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delnrevvy-my.sharepoint.com/personal/rdubey_modeln_com/Documents/Desktop/Trinity/TrinitySource/static/"/>
    </mc:Choice>
  </mc:AlternateContent>
  <xr:revisionPtr revIDLastSave="3" documentId="8_{FB25DEF7-B8EE-4A20-B0D5-5BF0823D0C75}" xr6:coauthVersionLast="47" xr6:coauthVersionMax="47" xr10:uidLastSave="{31C3DFBF-0D43-412F-AE1E-9A40CEB57A4E}"/>
  <bookViews>
    <workbookView xWindow="-120" yWindow="-120" windowWidth="29040" windowHeight="15720" activeTab="3" xr2:uid="{6D739EF1-5AB5-4EF2-A652-EAC4D0427E16}"/>
  </bookViews>
  <sheets>
    <sheet name="DataSet1" sheetId="7" r:id="rId1"/>
    <sheet name="DataSet" sheetId="4" r:id="rId2"/>
    <sheet name="calc DataSet" sheetId="5" r:id="rId3"/>
    <sheet name="CalcDataSet1" sheetId="6" r:id="rId4"/>
    <sheet name=" Step 2 basic scenario" sheetId="1" r:id="rId5"/>
    <sheet name="Step2 advanced scenario 1" sheetId="2" r:id="rId6"/>
    <sheet name="Step2 advanced scenario 2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B5" i="6"/>
  <c r="B4" i="6"/>
  <c r="B3" i="6"/>
  <c r="B2" i="6"/>
  <c r="B8" i="6"/>
  <c r="B7" i="6"/>
  <c r="D14" i="5" l="1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C23" i="3" l="1"/>
  <c r="C29" i="3"/>
  <c r="C19" i="3"/>
  <c r="C16" i="3"/>
  <c r="C26" i="3" s="1"/>
  <c r="C14" i="3"/>
  <c r="C23" i="2"/>
  <c r="C14" i="2"/>
  <c r="C29" i="2"/>
  <c r="C19" i="2"/>
  <c r="C16" i="2"/>
  <c r="C26" i="2" s="1"/>
  <c r="C61" i="1"/>
  <c r="C56" i="1"/>
  <c r="C49" i="1"/>
  <c r="C45" i="1"/>
  <c r="C42" i="1"/>
  <c r="C39" i="1"/>
  <c r="C35" i="1"/>
  <c r="C32" i="1"/>
  <c r="C30" i="1"/>
  <c r="C33" i="3" l="1"/>
  <c r="C33" i="2"/>
</calcChain>
</file>

<file path=xl/sharedStrings.xml><?xml version="1.0" encoding="utf-8"?>
<sst xmlns="http://schemas.openxmlformats.org/spreadsheetml/2006/main" count="346" uniqueCount="132">
  <si>
    <t>Period</t>
  </si>
  <si>
    <t>Direct Sale Variance</t>
  </si>
  <si>
    <t>WAC Price Change</t>
  </si>
  <si>
    <t>Contract Boundary Reached</t>
  </si>
  <si>
    <t>Price Program Boundary Reached</t>
  </si>
  <si>
    <t>y = ( d - i - r - c ), where d = (d# * w) and i = (i# * w)</t>
  </si>
  <si>
    <t>WAC Price (W)</t>
  </si>
  <si>
    <t>Direct Sales (d)</t>
  </si>
  <si>
    <t>Indirect Sales (i)</t>
  </si>
  <si>
    <t>Rebates (r )</t>
  </si>
  <si>
    <t>Chargeback (c )</t>
  </si>
  <si>
    <t>Direct Sale Unit (d#)</t>
  </si>
  <si>
    <t>Indirect Sale Unit (i#)</t>
  </si>
  <si>
    <t>AMP Price (y)</t>
  </si>
  <si>
    <t>y</t>
  </si>
  <si>
    <t>a</t>
  </si>
  <si>
    <t>b</t>
  </si>
  <si>
    <t>c</t>
  </si>
  <si>
    <t xml:space="preserve">Say, there is one product (A) for which we want to run Trinity. There are 10 contracts in the system and &gt;10 price programs. </t>
  </si>
  <si>
    <t>Calculation run for the month of July 2021 for which the insights need to be created.</t>
  </si>
  <si>
    <t>Step1, found the variance in Direct Sale$ bucket (leaf node) for which Step2 is to be executed.</t>
  </si>
  <si>
    <t>Bayesian Network is as shown below.</t>
  </si>
  <si>
    <t>WAC</t>
  </si>
  <si>
    <t xml:space="preserve">Price Prog period </t>
  </si>
  <si>
    <t>Contract Period</t>
  </si>
  <si>
    <t>WAC Data</t>
  </si>
  <si>
    <t>Contract Period Data</t>
  </si>
  <si>
    <t>Price Prog Period Data</t>
  </si>
  <si>
    <t>Direct Sale Variance Data</t>
  </si>
  <si>
    <t>Price</t>
  </si>
  <si>
    <t>Contract ID</t>
  </si>
  <si>
    <t>Start Date</t>
  </si>
  <si>
    <t>End Date</t>
  </si>
  <si>
    <t>Program ID</t>
  </si>
  <si>
    <t>Discount Offered</t>
  </si>
  <si>
    <t>Crossed Tolerance</t>
  </si>
  <si>
    <t>St. Michael</t>
  </si>
  <si>
    <t>-</t>
  </si>
  <si>
    <t>SMP1</t>
  </si>
  <si>
    <t>Direct Sale $</t>
  </si>
  <si>
    <t>St. Barry</t>
  </si>
  <si>
    <t>SBP1</t>
  </si>
  <si>
    <t>St. Anna</t>
  </si>
  <si>
    <t>SBP2</t>
  </si>
  <si>
    <t>St. Dozer</t>
  </si>
  <si>
    <t>SBP3</t>
  </si>
  <si>
    <t xml:space="preserve">Say, </t>
  </si>
  <si>
    <t>DOD</t>
  </si>
  <si>
    <t>SAP1</t>
  </si>
  <si>
    <t>Probability for WAC is P(w),</t>
  </si>
  <si>
    <t>St. Mouse</t>
  </si>
  <si>
    <t>SAP2</t>
  </si>
  <si>
    <t>Probability for Price Prog Period is P(p),</t>
  </si>
  <si>
    <t>St. Potus</t>
  </si>
  <si>
    <t>SDP1</t>
  </si>
  <si>
    <t>Probability for Contract Period is P(c)</t>
  </si>
  <si>
    <t>Merovinjian</t>
  </si>
  <si>
    <t>SCP1</t>
  </si>
  <si>
    <t>Probability for Direct Sales is P(d)</t>
  </si>
  <si>
    <t>St. Neo</t>
  </si>
  <si>
    <t>SCP2</t>
  </si>
  <si>
    <t>St. Morpheus</t>
  </si>
  <si>
    <t>SMoP1</t>
  </si>
  <si>
    <t>Direct Sale variance data shows that Direct Sale $</t>
  </si>
  <si>
    <t>SPP1</t>
  </si>
  <si>
    <t xml:space="preserve">bucket did cross the tolerance limit. Let's calculate </t>
  </si>
  <si>
    <t>the probabilities for the 3 causes regarding this effect</t>
  </si>
  <si>
    <t>SMoP2</t>
  </si>
  <si>
    <t>SNP1</t>
  </si>
  <si>
    <t>Smonp1</t>
  </si>
  <si>
    <t>P(w|d) =</t>
  </si>
  <si>
    <t>P(d|w)*P(w) / [P(d|w)*P(w) + P(d|p)*P(p) + P(d|c)*P(c)]</t>
  </si>
  <si>
    <t>Smonp2</t>
  </si>
  <si>
    <t>Smonp3</t>
  </si>
  <si>
    <r>
      <rPr>
        <b/>
        <sz val="11"/>
        <color theme="1"/>
        <rFont val="Calibri"/>
        <family val="2"/>
        <scheme val="minor"/>
      </rPr>
      <t>Now</t>
    </r>
    <r>
      <rPr>
        <sz val="11"/>
        <color theme="1"/>
        <rFont val="Calibri"/>
        <family val="2"/>
        <scheme val="minor"/>
      </rPr>
      <t>, calculating individual components of the above</t>
    </r>
  </si>
  <si>
    <t>formula</t>
  </si>
  <si>
    <t>P(w)</t>
  </si>
  <si>
    <t>, price change probability</t>
  </si>
  <si>
    <t>P(p)</t>
  </si>
  <si>
    <t>, price prog ending a month before</t>
  </si>
  <si>
    <t>the calc period</t>
  </si>
  <si>
    <t>P(c)</t>
  </si>
  <si>
    <t xml:space="preserve">, contracts ending a month before </t>
  </si>
  <si>
    <t>P(d|w) =</t>
  </si>
  <si>
    <t>P(d and w)/ P(w)</t>
  </si>
  <si>
    <t xml:space="preserve">, variance in direct sale given change </t>
  </si>
  <si>
    <t>in wac</t>
  </si>
  <si>
    <t xml:space="preserve">P(d|p) = </t>
  </si>
  <si>
    <t>P(d and p)/ P(p)</t>
  </si>
  <si>
    <t>, variance in direct sale given change</t>
  </si>
  <si>
    <t>in price prog period</t>
  </si>
  <si>
    <t xml:space="preserve">P(d|c) = </t>
  </si>
  <si>
    <t>P(d and c)/ P(c)</t>
  </si>
  <si>
    <t>in contract period</t>
  </si>
  <si>
    <t>replacing all the values with the formula components</t>
  </si>
  <si>
    <t xml:space="preserve">, WAC has a 18.75% probability of causing </t>
  </si>
  <si>
    <t>variance in direct sale</t>
  </si>
  <si>
    <t>Similarly,</t>
  </si>
  <si>
    <t>P(p|d) =</t>
  </si>
  <si>
    <t>P(d|p)*P(p) / [P(d|w)*P(w) + P(d|p)*P(p) + P(d|c)*P(c)]</t>
  </si>
  <si>
    <t xml:space="preserve">, Price Prog Period has a 56.25% probability </t>
  </si>
  <si>
    <t>of causing  variance in direct sale</t>
  </si>
  <si>
    <t>P(c|d) =</t>
  </si>
  <si>
    <t>P(d|c)*P(c) / [P(d|w)*P(w) + P(d|p)*P(p) + P(d|c)*P(c)]</t>
  </si>
  <si>
    <t>, contract Period has a 25% probability</t>
  </si>
  <si>
    <t>of causing variance in direct sale</t>
  </si>
  <si>
    <t>Basic Validation check -</t>
  </si>
  <si>
    <t>Since the 3 causes is our universes, therefore there cannot</t>
  </si>
  <si>
    <t>be any other reason to cause variance in direct sales.</t>
  </si>
  <si>
    <t>18.75+56.25+25 = 100%</t>
  </si>
  <si>
    <t>Hence,</t>
  </si>
  <si>
    <t>Insights created for a user</t>
  </si>
  <si>
    <t xml:space="preserve">There is 56.25% chance that direct sale variance is caused by </t>
  </si>
  <si>
    <t>a price program ending in June</t>
  </si>
  <si>
    <t xml:space="preserve">There is 25% chance that direct sale variance is caused by </t>
  </si>
  <si>
    <t>a contract ending in June</t>
  </si>
  <si>
    <t xml:space="preserve">There is 18.75% chance that direct sale variance is caused by </t>
  </si>
  <si>
    <t>a WAC price change in July</t>
  </si>
  <si>
    <r>
      <t xml:space="preserve">All remains the same as explained in the </t>
    </r>
    <r>
      <rPr>
        <b/>
        <sz val="11"/>
        <color theme="1"/>
        <rFont val="Calibri"/>
        <family val="2"/>
        <scheme val="minor"/>
      </rPr>
      <t>'Step 2 basic scenario'</t>
    </r>
    <r>
      <rPr>
        <sz val="11"/>
        <color theme="1"/>
        <rFont val="Calibri"/>
        <family val="2"/>
        <scheme val="minor"/>
      </rPr>
      <t xml:space="preserve"> sheet except</t>
    </r>
  </si>
  <si>
    <t>Say, recently this product has seen many fluctuations in WAC price change but all other data remain as is.</t>
  </si>
  <si>
    <t>Would this recent event increase the probability of WAC viz a viz other causes?</t>
  </si>
  <si>
    <t>St. Cypher</t>
  </si>
  <si>
    <t>St. Morevingian</t>
  </si>
  <si>
    <t xml:space="preserve">, WAC has a 23.52% probability of causing </t>
  </si>
  <si>
    <t xml:space="preserve">WAC now has a 23.52% probability of causing </t>
  </si>
  <si>
    <r>
      <t xml:space="preserve">In </t>
    </r>
    <r>
      <rPr>
        <b/>
        <sz val="11"/>
        <color theme="1"/>
        <rFont val="Calibri"/>
        <family val="2"/>
        <scheme val="minor"/>
      </rPr>
      <t xml:space="preserve">'Step2 advanced scenario 2' </t>
    </r>
    <r>
      <rPr>
        <sz val="11"/>
        <color theme="1"/>
        <rFont val="Calibri"/>
        <family val="2"/>
        <scheme val="minor"/>
      </rPr>
      <t>even though WAC price incereased dramatically in the year 2021, none of that</t>
    </r>
  </si>
  <si>
    <t xml:space="preserve">resulted in a variance in direct sales $ which in a real use case might be unlikely. Therefore, if all price changes </t>
  </si>
  <si>
    <t>of year 2021 caused variance in direct sales $ then does the probability of WAC increase further more ?</t>
  </si>
  <si>
    <t>Both 'advanced scenarios' are designed to show the effect of recent events on calculated probabilities.</t>
  </si>
  <si>
    <t>in wac (each time wac changed, variance was caused)</t>
  </si>
  <si>
    <t xml:space="preserve">, WAC has a 40.9% probability of causing </t>
  </si>
  <si>
    <t xml:space="preserve">WAC now has a 40.9% probability of causing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</si>
</sst>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7" fontId="0" fillId="0" borderId="0" xfId="0" applyNumberFormat="1"/>
    <xf numFmtId="17" fontId="0" fillId="0" borderId="1" xfId="0" applyNumberFormat="1" applyBorder="1"/>
    <xf numFmtId="2" fontId="0" fillId="0" borderId="1" xfId="0" applyNumberFormat="1" applyBorder="1"/>
    <xf numFmtId="0" fontId="1" fillId="5" borderId="1" xfId="0" applyFont="1" applyFill="1" applyBorder="1"/>
    <xf numFmtId="0" fontId="0" fillId="0" borderId="1" xfId="0" applyBorder="1"/>
    <xf numFmtId="9" fontId="0" fillId="0" borderId="1" xfId="0" applyNumberFormat="1" applyBorder="1"/>
    <xf numFmtId="0" fontId="1" fillId="5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" fontId="0" fillId="0" borderId="0" xfId="0" applyNumberFormat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2" fontId="0" fillId="0" borderId="5" xfId="0" applyNumberFormat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8</xdr:row>
      <xdr:rowOff>38100</xdr:rowOff>
    </xdr:from>
    <xdr:to>
      <xdr:col>1</xdr:col>
      <xdr:colOff>571500</xdr:colOff>
      <xdr:row>10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5591EBF-EB2D-43B5-9AD5-9E3A1372B2AD}"/>
            </a:ext>
          </a:extLst>
        </xdr:cNvPr>
        <xdr:cNvCxnSpPr/>
      </xdr:nvCxnSpPr>
      <xdr:spPr>
        <a:xfrm>
          <a:off x="561975" y="1371600"/>
          <a:ext cx="6191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8</xdr:row>
      <xdr:rowOff>38100</xdr:rowOff>
    </xdr:from>
    <xdr:to>
      <xdr:col>2</xdr:col>
      <xdr:colOff>400050</xdr:colOff>
      <xdr:row>10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AE70958-5E50-48C4-840E-5EC51C5AF0F8}"/>
            </a:ext>
          </a:extLst>
        </xdr:cNvPr>
        <xdr:cNvCxnSpPr/>
      </xdr:nvCxnSpPr>
      <xdr:spPr>
        <a:xfrm>
          <a:off x="1619250" y="1371600"/>
          <a:ext cx="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8</xdr:row>
      <xdr:rowOff>28575</xdr:rowOff>
    </xdr:from>
    <xdr:to>
      <xdr:col>4</xdr:col>
      <xdr:colOff>219076</xdr:colOff>
      <xdr:row>10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636ABD4-9081-436E-B288-247FB96D3DC5}"/>
            </a:ext>
          </a:extLst>
        </xdr:cNvPr>
        <xdr:cNvCxnSpPr/>
      </xdr:nvCxnSpPr>
      <xdr:spPr>
        <a:xfrm flipH="1">
          <a:off x="2105025" y="1362075"/>
          <a:ext cx="752476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A119-64C5-4D6B-A4D6-2BEEE84E76BA}">
  <dimension ref="A1:E54"/>
  <sheetViews>
    <sheetView topLeftCell="A38" workbookViewId="0">
      <pane xSplit="1" topLeftCell="B1" activePane="topRight" state="frozen"/>
      <selection pane="topRight" activeCell="F70" sqref="F70"/>
    </sheetView>
  </sheetViews>
  <sheetFormatPr defaultRowHeight="15" x14ac:dyDescent="0.25"/>
  <cols>
    <col min="2" max="2" width="13.28515625" customWidth="1"/>
    <col min="3" max="3" width="11.7109375" style="19" customWidth="1"/>
    <col min="4" max="4" width="13.140625" customWidth="1"/>
    <col min="5" max="5" width="17" customWidth="1"/>
    <col min="7" max="7" width="16.28515625" customWidth="1"/>
    <col min="8" max="8" width="11.5703125" customWidth="1"/>
  </cols>
  <sheetData>
    <row r="1" spans="1:5" s="23" customFormat="1" ht="45" x14ac:dyDescent="0.25">
      <c r="A1" s="20" t="s">
        <v>0</v>
      </c>
      <c r="B1" s="21" t="s">
        <v>1</v>
      </c>
      <c r="C1" s="22" t="s">
        <v>2</v>
      </c>
      <c r="D1" s="21" t="s">
        <v>3</v>
      </c>
      <c r="E1" s="21" t="s">
        <v>4</v>
      </c>
    </row>
    <row r="2" spans="1:5" x14ac:dyDescent="0.25">
      <c r="A2" s="4">
        <v>43101</v>
      </c>
      <c r="B2" s="11">
        <v>0</v>
      </c>
      <c r="C2" s="18">
        <v>0</v>
      </c>
      <c r="D2" s="7">
        <v>0</v>
      </c>
      <c r="E2" s="7">
        <v>0</v>
      </c>
    </row>
    <row r="3" spans="1:5" x14ac:dyDescent="0.25">
      <c r="A3" s="4">
        <v>43132</v>
      </c>
      <c r="B3" s="11">
        <v>0</v>
      </c>
      <c r="C3" s="18">
        <v>0</v>
      </c>
      <c r="D3" s="7">
        <v>0</v>
      </c>
      <c r="E3" s="7">
        <v>0</v>
      </c>
    </row>
    <row r="4" spans="1:5" x14ac:dyDescent="0.25">
      <c r="A4" s="4">
        <v>43160</v>
      </c>
      <c r="B4" s="11">
        <v>0</v>
      </c>
      <c r="C4" s="18">
        <v>0</v>
      </c>
      <c r="D4" s="7">
        <v>0</v>
      </c>
      <c r="E4" s="7">
        <v>0</v>
      </c>
    </row>
    <row r="5" spans="1:5" x14ac:dyDescent="0.25">
      <c r="A5" s="4">
        <v>43191</v>
      </c>
      <c r="B5" s="11">
        <v>0</v>
      </c>
      <c r="C5" s="18">
        <v>0</v>
      </c>
      <c r="D5" s="7">
        <v>0</v>
      </c>
      <c r="E5" s="7">
        <v>0</v>
      </c>
    </row>
    <row r="6" spans="1:5" x14ac:dyDescent="0.25">
      <c r="A6" s="4">
        <v>43221</v>
      </c>
      <c r="B6" s="11">
        <v>0</v>
      </c>
      <c r="C6" s="18">
        <v>0</v>
      </c>
      <c r="D6" s="7">
        <v>1</v>
      </c>
      <c r="E6" s="7">
        <v>1</v>
      </c>
    </row>
    <row r="7" spans="1:5" x14ac:dyDescent="0.25">
      <c r="A7" s="4">
        <v>43252</v>
      </c>
      <c r="B7" s="11">
        <v>0</v>
      </c>
      <c r="C7" s="18">
        <v>0</v>
      </c>
      <c r="D7" s="7">
        <v>0</v>
      </c>
      <c r="E7" s="7">
        <v>0</v>
      </c>
    </row>
    <row r="8" spans="1:5" x14ac:dyDescent="0.25">
      <c r="A8" s="4">
        <v>43282</v>
      </c>
      <c r="B8" s="11">
        <v>0</v>
      </c>
      <c r="C8" s="18">
        <v>0</v>
      </c>
      <c r="D8" s="7">
        <v>0</v>
      </c>
      <c r="E8" s="7">
        <v>0</v>
      </c>
    </row>
    <row r="9" spans="1:5" x14ac:dyDescent="0.25">
      <c r="A9" s="4">
        <v>43313</v>
      </c>
      <c r="B9" s="11">
        <v>0</v>
      </c>
      <c r="C9" s="18">
        <v>0</v>
      </c>
      <c r="D9" s="7">
        <v>0</v>
      </c>
      <c r="E9" s="7">
        <v>0</v>
      </c>
    </row>
    <row r="10" spans="1:5" x14ac:dyDescent="0.25">
      <c r="A10" s="4">
        <v>43344</v>
      </c>
      <c r="B10" s="11">
        <v>1</v>
      </c>
      <c r="C10" s="18">
        <v>1</v>
      </c>
      <c r="D10" s="7">
        <v>0</v>
      </c>
      <c r="E10" s="7">
        <v>0</v>
      </c>
    </row>
    <row r="11" spans="1:5" x14ac:dyDescent="0.25">
      <c r="A11" s="4">
        <v>43374</v>
      </c>
      <c r="B11" s="11">
        <v>0</v>
      </c>
      <c r="C11" s="18">
        <v>0</v>
      </c>
      <c r="D11" s="7">
        <v>0</v>
      </c>
      <c r="E11" s="7">
        <v>0</v>
      </c>
    </row>
    <row r="12" spans="1:5" x14ac:dyDescent="0.25">
      <c r="A12" s="4">
        <v>43405</v>
      </c>
      <c r="B12" s="11">
        <v>0</v>
      </c>
      <c r="C12" s="18">
        <v>0</v>
      </c>
      <c r="D12" s="7">
        <v>1</v>
      </c>
      <c r="E12" s="7">
        <v>1</v>
      </c>
    </row>
    <row r="13" spans="1:5" x14ac:dyDescent="0.25">
      <c r="A13" s="4">
        <v>43405</v>
      </c>
      <c r="B13" s="11">
        <v>0</v>
      </c>
      <c r="C13" s="18">
        <v>0</v>
      </c>
      <c r="D13" s="7">
        <v>0</v>
      </c>
      <c r="E13" s="7">
        <v>1</v>
      </c>
    </row>
    <row r="14" spans="1:5" x14ac:dyDescent="0.25">
      <c r="A14" s="4">
        <v>43435</v>
      </c>
      <c r="B14" s="11">
        <v>1</v>
      </c>
      <c r="C14" s="18">
        <v>0</v>
      </c>
      <c r="D14" s="7">
        <v>1</v>
      </c>
      <c r="E14" s="7">
        <v>1</v>
      </c>
    </row>
    <row r="15" spans="1:5" x14ac:dyDescent="0.25">
      <c r="A15" s="4">
        <v>43466</v>
      </c>
      <c r="B15" s="11">
        <v>0</v>
      </c>
      <c r="C15" s="18">
        <v>0</v>
      </c>
      <c r="D15" s="7">
        <v>0</v>
      </c>
      <c r="E15" s="7">
        <v>0</v>
      </c>
    </row>
    <row r="16" spans="1:5" x14ac:dyDescent="0.25">
      <c r="A16" s="4">
        <v>43497</v>
      </c>
      <c r="B16" s="11">
        <v>1</v>
      </c>
      <c r="C16" s="18">
        <v>1</v>
      </c>
      <c r="D16" s="7">
        <v>1</v>
      </c>
      <c r="E16" s="7">
        <v>1</v>
      </c>
    </row>
    <row r="17" spans="1:5" x14ac:dyDescent="0.25">
      <c r="A17" s="4">
        <v>43497</v>
      </c>
      <c r="B17" s="11">
        <v>1</v>
      </c>
      <c r="C17" s="18">
        <v>0</v>
      </c>
      <c r="D17" s="7">
        <v>0</v>
      </c>
      <c r="E17" s="7">
        <v>1</v>
      </c>
    </row>
    <row r="18" spans="1:5" x14ac:dyDescent="0.25">
      <c r="A18" s="4">
        <v>43525</v>
      </c>
      <c r="B18" s="11">
        <v>0</v>
      </c>
      <c r="C18" s="18">
        <v>0</v>
      </c>
      <c r="D18" s="7">
        <v>0</v>
      </c>
      <c r="E18" s="7">
        <v>0</v>
      </c>
    </row>
    <row r="19" spans="1:5" x14ac:dyDescent="0.25">
      <c r="A19" s="4">
        <v>43556</v>
      </c>
      <c r="B19" s="11">
        <v>0</v>
      </c>
      <c r="C19" s="18">
        <v>0</v>
      </c>
      <c r="D19" s="7">
        <v>0</v>
      </c>
      <c r="E19" s="7">
        <v>1</v>
      </c>
    </row>
    <row r="20" spans="1:5" x14ac:dyDescent="0.25">
      <c r="A20" s="4">
        <v>43586</v>
      </c>
      <c r="B20" s="11">
        <v>0</v>
      </c>
      <c r="C20" s="18">
        <v>0</v>
      </c>
      <c r="D20" s="7">
        <v>0</v>
      </c>
      <c r="E20" s="7">
        <v>0</v>
      </c>
    </row>
    <row r="21" spans="1:5" x14ac:dyDescent="0.25">
      <c r="A21" s="4">
        <v>43617</v>
      </c>
      <c r="B21" s="11">
        <v>0</v>
      </c>
      <c r="C21" s="18">
        <v>0</v>
      </c>
      <c r="D21" s="7">
        <v>0</v>
      </c>
      <c r="E21" s="7">
        <v>0</v>
      </c>
    </row>
    <row r="22" spans="1:5" x14ac:dyDescent="0.25">
      <c r="A22" s="4">
        <v>43647</v>
      </c>
      <c r="B22" s="11">
        <v>0</v>
      </c>
      <c r="C22" s="18">
        <v>0</v>
      </c>
      <c r="D22" s="7">
        <v>0</v>
      </c>
      <c r="E22" s="7">
        <v>0</v>
      </c>
    </row>
    <row r="23" spans="1:5" x14ac:dyDescent="0.25">
      <c r="A23" s="4">
        <v>43678</v>
      </c>
      <c r="B23" s="11">
        <v>0</v>
      </c>
      <c r="C23" s="18">
        <v>0</v>
      </c>
      <c r="D23" s="7">
        <v>1</v>
      </c>
      <c r="E23" s="7">
        <v>1</v>
      </c>
    </row>
    <row r="24" spans="1:5" x14ac:dyDescent="0.25">
      <c r="A24" s="4">
        <v>43709</v>
      </c>
      <c r="B24" s="11">
        <v>0</v>
      </c>
      <c r="C24" s="18">
        <v>0</v>
      </c>
      <c r="D24" s="7">
        <v>0</v>
      </c>
      <c r="E24" s="7">
        <v>0</v>
      </c>
    </row>
    <row r="25" spans="1:5" x14ac:dyDescent="0.25">
      <c r="A25" s="4">
        <v>43739</v>
      </c>
      <c r="B25" s="11">
        <v>0</v>
      </c>
      <c r="C25" s="18">
        <v>0</v>
      </c>
      <c r="D25" s="7">
        <v>0</v>
      </c>
      <c r="E25" s="7">
        <v>0</v>
      </c>
    </row>
    <row r="26" spans="1:5" x14ac:dyDescent="0.25">
      <c r="A26" s="4">
        <v>43770</v>
      </c>
      <c r="B26" s="11">
        <v>0</v>
      </c>
      <c r="C26" s="18">
        <v>0</v>
      </c>
      <c r="D26" s="7">
        <v>0</v>
      </c>
      <c r="E26" s="7">
        <v>0</v>
      </c>
    </row>
    <row r="27" spans="1:5" x14ac:dyDescent="0.25">
      <c r="A27" s="4">
        <v>43800</v>
      </c>
      <c r="B27" s="11">
        <v>0</v>
      </c>
      <c r="C27" s="18">
        <v>0</v>
      </c>
      <c r="D27" s="7">
        <v>0</v>
      </c>
      <c r="E27" s="7">
        <v>0</v>
      </c>
    </row>
    <row r="28" spans="1:5" x14ac:dyDescent="0.25">
      <c r="A28" s="4">
        <v>43831</v>
      </c>
      <c r="B28" s="11">
        <v>0</v>
      </c>
      <c r="C28" s="18">
        <v>0</v>
      </c>
      <c r="D28" s="7">
        <v>0</v>
      </c>
      <c r="E28" s="7">
        <v>0</v>
      </c>
    </row>
    <row r="29" spans="1:5" x14ac:dyDescent="0.25">
      <c r="A29" s="4">
        <v>43862</v>
      </c>
      <c r="B29" s="11">
        <v>0</v>
      </c>
      <c r="C29" s="18">
        <v>0</v>
      </c>
      <c r="D29" s="7">
        <v>1</v>
      </c>
      <c r="E29" s="7">
        <v>1</v>
      </c>
    </row>
    <row r="30" spans="1:5" x14ac:dyDescent="0.25">
      <c r="A30" s="4">
        <v>43891</v>
      </c>
      <c r="B30" s="11">
        <v>0</v>
      </c>
      <c r="C30" s="18">
        <v>0</v>
      </c>
      <c r="D30" s="7">
        <v>0</v>
      </c>
      <c r="E30" s="7">
        <v>0</v>
      </c>
    </row>
    <row r="31" spans="1:5" x14ac:dyDescent="0.25">
      <c r="A31" s="4">
        <v>43922</v>
      </c>
      <c r="B31" s="11">
        <v>0</v>
      </c>
      <c r="C31" s="18">
        <v>0</v>
      </c>
      <c r="D31" s="7">
        <v>1</v>
      </c>
      <c r="E31" s="7">
        <v>1</v>
      </c>
    </row>
    <row r="32" spans="1:5" x14ac:dyDescent="0.25">
      <c r="A32" s="4">
        <v>43952</v>
      </c>
      <c r="B32" s="11">
        <v>0</v>
      </c>
      <c r="C32" s="18">
        <v>0</v>
      </c>
      <c r="D32" s="7">
        <v>0</v>
      </c>
      <c r="E32" s="7">
        <v>0</v>
      </c>
    </row>
    <row r="33" spans="1:5" x14ac:dyDescent="0.25">
      <c r="A33" s="4">
        <v>43983</v>
      </c>
      <c r="B33" s="11">
        <v>1</v>
      </c>
      <c r="C33" s="18">
        <v>1</v>
      </c>
      <c r="D33" s="7">
        <v>1</v>
      </c>
      <c r="E33" s="7">
        <v>1</v>
      </c>
    </row>
    <row r="34" spans="1:5" x14ac:dyDescent="0.25">
      <c r="A34" s="4">
        <v>44013</v>
      </c>
      <c r="B34" s="11">
        <v>0</v>
      </c>
      <c r="C34" s="18">
        <v>0</v>
      </c>
      <c r="D34" s="7">
        <v>0</v>
      </c>
      <c r="E34" s="7">
        <v>0</v>
      </c>
    </row>
    <row r="35" spans="1:5" x14ac:dyDescent="0.25">
      <c r="A35" s="4">
        <v>44044</v>
      </c>
      <c r="B35" s="11">
        <v>0</v>
      </c>
      <c r="C35" s="18">
        <v>0</v>
      </c>
      <c r="D35" s="7">
        <v>0</v>
      </c>
      <c r="E35" s="7">
        <v>0</v>
      </c>
    </row>
    <row r="36" spans="1:5" x14ac:dyDescent="0.25">
      <c r="A36" s="4">
        <v>44075</v>
      </c>
      <c r="B36" s="11">
        <v>0</v>
      </c>
      <c r="C36" s="18">
        <v>0</v>
      </c>
      <c r="D36" s="7">
        <v>1</v>
      </c>
      <c r="E36" s="7">
        <v>1</v>
      </c>
    </row>
    <row r="37" spans="1:5" x14ac:dyDescent="0.25">
      <c r="A37" s="4">
        <v>44075</v>
      </c>
      <c r="B37" s="11">
        <v>0</v>
      </c>
      <c r="C37" s="18">
        <v>0</v>
      </c>
      <c r="D37" s="7">
        <v>0</v>
      </c>
      <c r="E37" s="7">
        <v>1</v>
      </c>
    </row>
    <row r="38" spans="1:5" x14ac:dyDescent="0.25">
      <c r="A38" s="4">
        <v>44075</v>
      </c>
      <c r="B38" s="11">
        <v>0</v>
      </c>
      <c r="C38" s="18">
        <v>0</v>
      </c>
      <c r="D38" s="7">
        <v>0</v>
      </c>
      <c r="E38" s="7">
        <v>1</v>
      </c>
    </row>
    <row r="39" spans="1:5" x14ac:dyDescent="0.25">
      <c r="A39" s="4">
        <v>44105</v>
      </c>
      <c r="B39" s="11">
        <v>0</v>
      </c>
      <c r="C39" s="18">
        <v>0</v>
      </c>
      <c r="D39" s="7">
        <v>0</v>
      </c>
      <c r="E39" s="7">
        <v>0</v>
      </c>
    </row>
    <row r="40" spans="1:5" x14ac:dyDescent="0.25">
      <c r="A40" s="4">
        <v>44136</v>
      </c>
      <c r="B40" s="11">
        <v>0</v>
      </c>
      <c r="C40" s="18">
        <v>0</v>
      </c>
      <c r="D40" s="7">
        <v>0</v>
      </c>
      <c r="E40" s="7">
        <v>0</v>
      </c>
    </row>
    <row r="41" spans="1:5" x14ac:dyDescent="0.25">
      <c r="A41" s="4">
        <v>44166</v>
      </c>
      <c r="B41" s="11">
        <v>0</v>
      </c>
      <c r="C41" s="18">
        <v>0</v>
      </c>
      <c r="D41" s="7">
        <v>0</v>
      </c>
      <c r="E41" s="7">
        <v>0</v>
      </c>
    </row>
    <row r="42" spans="1:5" x14ac:dyDescent="0.25">
      <c r="A42" s="4">
        <v>44197</v>
      </c>
      <c r="B42" s="11">
        <v>0</v>
      </c>
      <c r="C42" s="18">
        <v>0</v>
      </c>
      <c r="D42" s="7">
        <v>0</v>
      </c>
      <c r="E42" s="7">
        <v>0</v>
      </c>
    </row>
    <row r="43" spans="1:5" x14ac:dyDescent="0.25">
      <c r="A43" s="4">
        <v>44228</v>
      </c>
      <c r="B43" s="11">
        <v>0</v>
      </c>
      <c r="C43" s="18">
        <v>0</v>
      </c>
      <c r="D43" s="7">
        <v>0</v>
      </c>
      <c r="E43" s="7">
        <v>0</v>
      </c>
    </row>
    <row r="44" spans="1:5" x14ac:dyDescent="0.25">
      <c r="A44" s="4">
        <v>44256</v>
      </c>
      <c r="B44" s="11">
        <v>0</v>
      </c>
      <c r="C44" s="18">
        <v>0</v>
      </c>
      <c r="D44" s="7">
        <v>0</v>
      </c>
      <c r="E44" s="7">
        <v>0</v>
      </c>
    </row>
    <row r="45" spans="1:5" x14ac:dyDescent="0.25">
      <c r="A45" s="4">
        <v>44287</v>
      </c>
      <c r="B45" s="11">
        <v>0</v>
      </c>
      <c r="C45" s="18">
        <v>1</v>
      </c>
      <c r="D45" s="7">
        <v>1</v>
      </c>
      <c r="E45" s="7">
        <v>1</v>
      </c>
    </row>
    <row r="46" spans="1:5" x14ac:dyDescent="0.25">
      <c r="A46" s="4">
        <v>44317</v>
      </c>
      <c r="B46" s="11">
        <v>0</v>
      </c>
      <c r="C46" s="18">
        <v>0</v>
      </c>
      <c r="D46" s="7">
        <v>0</v>
      </c>
      <c r="E46" s="7">
        <v>0</v>
      </c>
    </row>
    <row r="47" spans="1:5" x14ac:dyDescent="0.25">
      <c r="A47" s="4">
        <v>44348</v>
      </c>
      <c r="B47" s="11">
        <v>0</v>
      </c>
      <c r="C47" s="18">
        <v>0</v>
      </c>
      <c r="D47" s="7">
        <v>0</v>
      </c>
      <c r="E47" s="7">
        <v>0</v>
      </c>
    </row>
    <row r="48" spans="1:5" x14ac:dyDescent="0.25">
      <c r="A48" s="4">
        <v>44378</v>
      </c>
      <c r="B48" s="11">
        <v>1</v>
      </c>
      <c r="C48" s="18">
        <v>0</v>
      </c>
      <c r="D48" s="7">
        <v>1</v>
      </c>
      <c r="E48" s="7">
        <v>1</v>
      </c>
    </row>
    <row r="49" spans="1:5" x14ac:dyDescent="0.25">
      <c r="A49" s="4">
        <v>44378</v>
      </c>
      <c r="B49" s="11">
        <v>1</v>
      </c>
      <c r="C49" s="18">
        <v>0</v>
      </c>
      <c r="D49" s="7">
        <v>1</v>
      </c>
      <c r="E49" s="7">
        <v>1</v>
      </c>
    </row>
    <row r="50" spans="1:5" x14ac:dyDescent="0.25">
      <c r="A50" s="4">
        <v>44378</v>
      </c>
      <c r="B50" s="11">
        <v>1</v>
      </c>
      <c r="C50" s="18">
        <v>0</v>
      </c>
      <c r="D50" s="7">
        <v>1</v>
      </c>
      <c r="E50" s="7">
        <v>1</v>
      </c>
    </row>
    <row r="51" spans="1:5" x14ac:dyDescent="0.25">
      <c r="A51" s="4">
        <v>44378</v>
      </c>
      <c r="B51" s="11">
        <v>1</v>
      </c>
      <c r="C51" s="18">
        <v>0</v>
      </c>
      <c r="D51" s="7">
        <v>0</v>
      </c>
      <c r="E51" s="7">
        <v>1</v>
      </c>
    </row>
    <row r="52" spans="1:5" x14ac:dyDescent="0.25">
      <c r="A52" s="4">
        <v>44378</v>
      </c>
      <c r="B52" s="11">
        <v>1</v>
      </c>
      <c r="C52" s="18">
        <v>0</v>
      </c>
      <c r="D52" s="7">
        <v>0</v>
      </c>
      <c r="E52" s="7">
        <v>1</v>
      </c>
    </row>
    <row r="53" spans="1:5" x14ac:dyDescent="0.25">
      <c r="A53" s="4">
        <v>44378</v>
      </c>
      <c r="B53" s="11">
        <v>1</v>
      </c>
      <c r="C53" s="18">
        <v>0</v>
      </c>
      <c r="D53" s="7">
        <v>0</v>
      </c>
      <c r="E53" s="7">
        <v>1</v>
      </c>
    </row>
    <row r="54" spans="1:5" x14ac:dyDescent="0.25">
      <c r="A54" s="4">
        <v>44378</v>
      </c>
      <c r="B54" s="11">
        <v>1</v>
      </c>
      <c r="C54" s="18">
        <v>0</v>
      </c>
      <c r="D54" s="7">
        <v>0</v>
      </c>
      <c r="E54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0474-228B-4407-A9AE-A74DEA779BD3}">
  <dimension ref="A1:E44"/>
  <sheetViews>
    <sheetView topLeftCell="A35" workbookViewId="0">
      <pane xSplit="1" topLeftCell="B1" activePane="topRight" state="frozen"/>
      <selection pane="topRight" activeCell="A45" sqref="A45"/>
    </sheetView>
  </sheetViews>
  <sheetFormatPr defaultRowHeight="15" x14ac:dyDescent="0.25"/>
  <cols>
    <col min="2" max="2" width="13.28515625" customWidth="1"/>
    <col min="3" max="3" width="11.7109375" style="19" customWidth="1"/>
    <col min="4" max="4" width="13.140625" customWidth="1"/>
    <col min="5" max="5" width="17" customWidth="1"/>
    <col min="7" max="7" width="16.28515625" customWidth="1"/>
    <col min="8" max="8" width="11.5703125" customWidth="1"/>
  </cols>
  <sheetData>
    <row r="1" spans="1:5" s="23" customFormat="1" ht="45" x14ac:dyDescent="0.25">
      <c r="A1" s="20" t="s">
        <v>0</v>
      </c>
      <c r="B1" s="21" t="s">
        <v>1</v>
      </c>
      <c r="C1" s="22" t="s">
        <v>2</v>
      </c>
      <c r="D1" s="21" t="s">
        <v>3</v>
      </c>
      <c r="E1" s="21" t="s">
        <v>4</v>
      </c>
    </row>
    <row r="2" spans="1:5" x14ac:dyDescent="0.25">
      <c r="A2" s="4">
        <v>43101</v>
      </c>
      <c r="B2" s="11">
        <v>0</v>
      </c>
      <c r="C2" s="18">
        <v>0</v>
      </c>
      <c r="D2" s="7">
        <v>0</v>
      </c>
      <c r="E2" s="7">
        <v>0</v>
      </c>
    </row>
    <row r="3" spans="1:5" x14ac:dyDescent="0.25">
      <c r="A3" s="4">
        <v>43132</v>
      </c>
      <c r="B3" s="11">
        <v>0</v>
      </c>
      <c r="C3" s="18">
        <v>0</v>
      </c>
      <c r="D3" s="7">
        <v>0</v>
      </c>
      <c r="E3" s="7">
        <v>0</v>
      </c>
    </row>
    <row r="4" spans="1:5" x14ac:dyDescent="0.25">
      <c r="A4" s="4">
        <v>43160</v>
      </c>
      <c r="B4" s="11">
        <v>0</v>
      </c>
      <c r="C4" s="18">
        <v>0</v>
      </c>
      <c r="D4" s="7">
        <v>0</v>
      </c>
      <c r="E4" s="7">
        <v>0</v>
      </c>
    </row>
    <row r="5" spans="1:5" x14ac:dyDescent="0.25">
      <c r="A5" s="4">
        <v>43191</v>
      </c>
      <c r="B5" s="11">
        <v>0</v>
      </c>
      <c r="C5" s="18">
        <v>0</v>
      </c>
      <c r="D5" s="7">
        <v>0</v>
      </c>
      <c r="E5" s="7">
        <v>0</v>
      </c>
    </row>
    <row r="6" spans="1:5" x14ac:dyDescent="0.25">
      <c r="A6" s="4">
        <v>43221</v>
      </c>
      <c r="B6" s="11">
        <v>0</v>
      </c>
      <c r="C6" s="18">
        <v>0</v>
      </c>
      <c r="D6" s="7">
        <v>1</v>
      </c>
      <c r="E6" s="7">
        <v>1</v>
      </c>
    </row>
    <row r="7" spans="1:5" x14ac:dyDescent="0.25">
      <c r="A7" s="4">
        <v>43252</v>
      </c>
      <c r="B7" s="11">
        <v>0</v>
      </c>
      <c r="C7" s="18">
        <v>0</v>
      </c>
      <c r="D7" s="7">
        <v>0</v>
      </c>
      <c r="E7" s="7">
        <v>0</v>
      </c>
    </row>
    <row r="8" spans="1:5" x14ac:dyDescent="0.25">
      <c r="A8" s="4">
        <v>43282</v>
      </c>
      <c r="B8" s="11">
        <v>0</v>
      </c>
      <c r="C8" s="18">
        <v>0</v>
      </c>
      <c r="D8" s="7">
        <v>0</v>
      </c>
      <c r="E8" s="7">
        <v>0</v>
      </c>
    </row>
    <row r="9" spans="1:5" x14ac:dyDescent="0.25">
      <c r="A9" s="4">
        <v>43313</v>
      </c>
      <c r="B9" s="11">
        <v>0</v>
      </c>
      <c r="C9" s="18">
        <v>0</v>
      </c>
      <c r="D9" s="7">
        <v>0</v>
      </c>
      <c r="E9" s="7">
        <v>0</v>
      </c>
    </row>
    <row r="10" spans="1:5" x14ac:dyDescent="0.25">
      <c r="A10" s="4">
        <v>43344</v>
      </c>
      <c r="B10" s="11">
        <v>1</v>
      </c>
      <c r="C10" s="18">
        <v>1</v>
      </c>
      <c r="D10" s="7">
        <v>0</v>
      </c>
      <c r="E10" s="7">
        <v>0</v>
      </c>
    </row>
    <row r="11" spans="1:5" x14ac:dyDescent="0.25">
      <c r="A11" s="4">
        <v>43374</v>
      </c>
      <c r="B11" s="11">
        <v>0</v>
      </c>
      <c r="C11" s="18">
        <v>0</v>
      </c>
      <c r="D11" s="7">
        <v>0</v>
      </c>
      <c r="E11" s="7">
        <v>0</v>
      </c>
    </row>
    <row r="12" spans="1:5" x14ac:dyDescent="0.25">
      <c r="A12" s="4">
        <v>43405</v>
      </c>
      <c r="B12" s="11">
        <v>0</v>
      </c>
      <c r="C12" s="18">
        <v>0</v>
      </c>
      <c r="D12" s="7">
        <v>1</v>
      </c>
      <c r="E12" s="7">
        <v>2</v>
      </c>
    </row>
    <row r="13" spans="1:5" x14ac:dyDescent="0.25">
      <c r="A13" s="4">
        <v>43435</v>
      </c>
      <c r="B13" s="11">
        <v>1</v>
      </c>
      <c r="C13" s="18">
        <v>0</v>
      </c>
      <c r="D13" s="7">
        <v>1</v>
      </c>
      <c r="E13" s="7">
        <v>1</v>
      </c>
    </row>
    <row r="14" spans="1:5" x14ac:dyDescent="0.25">
      <c r="A14" s="4">
        <v>43466</v>
      </c>
      <c r="B14" s="11">
        <v>0</v>
      </c>
      <c r="C14" s="18">
        <v>0</v>
      </c>
      <c r="D14" s="7">
        <v>0</v>
      </c>
      <c r="E14" s="7">
        <v>0</v>
      </c>
    </row>
    <row r="15" spans="1:5" x14ac:dyDescent="0.25">
      <c r="A15" s="4">
        <v>43497</v>
      </c>
      <c r="B15" s="11">
        <v>1</v>
      </c>
      <c r="C15" s="18">
        <v>1</v>
      </c>
      <c r="D15" s="7">
        <v>1</v>
      </c>
      <c r="E15" s="7">
        <v>2</v>
      </c>
    </row>
    <row r="16" spans="1:5" x14ac:dyDescent="0.25">
      <c r="A16" s="4">
        <v>43525</v>
      </c>
      <c r="B16" s="11">
        <v>0</v>
      </c>
      <c r="C16" s="18">
        <v>0</v>
      </c>
      <c r="D16" s="7">
        <v>0</v>
      </c>
      <c r="E16" s="7">
        <v>0</v>
      </c>
    </row>
    <row r="17" spans="1:5" x14ac:dyDescent="0.25">
      <c r="A17" s="4">
        <v>43556</v>
      </c>
      <c r="B17" s="11">
        <v>0</v>
      </c>
      <c r="C17" s="18">
        <v>0</v>
      </c>
      <c r="D17" s="7">
        <v>0</v>
      </c>
      <c r="E17" s="7">
        <v>1</v>
      </c>
    </row>
    <row r="18" spans="1:5" x14ac:dyDescent="0.25">
      <c r="A18" s="4">
        <v>43586</v>
      </c>
      <c r="B18" s="11">
        <v>0</v>
      </c>
      <c r="C18" s="18">
        <v>0</v>
      </c>
      <c r="D18" s="7">
        <v>0</v>
      </c>
      <c r="E18" s="7">
        <v>0</v>
      </c>
    </row>
    <row r="19" spans="1:5" x14ac:dyDescent="0.25">
      <c r="A19" s="4">
        <v>43617</v>
      </c>
      <c r="B19" s="11">
        <v>0</v>
      </c>
      <c r="C19" s="18">
        <v>0</v>
      </c>
      <c r="D19" s="7">
        <v>0</v>
      </c>
      <c r="E19" s="7">
        <v>0</v>
      </c>
    </row>
    <row r="20" spans="1:5" x14ac:dyDescent="0.25">
      <c r="A20" s="4">
        <v>43647</v>
      </c>
      <c r="B20" s="11">
        <v>0</v>
      </c>
      <c r="C20" s="18">
        <v>0</v>
      </c>
      <c r="D20" s="7">
        <v>0</v>
      </c>
      <c r="E20" s="7">
        <v>0</v>
      </c>
    </row>
    <row r="21" spans="1:5" x14ac:dyDescent="0.25">
      <c r="A21" s="4">
        <v>43678</v>
      </c>
      <c r="B21" s="11">
        <v>0</v>
      </c>
      <c r="C21" s="18">
        <v>0</v>
      </c>
      <c r="D21" s="7">
        <v>1</v>
      </c>
      <c r="E21" s="7">
        <v>1</v>
      </c>
    </row>
    <row r="22" spans="1:5" x14ac:dyDescent="0.25">
      <c r="A22" s="4">
        <v>43709</v>
      </c>
      <c r="B22" s="11">
        <v>0</v>
      </c>
      <c r="C22" s="18">
        <v>0</v>
      </c>
      <c r="D22" s="7">
        <v>0</v>
      </c>
      <c r="E22" s="7">
        <v>0</v>
      </c>
    </row>
    <row r="23" spans="1:5" x14ac:dyDescent="0.25">
      <c r="A23" s="4">
        <v>43739</v>
      </c>
      <c r="B23" s="11">
        <v>0</v>
      </c>
      <c r="C23" s="18">
        <v>0</v>
      </c>
      <c r="D23" s="7">
        <v>0</v>
      </c>
      <c r="E23" s="7">
        <v>0</v>
      </c>
    </row>
    <row r="24" spans="1:5" x14ac:dyDescent="0.25">
      <c r="A24" s="4">
        <v>43770</v>
      </c>
      <c r="B24" s="11">
        <v>0</v>
      </c>
      <c r="C24" s="18">
        <v>0</v>
      </c>
      <c r="D24" s="7">
        <v>0</v>
      </c>
      <c r="E24" s="7">
        <v>0</v>
      </c>
    </row>
    <row r="25" spans="1:5" x14ac:dyDescent="0.25">
      <c r="A25" s="4">
        <v>43800</v>
      </c>
      <c r="B25" s="11">
        <v>0</v>
      </c>
      <c r="C25" s="18">
        <v>0</v>
      </c>
      <c r="D25" s="7">
        <v>0</v>
      </c>
      <c r="E25" s="7">
        <v>0</v>
      </c>
    </row>
    <row r="26" spans="1:5" x14ac:dyDescent="0.25">
      <c r="A26" s="4">
        <v>43831</v>
      </c>
      <c r="B26" s="11">
        <v>0</v>
      </c>
      <c r="C26" s="18">
        <v>0</v>
      </c>
      <c r="D26" s="7">
        <v>0</v>
      </c>
      <c r="E26" s="7">
        <v>0</v>
      </c>
    </row>
    <row r="27" spans="1:5" x14ac:dyDescent="0.25">
      <c r="A27" s="4">
        <v>43862</v>
      </c>
      <c r="B27" s="11">
        <v>0</v>
      </c>
      <c r="C27" s="18">
        <v>0</v>
      </c>
      <c r="D27" s="7">
        <v>1</v>
      </c>
      <c r="E27" s="7">
        <v>1</v>
      </c>
    </row>
    <row r="28" spans="1:5" x14ac:dyDescent="0.25">
      <c r="A28" s="4">
        <v>43891</v>
      </c>
      <c r="B28" s="11">
        <v>0</v>
      </c>
      <c r="C28" s="18">
        <v>0</v>
      </c>
      <c r="D28" s="7">
        <v>0</v>
      </c>
      <c r="E28" s="7">
        <v>0</v>
      </c>
    </row>
    <row r="29" spans="1:5" x14ac:dyDescent="0.25">
      <c r="A29" s="4">
        <v>43922</v>
      </c>
      <c r="B29" s="11">
        <v>0</v>
      </c>
      <c r="C29" s="18">
        <v>0</v>
      </c>
      <c r="D29" s="7">
        <v>1</v>
      </c>
      <c r="E29" s="7">
        <v>1</v>
      </c>
    </row>
    <row r="30" spans="1:5" x14ac:dyDescent="0.25">
      <c r="A30" s="4">
        <v>43952</v>
      </c>
      <c r="B30" s="11">
        <v>0</v>
      </c>
      <c r="C30" s="18">
        <v>0</v>
      </c>
      <c r="D30" s="7">
        <v>0</v>
      </c>
      <c r="E30" s="7">
        <v>0</v>
      </c>
    </row>
    <row r="31" spans="1:5" x14ac:dyDescent="0.25">
      <c r="A31" s="4">
        <v>43983</v>
      </c>
      <c r="B31" s="11">
        <v>1</v>
      </c>
      <c r="C31" s="18">
        <v>1</v>
      </c>
      <c r="D31" s="7">
        <v>1</v>
      </c>
      <c r="E31" s="7">
        <v>1</v>
      </c>
    </row>
    <row r="32" spans="1:5" x14ac:dyDescent="0.25">
      <c r="A32" s="4">
        <v>44013</v>
      </c>
      <c r="B32" s="11">
        <v>0</v>
      </c>
      <c r="C32" s="18">
        <v>0</v>
      </c>
      <c r="D32" s="7">
        <v>0</v>
      </c>
      <c r="E32" s="7">
        <v>0</v>
      </c>
    </row>
    <row r="33" spans="1:5" x14ac:dyDescent="0.25">
      <c r="A33" s="4">
        <v>44044</v>
      </c>
      <c r="B33" s="11">
        <v>0</v>
      </c>
      <c r="C33" s="18">
        <v>0</v>
      </c>
      <c r="D33" s="7">
        <v>0</v>
      </c>
      <c r="E33" s="7">
        <v>0</v>
      </c>
    </row>
    <row r="34" spans="1:5" x14ac:dyDescent="0.25">
      <c r="A34" s="4">
        <v>44075</v>
      </c>
      <c r="B34" s="11">
        <v>0</v>
      </c>
      <c r="C34" s="18">
        <v>0</v>
      </c>
      <c r="D34" s="7">
        <v>1</v>
      </c>
      <c r="E34" s="7">
        <v>3</v>
      </c>
    </row>
    <row r="35" spans="1:5" x14ac:dyDescent="0.25">
      <c r="A35" s="4">
        <v>44105</v>
      </c>
      <c r="B35" s="11">
        <v>0</v>
      </c>
      <c r="C35" s="18">
        <v>0</v>
      </c>
      <c r="D35" s="7">
        <v>0</v>
      </c>
      <c r="E35" s="7">
        <v>0</v>
      </c>
    </row>
    <row r="36" spans="1:5" x14ac:dyDescent="0.25">
      <c r="A36" s="4">
        <v>44136</v>
      </c>
      <c r="B36" s="11">
        <v>0</v>
      </c>
      <c r="C36" s="18">
        <v>0</v>
      </c>
      <c r="D36" s="7">
        <v>0</v>
      </c>
      <c r="E36" s="7">
        <v>0</v>
      </c>
    </row>
    <row r="37" spans="1:5" x14ac:dyDescent="0.25">
      <c r="A37" s="4">
        <v>44166</v>
      </c>
      <c r="B37" s="11">
        <v>0</v>
      </c>
      <c r="C37" s="18">
        <v>0</v>
      </c>
      <c r="D37" s="7">
        <v>0</v>
      </c>
      <c r="E37" s="7">
        <v>0</v>
      </c>
    </row>
    <row r="38" spans="1:5" x14ac:dyDescent="0.25">
      <c r="A38" s="4">
        <v>44197</v>
      </c>
      <c r="B38" s="11">
        <v>0</v>
      </c>
      <c r="C38" s="18">
        <v>0</v>
      </c>
      <c r="D38" s="7">
        <v>0</v>
      </c>
      <c r="E38" s="7">
        <v>0</v>
      </c>
    </row>
    <row r="39" spans="1:5" x14ac:dyDescent="0.25">
      <c r="A39" s="4">
        <v>44228</v>
      </c>
      <c r="B39" s="11">
        <v>0</v>
      </c>
      <c r="C39" s="18">
        <v>0</v>
      </c>
      <c r="D39" s="7">
        <v>0</v>
      </c>
      <c r="E39" s="7">
        <v>0</v>
      </c>
    </row>
    <row r="40" spans="1:5" x14ac:dyDescent="0.25">
      <c r="A40" s="4">
        <v>44256</v>
      </c>
      <c r="B40" s="11">
        <v>0</v>
      </c>
      <c r="C40" s="18">
        <v>0</v>
      </c>
      <c r="D40" s="7">
        <v>0</v>
      </c>
      <c r="E40" s="7">
        <v>0</v>
      </c>
    </row>
    <row r="41" spans="1:5" x14ac:dyDescent="0.25">
      <c r="A41" s="4">
        <v>44287</v>
      </c>
      <c r="B41" s="11">
        <v>0</v>
      </c>
      <c r="C41" s="18">
        <v>1</v>
      </c>
      <c r="D41" s="7">
        <v>1</v>
      </c>
      <c r="E41" s="7">
        <v>1</v>
      </c>
    </row>
    <row r="42" spans="1:5" x14ac:dyDescent="0.25">
      <c r="A42" s="4">
        <v>44317</v>
      </c>
      <c r="B42" s="11">
        <v>0</v>
      </c>
      <c r="C42" s="18">
        <v>0</v>
      </c>
      <c r="D42" s="7">
        <v>0</v>
      </c>
      <c r="E42" s="7">
        <v>0</v>
      </c>
    </row>
    <row r="43" spans="1:5" x14ac:dyDescent="0.25">
      <c r="A43" s="4">
        <v>44348</v>
      </c>
      <c r="B43" s="11">
        <v>0</v>
      </c>
      <c r="C43" s="18">
        <v>0</v>
      </c>
      <c r="D43" s="7">
        <v>0</v>
      </c>
      <c r="E43" s="7">
        <v>0</v>
      </c>
    </row>
    <row r="44" spans="1:5" x14ac:dyDescent="0.25">
      <c r="A44" s="4">
        <v>44378</v>
      </c>
      <c r="B44" s="11">
        <v>1</v>
      </c>
      <c r="C44" s="18">
        <v>0</v>
      </c>
      <c r="D44" s="7">
        <v>3</v>
      </c>
      <c r="E44" s="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CA65-C2A7-4BF1-B0D5-44860DC11FE9}">
  <dimension ref="A1:L51"/>
  <sheetViews>
    <sheetView zoomScale="80" zoomScaleNormal="80" workbookViewId="0">
      <selection activeCell="F20" sqref="F20"/>
    </sheetView>
  </sheetViews>
  <sheetFormatPr defaultRowHeight="15" x14ac:dyDescent="0.25"/>
  <cols>
    <col min="2" max="2" width="13.5703125" bestFit="1" customWidth="1"/>
    <col min="3" max="3" width="13.7109375" bestFit="1" customWidth="1"/>
    <col min="4" max="4" width="15.42578125" bestFit="1" customWidth="1"/>
    <col min="5" max="5" width="11" bestFit="1" customWidth="1"/>
    <col min="6" max="6" width="14.140625" bestFit="1" customWidth="1"/>
    <col min="7" max="7" width="18.28515625" bestFit="1" customWidth="1"/>
    <col min="8" max="8" width="19.140625" bestFit="1" customWidth="1"/>
    <col min="9" max="9" width="12.28515625" bestFit="1" customWidth="1"/>
  </cols>
  <sheetData>
    <row r="1" spans="1:12" x14ac:dyDescent="0.25">
      <c r="A1" s="30" t="s">
        <v>5</v>
      </c>
      <c r="B1" s="30"/>
      <c r="C1" s="30"/>
      <c r="D1" s="30"/>
      <c r="E1" s="30"/>
      <c r="F1" s="30"/>
      <c r="G1" s="30"/>
      <c r="H1" s="30"/>
      <c r="I1" s="30"/>
    </row>
    <row r="2" spans="1:12" x14ac:dyDescent="0.25">
      <c r="A2" s="25" t="s">
        <v>0</v>
      </c>
      <c r="B2" s="25" t="s">
        <v>6</v>
      </c>
      <c r="C2" s="25" t="s">
        <v>7</v>
      </c>
      <c r="D2" s="25" t="s">
        <v>8</v>
      </c>
      <c r="E2" s="25" t="s">
        <v>9</v>
      </c>
      <c r="F2" s="25" t="s">
        <v>10</v>
      </c>
      <c r="G2" s="25" t="s">
        <v>11</v>
      </c>
      <c r="H2" s="25" t="s">
        <v>12</v>
      </c>
      <c r="I2" s="25" t="s">
        <v>13</v>
      </c>
    </row>
    <row r="3" spans="1:12" x14ac:dyDescent="0.25">
      <c r="A3" s="3">
        <v>43101</v>
      </c>
      <c r="B3" s="24">
        <v>2</v>
      </c>
      <c r="C3">
        <v>100</v>
      </c>
      <c r="D3">
        <v>68</v>
      </c>
      <c r="E3">
        <v>20</v>
      </c>
      <c r="F3">
        <v>4</v>
      </c>
      <c r="G3">
        <v>50</v>
      </c>
      <c r="H3">
        <v>34</v>
      </c>
      <c r="I3">
        <f>(C3-D3-E3-F3)</f>
        <v>8</v>
      </c>
      <c r="L3" s="11">
        <v>0</v>
      </c>
    </row>
    <row r="4" spans="1:12" x14ac:dyDescent="0.25">
      <c r="A4" s="3">
        <v>43132</v>
      </c>
      <c r="B4" s="5">
        <v>2</v>
      </c>
      <c r="C4">
        <v>100</v>
      </c>
      <c r="D4">
        <v>68</v>
      </c>
      <c r="E4">
        <v>20</v>
      </c>
      <c r="F4">
        <v>4</v>
      </c>
      <c r="G4">
        <v>50</v>
      </c>
      <c r="H4">
        <v>34</v>
      </c>
      <c r="I4">
        <f t="shared" ref="I4:I45" si="0">(C4-D4-E4-F4)</f>
        <v>8</v>
      </c>
      <c r="L4" s="11">
        <v>0</v>
      </c>
    </row>
    <row r="5" spans="1:12" x14ac:dyDescent="0.25">
      <c r="A5" s="3">
        <v>43160</v>
      </c>
      <c r="B5" s="5">
        <v>2</v>
      </c>
      <c r="C5">
        <v>100</v>
      </c>
      <c r="D5">
        <v>60</v>
      </c>
      <c r="E5">
        <v>28</v>
      </c>
      <c r="F5">
        <v>3</v>
      </c>
      <c r="G5">
        <v>50</v>
      </c>
      <c r="H5">
        <v>30</v>
      </c>
      <c r="I5">
        <f t="shared" si="0"/>
        <v>9</v>
      </c>
      <c r="L5" s="11">
        <v>0</v>
      </c>
    </row>
    <row r="6" spans="1:12" x14ac:dyDescent="0.25">
      <c r="A6" s="3">
        <v>43191</v>
      </c>
      <c r="B6" s="5">
        <v>2</v>
      </c>
      <c r="C6">
        <v>100</v>
      </c>
      <c r="D6">
        <v>64</v>
      </c>
      <c r="E6">
        <v>24</v>
      </c>
      <c r="F6">
        <v>3.5</v>
      </c>
      <c r="G6">
        <v>50</v>
      </c>
      <c r="H6">
        <v>32</v>
      </c>
      <c r="I6">
        <f t="shared" si="0"/>
        <v>8.5</v>
      </c>
      <c r="L6" s="11">
        <v>0</v>
      </c>
    </row>
    <row r="7" spans="1:12" x14ac:dyDescent="0.25">
      <c r="A7" s="3">
        <v>43221</v>
      </c>
      <c r="B7" s="5">
        <v>2</v>
      </c>
      <c r="C7">
        <v>100</v>
      </c>
      <c r="D7">
        <v>64</v>
      </c>
      <c r="E7">
        <v>25</v>
      </c>
      <c r="F7">
        <v>3.5</v>
      </c>
      <c r="G7">
        <v>50</v>
      </c>
      <c r="H7">
        <v>32</v>
      </c>
      <c r="I7">
        <f t="shared" si="0"/>
        <v>7.5</v>
      </c>
      <c r="L7" s="11">
        <v>0</v>
      </c>
    </row>
    <row r="8" spans="1:12" x14ac:dyDescent="0.25">
      <c r="A8" s="3">
        <v>43252</v>
      </c>
      <c r="B8" s="5">
        <v>2</v>
      </c>
      <c r="C8">
        <v>100</v>
      </c>
      <c r="D8">
        <v>64</v>
      </c>
      <c r="E8">
        <v>26</v>
      </c>
      <c r="F8">
        <v>3.5</v>
      </c>
      <c r="G8">
        <v>50</v>
      </c>
      <c r="H8">
        <v>32</v>
      </c>
      <c r="I8">
        <f t="shared" si="0"/>
        <v>6.5</v>
      </c>
      <c r="L8" s="11">
        <v>0</v>
      </c>
    </row>
    <row r="9" spans="1:12" x14ac:dyDescent="0.25">
      <c r="A9" s="3">
        <v>43282</v>
      </c>
      <c r="B9" s="5">
        <v>2</v>
      </c>
      <c r="C9">
        <v>100</v>
      </c>
      <c r="D9">
        <v>64</v>
      </c>
      <c r="E9">
        <v>26</v>
      </c>
      <c r="F9">
        <v>3.5</v>
      </c>
      <c r="G9">
        <v>50</v>
      </c>
      <c r="H9">
        <v>32</v>
      </c>
      <c r="I9">
        <f t="shared" si="0"/>
        <v>6.5</v>
      </c>
      <c r="L9" s="11">
        <v>0</v>
      </c>
    </row>
    <row r="10" spans="1:12" x14ac:dyDescent="0.25">
      <c r="A10" s="3">
        <v>43313</v>
      </c>
      <c r="B10" s="5">
        <v>2</v>
      </c>
      <c r="C10">
        <v>100</v>
      </c>
      <c r="D10">
        <v>64</v>
      </c>
      <c r="E10">
        <v>26</v>
      </c>
      <c r="F10">
        <v>3.5</v>
      </c>
      <c r="G10">
        <v>50</v>
      </c>
      <c r="H10">
        <v>32</v>
      </c>
      <c r="I10">
        <f t="shared" si="0"/>
        <v>6.5</v>
      </c>
      <c r="L10" s="11">
        <v>0</v>
      </c>
    </row>
    <row r="11" spans="1:12" x14ac:dyDescent="0.25">
      <c r="A11" s="3">
        <v>43344</v>
      </c>
      <c r="B11" s="5">
        <v>3</v>
      </c>
      <c r="C11">
        <v>150</v>
      </c>
      <c r="D11">
        <v>96</v>
      </c>
      <c r="E11">
        <v>26</v>
      </c>
      <c r="F11">
        <v>3.5</v>
      </c>
      <c r="G11">
        <v>50</v>
      </c>
      <c r="H11">
        <v>32</v>
      </c>
      <c r="I11">
        <f t="shared" si="0"/>
        <v>24.5</v>
      </c>
      <c r="L11" s="11">
        <v>1</v>
      </c>
    </row>
    <row r="12" spans="1:12" x14ac:dyDescent="0.25">
      <c r="A12" s="3">
        <v>43374</v>
      </c>
      <c r="B12" s="5">
        <v>3</v>
      </c>
      <c r="C12">
        <v>150</v>
      </c>
      <c r="D12">
        <v>96</v>
      </c>
      <c r="E12">
        <v>26</v>
      </c>
      <c r="F12">
        <v>3.5</v>
      </c>
      <c r="G12">
        <v>50</v>
      </c>
      <c r="H12">
        <v>32</v>
      </c>
      <c r="I12">
        <f t="shared" si="0"/>
        <v>24.5</v>
      </c>
      <c r="L12" s="11">
        <v>0</v>
      </c>
    </row>
    <row r="13" spans="1:12" x14ac:dyDescent="0.25">
      <c r="A13" s="3">
        <v>43405</v>
      </c>
      <c r="B13" s="5">
        <v>3</v>
      </c>
      <c r="C13">
        <v>150</v>
      </c>
      <c r="D13">
        <v>93</v>
      </c>
      <c r="E13">
        <v>26</v>
      </c>
      <c r="F13">
        <v>3.5</v>
      </c>
      <c r="G13">
        <v>50</v>
      </c>
      <c r="H13">
        <v>31</v>
      </c>
      <c r="I13">
        <f t="shared" si="0"/>
        <v>27.5</v>
      </c>
      <c r="L13" s="11">
        <v>0</v>
      </c>
    </row>
    <row r="14" spans="1:12" x14ac:dyDescent="0.25">
      <c r="A14" s="3">
        <v>43435</v>
      </c>
      <c r="B14" s="5">
        <v>3</v>
      </c>
      <c r="C14">
        <v>120</v>
      </c>
      <c r="D14">
        <f>27*3</f>
        <v>81</v>
      </c>
      <c r="E14">
        <v>26</v>
      </c>
      <c r="F14">
        <v>3.5</v>
      </c>
      <c r="G14">
        <v>40</v>
      </c>
      <c r="H14">
        <v>27</v>
      </c>
      <c r="I14">
        <f t="shared" si="0"/>
        <v>9.5</v>
      </c>
      <c r="L14" s="11">
        <v>1</v>
      </c>
    </row>
    <row r="15" spans="1:12" x14ac:dyDescent="0.25">
      <c r="A15" s="3">
        <v>43466</v>
      </c>
      <c r="B15" s="5">
        <v>3</v>
      </c>
      <c r="C15">
        <v>120</v>
      </c>
      <c r="D15">
        <v>81</v>
      </c>
      <c r="E15">
        <v>26</v>
      </c>
      <c r="F15">
        <v>5</v>
      </c>
      <c r="G15">
        <v>40</v>
      </c>
      <c r="H15">
        <v>27</v>
      </c>
      <c r="I15">
        <f t="shared" si="0"/>
        <v>8</v>
      </c>
      <c r="L15" s="11">
        <v>0</v>
      </c>
    </row>
    <row r="16" spans="1:12" x14ac:dyDescent="0.25">
      <c r="A16" s="3">
        <v>43497</v>
      </c>
      <c r="B16" s="5">
        <v>4</v>
      </c>
      <c r="I16">
        <f t="shared" si="0"/>
        <v>0</v>
      </c>
      <c r="L16" s="11">
        <v>1</v>
      </c>
    </row>
    <row r="17" spans="1:12" x14ac:dyDescent="0.25">
      <c r="A17" s="3">
        <v>43525</v>
      </c>
      <c r="B17" s="5">
        <v>4</v>
      </c>
      <c r="I17">
        <f t="shared" si="0"/>
        <v>0</v>
      </c>
      <c r="L17" s="11">
        <v>0</v>
      </c>
    </row>
    <row r="18" spans="1:12" x14ac:dyDescent="0.25">
      <c r="A18" s="3">
        <v>43556</v>
      </c>
      <c r="B18" s="5">
        <v>4</v>
      </c>
      <c r="I18">
        <f t="shared" si="0"/>
        <v>0</v>
      </c>
      <c r="L18" s="11">
        <v>0</v>
      </c>
    </row>
    <row r="19" spans="1:12" x14ac:dyDescent="0.25">
      <c r="A19" s="3">
        <v>43586</v>
      </c>
      <c r="B19" s="5">
        <v>4</v>
      </c>
      <c r="I19">
        <f t="shared" si="0"/>
        <v>0</v>
      </c>
      <c r="L19" s="11">
        <v>0</v>
      </c>
    </row>
    <row r="20" spans="1:12" x14ac:dyDescent="0.25">
      <c r="A20" s="3">
        <v>43617</v>
      </c>
      <c r="B20" s="5">
        <v>4</v>
      </c>
      <c r="I20">
        <f t="shared" si="0"/>
        <v>0</v>
      </c>
      <c r="L20" s="11">
        <v>0</v>
      </c>
    </row>
    <row r="21" spans="1:12" x14ac:dyDescent="0.25">
      <c r="A21" s="3">
        <v>43647</v>
      </c>
      <c r="B21" s="5">
        <v>4</v>
      </c>
      <c r="I21">
        <f t="shared" si="0"/>
        <v>0</v>
      </c>
      <c r="L21" s="11">
        <v>0</v>
      </c>
    </row>
    <row r="22" spans="1:12" x14ac:dyDescent="0.25">
      <c r="A22" s="3">
        <v>43678</v>
      </c>
      <c r="B22" s="5">
        <v>4</v>
      </c>
      <c r="I22">
        <f t="shared" si="0"/>
        <v>0</v>
      </c>
      <c r="L22" s="11">
        <v>0</v>
      </c>
    </row>
    <row r="23" spans="1:12" x14ac:dyDescent="0.25">
      <c r="A23" s="3">
        <v>43709</v>
      </c>
      <c r="B23" s="5">
        <v>4</v>
      </c>
      <c r="I23">
        <f t="shared" si="0"/>
        <v>0</v>
      </c>
      <c r="L23" s="11">
        <v>0</v>
      </c>
    </row>
    <row r="24" spans="1:12" x14ac:dyDescent="0.25">
      <c r="A24" s="3">
        <v>43739</v>
      </c>
      <c r="B24" s="5">
        <v>4</v>
      </c>
      <c r="I24">
        <f t="shared" si="0"/>
        <v>0</v>
      </c>
      <c r="L24" s="11">
        <v>0</v>
      </c>
    </row>
    <row r="25" spans="1:12" x14ac:dyDescent="0.25">
      <c r="A25" s="3">
        <v>43770</v>
      </c>
      <c r="B25" s="5">
        <v>4</v>
      </c>
      <c r="I25">
        <f t="shared" si="0"/>
        <v>0</v>
      </c>
      <c r="L25" s="11">
        <v>0</v>
      </c>
    </row>
    <row r="26" spans="1:12" x14ac:dyDescent="0.25">
      <c r="A26" s="3">
        <v>43800</v>
      </c>
      <c r="B26" s="5">
        <v>4</v>
      </c>
      <c r="I26">
        <f t="shared" si="0"/>
        <v>0</v>
      </c>
      <c r="L26" s="11">
        <v>0</v>
      </c>
    </row>
    <row r="27" spans="1:12" x14ac:dyDescent="0.25">
      <c r="A27" s="3">
        <v>43831</v>
      </c>
      <c r="B27" s="5">
        <v>4</v>
      </c>
      <c r="I27">
        <f t="shared" si="0"/>
        <v>0</v>
      </c>
      <c r="L27" s="11">
        <v>0</v>
      </c>
    </row>
    <row r="28" spans="1:12" x14ac:dyDescent="0.25">
      <c r="A28" s="3">
        <v>43862</v>
      </c>
      <c r="B28" s="5">
        <v>4</v>
      </c>
      <c r="I28">
        <f t="shared" si="0"/>
        <v>0</v>
      </c>
      <c r="L28" s="11">
        <v>0</v>
      </c>
    </row>
    <row r="29" spans="1:12" x14ac:dyDescent="0.25">
      <c r="A29" s="3">
        <v>43891</v>
      </c>
      <c r="B29" s="5">
        <v>4</v>
      </c>
      <c r="I29">
        <f t="shared" si="0"/>
        <v>0</v>
      </c>
      <c r="L29" s="11">
        <v>0</v>
      </c>
    </row>
    <row r="30" spans="1:12" x14ac:dyDescent="0.25">
      <c r="A30" s="3">
        <v>43922</v>
      </c>
      <c r="B30" s="5">
        <v>4</v>
      </c>
      <c r="I30">
        <f t="shared" si="0"/>
        <v>0</v>
      </c>
      <c r="L30" s="11">
        <v>0</v>
      </c>
    </row>
    <row r="31" spans="1:12" x14ac:dyDescent="0.25">
      <c r="A31" s="3">
        <v>43952</v>
      </c>
      <c r="B31" s="5">
        <v>4</v>
      </c>
      <c r="I31">
        <f t="shared" si="0"/>
        <v>0</v>
      </c>
      <c r="L31" s="11">
        <v>0</v>
      </c>
    </row>
    <row r="32" spans="1:12" x14ac:dyDescent="0.25">
      <c r="A32" s="3">
        <v>43983</v>
      </c>
      <c r="B32" s="5">
        <v>6</v>
      </c>
      <c r="I32">
        <f t="shared" si="0"/>
        <v>0</v>
      </c>
      <c r="L32" s="11">
        <v>1</v>
      </c>
    </row>
    <row r="33" spans="1:12" x14ac:dyDescent="0.25">
      <c r="A33" s="3">
        <v>44013</v>
      </c>
      <c r="B33" s="5">
        <v>6</v>
      </c>
      <c r="I33">
        <f t="shared" si="0"/>
        <v>0</v>
      </c>
      <c r="L33" s="11">
        <v>0</v>
      </c>
    </row>
    <row r="34" spans="1:12" x14ac:dyDescent="0.25">
      <c r="A34" s="3">
        <v>44044</v>
      </c>
      <c r="B34" s="5">
        <v>6</v>
      </c>
      <c r="I34">
        <f t="shared" si="0"/>
        <v>0</v>
      </c>
      <c r="L34" s="11">
        <v>0</v>
      </c>
    </row>
    <row r="35" spans="1:12" x14ac:dyDescent="0.25">
      <c r="A35" s="3">
        <v>44075</v>
      </c>
      <c r="B35" s="5">
        <v>6</v>
      </c>
      <c r="I35">
        <f t="shared" si="0"/>
        <v>0</v>
      </c>
      <c r="L35" s="11">
        <v>0</v>
      </c>
    </row>
    <row r="36" spans="1:12" x14ac:dyDescent="0.25">
      <c r="A36" s="3">
        <v>44105</v>
      </c>
      <c r="B36" s="5">
        <v>6</v>
      </c>
      <c r="I36">
        <f t="shared" si="0"/>
        <v>0</v>
      </c>
      <c r="L36" s="11">
        <v>0</v>
      </c>
    </row>
    <row r="37" spans="1:12" x14ac:dyDescent="0.25">
      <c r="A37" s="3">
        <v>44136</v>
      </c>
      <c r="B37" s="5">
        <v>6</v>
      </c>
      <c r="I37">
        <f t="shared" si="0"/>
        <v>0</v>
      </c>
      <c r="L37" s="11">
        <v>0</v>
      </c>
    </row>
    <row r="38" spans="1:12" x14ac:dyDescent="0.25">
      <c r="A38" s="3">
        <v>44166</v>
      </c>
      <c r="B38" s="5">
        <v>6</v>
      </c>
      <c r="I38">
        <f t="shared" si="0"/>
        <v>0</v>
      </c>
      <c r="L38" s="11">
        <v>0</v>
      </c>
    </row>
    <row r="39" spans="1:12" x14ac:dyDescent="0.25">
      <c r="A39" s="3">
        <v>44197</v>
      </c>
      <c r="B39" s="5">
        <v>6</v>
      </c>
      <c r="I39">
        <f t="shared" si="0"/>
        <v>0</v>
      </c>
      <c r="L39" s="11">
        <v>0</v>
      </c>
    </row>
    <row r="40" spans="1:12" x14ac:dyDescent="0.25">
      <c r="A40" s="3">
        <v>44228</v>
      </c>
      <c r="B40" s="5">
        <v>6</v>
      </c>
      <c r="I40">
        <f t="shared" si="0"/>
        <v>0</v>
      </c>
      <c r="L40" s="11">
        <v>0</v>
      </c>
    </row>
    <row r="41" spans="1:12" x14ac:dyDescent="0.25">
      <c r="A41" s="3">
        <v>44256</v>
      </c>
      <c r="B41" s="5">
        <v>6</v>
      </c>
      <c r="I41">
        <f t="shared" si="0"/>
        <v>0</v>
      </c>
      <c r="L41" s="11">
        <v>0</v>
      </c>
    </row>
    <row r="42" spans="1:12" x14ac:dyDescent="0.25">
      <c r="A42" s="3">
        <v>44287</v>
      </c>
      <c r="B42" s="5">
        <v>7</v>
      </c>
      <c r="I42">
        <f t="shared" si="0"/>
        <v>0</v>
      </c>
      <c r="L42" s="11">
        <v>0</v>
      </c>
    </row>
    <row r="43" spans="1:12" x14ac:dyDescent="0.25">
      <c r="A43" s="3">
        <v>44317</v>
      </c>
      <c r="B43" s="5">
        <v>7</v>
      </c>
      <c r="I43">
        <f t="shared" si="0"/>
        <v>0</v>
      </c>
      <c r="L43" s="11">
        <v>0</v>
      </c>
    </row>
    <row r="44" spans="1:12" x14ac:dyDescent="0.25">
      <c r="A44" s="3">
        <v>44348</v>
      </c>
      <c r="B44" s="5">
        <v>7</v>
      </c>
      <c r="I44">
        <f t="shared" si="0"/>
        <v>0</v>
      </c>
      <c r="L44" s="11">
        <v>0</v>
      </c>
    </row>
    <row r="45" spans="1:12" x14ac:dyDescent="0.25">
      <c r="A45" s="3">
        <v>44378</v>
      </c>
      <c r="B45" s="5">
        <v>7</v>
      </c>
      <c r="I45">
        <f t="shared" si="0"/>
        <v>0</v>
      </c>
      <c r="L45" s="11">
        <v>1</v>
      </c>
    </row>
    <row r="46" spans="1:12" x14ac:dyDescent="0.25">
      <c r="A46" s="3"/>
    </row>
    <row r="47" spans="1:12" x14ac:dyDescent="0.25">
      <c r="A47" s="3"/>
    </row>
    <row r="48" spans="1:1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BA93-5D57-4207-AE52-D6FB9EEB9880}">
  <dimension ref="A1:E8"/>
  <sheetViews>
    <sheetView tabSelected="1" workbookViewId="0">
      <selection activeCell="D13" sqref="D13"/>
    </sheetView>
  </sheetViews>
  <sheetFormatPr defaultRowHeight="15" x14ac:dyDescent="0.25"/>
  <sheetData>
    <row r="1" spans="1:5" x14ac:dyDescent="0.25">
      <c r="A1" s="26" t="s">
        <v>0</v>
      </c>
      <c r="B1" s="26" t="s">
        <v>14</v>
      </c>
      <c r="C1" s="26" t="s">
        <v>15</v>
      </c>
      <c r="D1" s="26" t="s">
        <v>16</v>
      </c>
      <c r="E1" s="26" t="s">
        <v>17</v>
      </c>
    </row>
    <row r="2" spans="1:5" x14ac:dyDescent="0.25">
      <c r="A2" s="27">
        <v>44197</v>
      </c>
      <c r="B2" s="28">
        <f t="shared" ref="B2:B6" si="0">C2+3*D2*E2</f>
        <v>45</v>
      </c>
      <c r="C2" s="29">
        <v>9</v>
      </c>
      <c r="D2" s="29">
        <v>3</v>
      </c>
      <c r="E2" s="29">
        <v>4</v>
      </c>
    </row>
    <row r="3" spans="1:5" x14ac:dyDescent="0.25">
      <c r="A3" s="27">
        <v>44228</v>
      </c>
      <c r="B3" s="28">
        <f t="shared" si="0"/>
        <v>45</v>
      </c>
      <c r="C3" s="29">
        <v>9</v>
      </c>
      <c r="D3" s="29">
        <v>3</v>
      </c>
      <c r="E3" s="29">
        <v>4</v>
      </c>
    </row>
    <row r="4" spans="1:5" x14ac:dyDescent="0.25">
      <c r="A4" s="27">
        <v>44256</v>
      </c>
      <c r="B4" s="28">
        <f t="shared" si="0"/>
        <v>80</v>
      </c>
      <c r="C4" s="29">
        <v>8</v>
      </c>
      <c r="D4" s="29">
        <v>6</v>
      </c>
      <c r="E4" s="29">
        <v>4</v>
      </c>
    </row>
    <row r="5" spans="1:5" x14ac:dyDescent="0.25">
      <c r="A5" s="27">
        <v>44287</v>
      </c>
      <c r="B5" s="28">
        <f t="shared" si="0"/>
        <v>77</v>
      </c>
      <c r="C5" s="29">
        <v>5</v>
      </c>
      <c r="D5" s="29">
        <v>6</v>
      </c>
      <c r="E5" s="29">
        <v>4</v>
      </c>
    </row>
    <row r="6" spans="1:5" x14ac:dyDescent="0.25">
      <c r="A6" s="27">
        <v>44317</v>
      </c>
      <c r="B6" s="28">
        <f t="shared" si="0"/>
        <v>41</v>
      </c>
      <c r="C6" s="29">
        <v>5</v>
      </c>
      <c r="D6" s="29">
        <v>6</v>
      </c>
      <c r="E6" s="29">
        <v>2</v>
      </c>
    </row>
    <row r="7" spans="1:5" x14ac:dyDescent="0.25">
      <c r="A7" s="27">
        <v>44348</v>
      </c>
      <c r="B7" s="28">
        <f>C7+3*D7*E7</f>
        <v>23</v>
      </c>
      <c r="C7" s="28">
        <v>5</v>
      </c>
      <c r="D7" s="28">
        <v>3</v>
      </c>
      <c r="E7" s="28">
        <v>2</v>
      </c>
    </row>
    <row r="8" spans="1:5" x14ac:dyDescent="0.25">
      <c r="A8" s="27">
        <v>44378</v>
      </c>
      <c r="B8" s="28">
        <f>C8+3*D8*E8</f>
        <v>27</v>
      </c>
      <c r="C8" s="28">
        <v>9</v>
      </c>
      <c r="D8" s="28">
        <v>3</v>
      </c>
      <c r="E8" s="28">
        <v>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06A2-0855-40F3-AFD9-0AD65D9546D4}">
  <dimension ref="A2:W78"/>
  <sheetViews>
    <sheetView topLeftCell="A53" zoomScale="80" zoomScaleNormal="80" workbookViewId="0">
      <selection activeCell="P18" sqref="P18"/>
    </sheetView>
  </sheetViews>
  <sheetFormatPr defaultRowHeight="15" x14ac:dyDescent="0.25"/>
  <cols>
    <col min="3" max="3" width="17.140625" customWidth="1"/>
    <col min="9" max="9" width="10.42578125" bestFit="1" customWidth="1"/>
    <col min="12" max="12" width="16.28515625" customWidth="1"/>
    <col min="13" max="13" width="11" customWidth="1"/>
    <col min="16" max="16" width="17.7109375" customWidth="1"/>
    <col min="17" max="17" width="12.140625" customWidth="1"/>
    <col min="18" max="18" width="11.42578125" customWidth="1"/>
    <col min="19" max="19" width="10.42578125" customWidth="1"/>
    <col min="20" max="20" width="17" customWidth="1"/>
    <col min="22" max="22" width="15.7109375" customWidth="1"/>
    <col min="23" max="23" width="16.42578125" customWidth="1"/>
  </cols>
  <sheetData>
    <row r="2" spans="1:23" x14ac:dyDescent="0.25">
      <c r="A2" t="s">
        <v>18</v>
      </c>
    </row>
    <row r="3" spans="1:23" x14ac:dyDescent="0.25">
      <c r="A3" t="s">
        <v>19</v>
      </c>
    </row>
    <row r="4" spans="1:23" x14ac:dyDescent="0.25">
      <c r="A4" t="s">
        <v>20</v>
      </c>
    </row>
    <row r="6" spans="1:23" x14ac:dyDescent="0.25">
      <c r="A6" s="14" t="s">
        <v>21</v>
      </c>
    </row>
    <row r="8" spans="1:23" x14ac:dyDescent="0.25">
      <c r="A8" s="1" t="s">
        <v>22</v>
      </c>
      <c r="C8" s="1" t="s">
        <v>23</v>
      </c>
      <c r="E8" s="1" t="s">
        <v>24</v>
      </c>
      <c r="I8" s="31" t="s">
        <v>25</v>
      </c>
      <c r="J8" s="31"/>
      <c r="L8" s="32" t="s">
        <v>26</v>
      </c>
      <c r="M8" s="33"/>
      <c r="N8" s="34"/>
      <c r="P8" s="31" t="s">
        <v>27</v>
      </c>
      <c r="Q8" s="31"/>
      <c r="R8" s="31"/>
      <c r="S8" s="31"/>
      <c r="T8" s="31"/>
      <c r="V8" s="35" t="s">
        <v>28</v>
      </c>
      <c r="W8" s="36"/>
    </row>
    <row r="9" spans="1:23" x14ac:dyDescent="0.25">
      <c r="I9" s="6" t="s">
        <v>0</v>
      </c>
      <c r="J9" s="6" t="s">
        <v>29</v>
      </c>
      <c r="L9" s="6" t="s">
        <v>30</v>
      </c>
      <c r="M9" s="6" t="s">
        <v>31</v>
      </c>
      <c r="N9" s="6" t="s">
        <v>32</v>
      </c>
      <c r="P9" s="6" t="s">
        <v>30</v>
      </c>
      <c r="Q9" s="6" t="s">
        <v>33</v>
      </c>
      <c r="R9" s="6" t="s">
        <v>31</v>
      </c>
      <c r="S9" s="6" t="s">
        <v>32</v>
      </c>
      <c r="T9" s="6" t="s">
        <v>34</v>
      </c>
      <c r="V9" s="9" t="s">
        <v>0</v>
      </c>
      <c r="W9" s="9" t="s">
        <v>35</v>
      </c>
    </row>
    <row r="10" spans="1:23" x14ac:dyDescent="0.25">
      <c r="I10" s="4">
        <v>43101</v>
      </c>
      <c r="J10" s="5">
        <v>2</v>
      </c>
      <c r="L10" s="7" t="s">
        <v>36</v>
      </c>
      <c r="M10" s="4">
        <v>40179</v>
      </c>
      <c r="N10" s="7" t="s">
        <v>37</v>
      </c>
      <c r="P10" s="7" t="s">
        <v>36</v>
      </c>
      <c r="Q10" s="7" t="s">
        <v>38</v>
      </c>
      <c r="R10" s="4">
        <v>40179</v>
      </c>
      <c r="S10" s="7"/>
      <c r="T10" s="8">
        <v>0.2</v>
      </c>
      <c r="V10" s="10">
        <v>43101</v>
      </c>
      <c r="W10" s="11">
        <v>0</v>
      </c>
    </row>
    <row r="11" spans="1:23" x14ac:dyDescent="0.25">
      <c r="C11" s="2" t="s">
        <v>39</v>
      </c>
      <c r="I11" s="4">
        <v>43132</v>
      </c>
      <c r="J11" s="5">
        <v>2</v>
      </c>
      <c r="L11" s="7" t="s">
        <v>40</v>
      </c>
      <c r="M11" s="4">
        <v>34455</v>
      </c>
      <c r="N11" s="7" t="s">
        <v>37</v>
      </c>
      <c r="P11" s="7" t="s">
        <v>40</v>
      </c>
      <c r="Q11" s="7" t="s">
        <v>41</v>
      </c>
      <c r="R11" s="4">
        <v>34455</v>
      </c>
      <c r="S11" s="4">
        <v>44348</v>
      </c>
      <c r="T11" s="8">
        <v>0.4</v>
      </c>
      <c r="V11" s="10">
        <v>43132</v>
      </c>
      <c r="W11" s="11">
        <v>0</v>
      </c>
    </row>
    <row r="12" spans="1:23" x14ac:dyDescent="0.25">
      <c r="I12" s="4">
        <v>43160</v>
      </c>
      <c r="J12" s="5">
        <v>2</v>
      </c>
      <c r="L12" s="7" t="s">
        <v>42</v>
      </c>
      <c r="M12" s="4">
        <v>43466</v>
      </c>
      <c r="N12" s="7" t="s">
        <v>37</v>
      </c>
      <c r="P12" s="7" t="s">
        <v>40</v>
      </c>
      <c r="Q12" s="7" t="s">
        <v>43</v>
      </c>
      <c r="R12" s="4">
        <v>34455</v>
      </c>
      <c r="S12" s="7"/>
      <c r="T12" s="8">
        <v>0.3</v>
      </c>
      <c r="V12" s="10">
        <v>43160</v>
      </c>
      <c r="W12" s="11">
        <v>0</v>
      </c>
    </row>
    <row r="13" spans="1:23" x14ac:dyDescent="0.25">
      <c r="I13" s="4">
        <v>43191</v>
      </c>
      <c r="J13" s="5">
        <v>2</v>
      </c>
      <c r="L13" s="7" t="s">
        <v>44</v>
      </c>
      <c r="M13" s="4">
        <v>43191</v>
      </c>
      <c r="N13" s="4">
        <v>43952</v>
      </c>
      <c r="P13" s="7" t="s">
        <v>40</v>
      </c>
      <c r="Q13" s="7" t="s">
        <v>45</v>
      </c>
      <c r="R13" s="4">
        <v>34455</v>
      </c>
      <c r="S13" s="4">
        <v>44348</v>
      </c>
      <c r="T13" s="8">
        <v>0.5</v>
      </c>
      <c r="V13" s="10">
        <v>43191</v>
      </c>
      <c r="W13" s="11">
        <v>0</v>
      </c>
    </row>
    <row r="14" spans="1:23" x14ac:dyDescent="0.25">
      <c r="A14" s="14" t="s">
        <v>46</v>
      </c>
      <c r="I14" s="4">
        <v>43221</v>
      </c>
      <c r="J14" s="5">
        <v>2</v>
      </c>
      <c r="L14" s="7" t="s">
        <v>47</v>
      </c>
      <c r="M14" s="4">
        <v>43374</v>
      </c>
      <c r="N14" s="4">
        <v>44377</v>
      </c>
      <c r="P14" s="7" t="s">
        <v>42</v>
      </c>
      <c r="Q14" s="7" t="s">
        <v>48</v>
      </c>
      <c r="R14" s="4">
        <v>43466</v>
      </c>
      <c r="S14" s="7"/>
      <c r="T14" s="8">
        <v>0.01</v>
      </c>
      <c r="V14" s="10">
        <v>43221</v>
      </c>
      <c r="W14" s="11">
        <v>0</v>
      </c>
    </row>
    <row r="15" spans="1:23" x14ac:dyDescent="0.25">
      <c r="B15" t="s">
        <v>49</v>
      </c>
      <c r="I15" s="4">
        <v>43252</v>
      </c>
      <c r="J15" s="5">
        <v>2</v>
      </c>
      <c r="L15" s="7" t="s">
        <v>50</v>
      </c>
      <c r="M15" s="4">
        <v>43647</v>
      </c>
      <c r="N15" s="4">
        <v>43891</v>
      </c>
      <c r="P15" s="7" t="s">
        <v>42</v>
      </c>
      <c r="Q15" s="7" t="s">
        <v>51</v>
      </c>
      <c r="R15" s="4">
        <v>43466</v>
      </c>
      <c r="S15" s="4">
        <v>44348</v>
      </c>
      <c r="T15" s="8">
        <v>0.05</v>
      </c>
      <c r="V15" s="10">
        <v>43252</v>
      </c>
      <c r="W15" s="11">
        <v>0</v>
      </c>
    </row>
    <row r="16" spans="1:23" x14ac:dyDescent="0.25">
      <c r="B16" t="s">
        <v>52</v>
      </c>
      <c r="I16" s="4">
        <v>43282</v>
      </c>
      <c r="J16" s="5">
        <v>2</v>
      </c>
      <c r="L16" s="7" t="s">
        <v>53</v>
      </c>
      <c r="M16" s="4">
        <v>42736</v>
      </c>
      <c r="N16" s="4">
        <v>44377</v>
      </c>
      <c r="P16" s="7" t="s">
        <v>44</v>
      </c>
      <c r="Q16" s="7" t="s">
        <v>54</v>
      </c>
      <c r="R16" s="4">
        <v>43191</v>
      </c>
      <c r="S16" s="4">
        <v>43952</v>
      </c>
      <c r="T16" s="8">
        <v>7.0000000000000007E-2</v>
      </c>
      <c r="V16" s="10">
        <v>43282</v>
      </c>
      <c r="W16" s="11">
        <v>0</v>
      </c>
    </row>
    <row r="17" spans="2:23" x14ac:dyDescent="0.25">
      <c r="B17" t="s">
        <v>55</v>
      </c>
      <c r="I17" s="4">
        <v>43313</v>
      </c>
      <c r="J17" s="5">
        <v>2</v>
      </c>
      <c r="L17" s="7" t="s">
        <v>56</v>
      </c>
      <c r="M17" s="4">
        <v>37742</v>
      </c>
      <c r="N17" s="4">
        <v>43405</v>
      </c>
      <c r="P17" s="7" t="s">
        <v>47</v>
      </c>
      <c r="Q17" s="7" t="s">
        <v>57</v>
      </c>
      <c r="R17" s="4">
        <v>43374</v>
      </c>
      <c r="S17" s="4">
        <v>44348</v>
      </c>
      <c r="T17" s="8">
        <v>0.19</v>
      </c>
      <c r="V17" s="10">
        <v>43313</v>
      </c>
      <c r="W17" s="11">
        <v>0</v>
      </c>
    </row>
    <row r="18" spans="2:23" x14ac:dyDescent="0.25">
      <c r="B18" t="s">
        <v>58</v>
      </c>
      <c r="I18" s="4">
        <v>43344</v>
      </c>
      <c r="J18" s="5">
        <v>3</v>
      </c>
      <c r="L18" s="7" t="s">
        <v>59</v>
      </c>
      <c r="M18" s="4">
        <v>43831</v>
      </c>
      <c r="N18" s="4">
        <v>44377</v>
      </c>
      <c r="P18" s="7" t="s">
        <v>47</v>
      </c>
      <c r="Q18" s="7" t="s">
        <v>60</v>
      </c>
      <c r="R18" s="4">
        <v>43374</v>
      </c>
      <c r="S18" s="4">
        <v>43525</v>
      </c>
      <c r="T18" s="8">
        <v>0.12</v>
      </c>
      <c r="V18" s="10">
        <v>43344</v>
      </c>
      <c r="W18" s="11">
        <v>1</v>
      </c>
    </row>
    <row r="19" spans="2:23" x14ac:dyDescent="0.25">
      <c r="I19" s="4">
        <v>43374</v>
      </c>
      <c r="J19" s="5">
        <v>3</v>
      </c>
      <c r="L19" s="7" t="s">
        <v>61</v>
      </c>
      <c r="M19" s="4">
        <v>44044</v>
      </c>
      <c r="N19" s="4">
        <v>44256</v>
      </c>
      <c r="P19" s="7" t="s">
        <v>50</v>
      </c>
      <c r="Q19" s="7" t="s">
        <v>62</v>
      </c>
      <c r="R19" s="4">
        <v>43647</v>
      </c>
      <c r="S19" s="4">
        <v>43891</v>
      </c>
      <c r="T19" s="8">
        <v>0.06</v>
      </c>
      <c r="V19" s="10">
        <v>43374</v>
      </c>
      <c r="W19" s="11">
        <v>0</v>
      </c>
    </row>
    <row r="20" spans="2:23" x14ac:dyDescent="0.25">
      <c r="B20" t="s">
        <v>63</v>
      </c>
      <c r="I20" s="4">
        <v>43405</v>
      </c>
      <c r="J20" s="5">
        <v>3</v>
      </c>
      <c r="P20" s="7" t="s">
        <v>53</v>
      </c>
      <c r="Q20" s="7" t="s">
        <v>64</v>
      </c>
      <c r="R20" s="4">
        <v>42736</v>
      </c>
      <c r="S20" s="4">
        <v>44348</v>
      </c>
      <c r="T20" s="8">
        <v>0.21</v>
      </c>
      <c r="V20" s="10">
        <v>43405</v>
      </c>
      <c r="W20" s="11">
        <v>0</v>
      </c>
    </row>
    <row r="21" spans="2:23" x14ac:dyDescent="0.25">
      <c r="B21" t="s">
        <v>65</v>
      </c>
      <c r="I21" s="4">
        <v>43435</v>
      </c>
      <c r="J21" s="5">
        <v>3</v>
      </c>
      <c r="P21" s="7" t="s">
        <v>56</v>
      </c>
      <c r="Q21" s="7" t="s">
        <v>62</v>
      </c>
      <c r="R21" s="4">
        <v>37742</v>
      </c>
      <c r="S21" s="4">
        <v>43405</v>
      </c>
      <c r="T21" s="8">
        <v>0.04</v>
      </c>
      <c r="V21" s="10">
        <v>43435</v>
      </c>
      <c r="W21" s="11">
        <v>1</v>
      </c>
    </row>
    <row r="22" spans="2:23" x14ac:dyDescent="0.25">
      <c r="B22" t="s">
        <v>66</v>
      </c>
      <c r="I22" s="4">
        <v>43466</v>
      </c>
      <c r="J22" s="5">
        <v>3</v>
      </c>
      <c r="P22" s="7" t="s">
        <v>56</v>
      </c>
      <c r="Q22" s="7" t="s">
        <v>67</v>
      </c>
      <c r="R22" s="4">
        <v>37742</v>
      </c>
      <c r="S22" s="4">
        <v>41214</v>
      </c>
      <c r="T22" s="8">
        <v>0.04</v>
      </c>
      <c r="V22" s="10">
        <v>43466</v>
      </c>
      <c r="W22" s="11">
        <v>0</v>
      </c>
    </row>
    <row r="23" spans="2:23" x14ac:dyDescent="0.25">
      <c r="I23" s="4">
        <v>43497</v>
      </c>
      <c r="J23" s="5">
        <v>4</v>
      </c>
      <c r="P23" s="7" t="s">
        <v>59</v>
      </c>
      <c r="Q23" s="7" t="s">
        <v>68</v>
      </c>
      <c r="R23" s="4">
        <v>43831</v>
      </c>
      <c r="S23" s="4">
        <v>44348</v>
      </c>
      <c r="T23" s="8">
        <v>0.18</v>
      </c>
      <c r="V23" s="10">
        <v>43497</v>
      </c>
      <c r="W23" s="11">
        <v>1</v>
      </c>
    </row>
    <row r="24" spans="2:23" x14ac:dyDescent="0.25">
      <c r="I24" s="4">
        <v>43525</v>
      </c>
      <c r="J24" s="5">
        <v>4</v>
      </c>
      <c r="P24" s="7" t="s">
        <v>61</v>
      </c>
      <c r="Q24" s="7" t="s">
        <v>69</v>
      </c>
      <c r="R24" s="4">
        <v>44044</v>
      </c>
      <c r="S24" s="4">
        <v>44256</v>
      </c>
      <c r="T24" s="8">
        <v>0.04</v>
      </c>
      <c r="V24" s="10">
        <v>43525</v>
      </c>
      <c r="W24" s="11">
        <v>0</v>
      </c>
    </row>
    <row r="25" spans="2:23" x14ac:dyDescent="0.25">
      <c r="B25" t="s">
        <v>70</v>
      </c>
      <c r="C25" t="s">
        <v>71</v>
      </c>
      <c r="I25" s="4">
        <v>43556</v>
      </c>
      <c r="J25" s="5">
        <v>4</v>
      </c>
      <c r="P25" s="7" t="s">
        <v>61</v>
      </c>
      <c r="Q25" s="7" t="s">
        <v>72</v>
      </c>
      <c r="R25" s="4">
        <v>44044</v>
      </c>
      <c r="S25" s="4">
        <v>44409</v>
      </c>
      <c r="T25" s="8">
        <v>0.06</v>
      </c>
      <c r="V25" s="10">
        <v>43556</v>
      </c>
      <c r="W25" s="11">
        <v>0</v>
      </c>
    </row>
    <row r="26" spans="2:23" x14ac:dyDescent="0.25">
      <c r="I26" s="4">
        <v>43586</v>
      </c>
      <c r="J26" s="5">
        <v>4</v>
      </c>
      <c r="P26" s="7" t="s">
        <v>61</v>
      </c>
      <c r="Q26" s="7" t="s">
        <v>73</v>
      </c>
      <c r="R26" s="4">
        <v>44044</v>
      </c>
      <c r="S26" s="4">
        <v>44348</v>
      </c>
      <c r="T26" s="8">
        <v>0.09</v>
      </c>
      <c r="V26" s="10">
        <v>43586</v>
      </c>
      <c r="W26" s="11">
        <v>0</v>
      </c>
    </row>
    <row r="27" spans="2:23" x14ac:dyDescent="0.25">
      <c r="B27" t="s">
        <v>74</v>
      </c>
      <c r="I27" s="4">
        <v>43617</v>
      </c>
      <c r="J27" s="5">
        <v>4</v>
      </c>
      <c r="V27" s="10">
        <v>43617</v>
      </c>
      <c r="W27" s="11">
        <v>0</v>
      </c>
    </row>
    <row r="28" spans="2:23" x14ac:dyDescent="0.25">
      <c r="B28" t="s">
        <v>75</v>
      </c>
      <c r="I28" s="4">
        <v>43647</v>
      </c>
      <c r="J28" s="5">
        <v>4</v>
      </c>
      <c r="V28" s="10">
        <v>43647</v>
      </c>
      <c r="W28" s="11">
        <v>0</v>
      </c>
    </row>
    <row r="29" spans="2:23" x14ac:dyDescent="0.25">
      <c r="I29" s="4">
        <v>43678</v>
      </c>
      <c r="J29" s="5">
        <v>4</v>
      </c>
      <c r="V29" s="10">
        <v>43678</v>
      </c>
      <c r="W29" s="11">
        <v>0</v>
      </c>
    </row>
    <row r="30" spans="2:23" x14ac:dyDescent="0.25">
      <c r="B30" t="s">
        <v>76</v>
      </c>
      <c r="C30" s="12">
        <f>4/43</f>
        <v>9.3023255813953487E-2</v>
      </c>
      <c r="D30" t="s">
        <v>77</v>
      </c>
      <c r="I30" s="4">
        <v>43709</v>
      </c>
      <c r="J30" s="5">
        <v>4</v>
      </c>
      <c r="V30" s="10">
        <v>43709</v>
      </c>
      <c r="W30" s="11">
        <v>0</v>
      </c>
    </row>
    <row r="31" spans="2:23" x14ac:dyDescent="0.25">
      <c r="C31" s="12"/>
      <c r="I31" s="4">
        <v>43739</v>
      </c>
      <c r="J31" s="5">
        <v>4</v>
      </c>
      <c r="V31" s="10">
        <v>43739</v>
      </c>
      <c r="W31" s="11">
        <v>0</v>
      </c>
    </row>
    <row r="32" spans="2:23" x14ac:dyDescent="0.25">
      <c r="B32" t="s">
        <v>78</v>
      </c>
      <c r="C32" s="12">
        <f>7/17</f>
        <v>0.41176470588235292</v>
      </c>
      <c r="D32" t="s">
        <v>79</v>
      </c>
      <c r="I32" s="4">
        <v>43770</v>
      </c>
      <c r="J32" s="5">
        <v>4</v>
      </c>
      <c r="V32" s="10">
        <v>43770</v>
      </c>
      <c r="W32" s="11">
        <v>0</v>
      </c>
    </row>
    <row r="33" spans="2:23" x14ac:dyDescent="0.25">
      <c r="C33" s="12"/>
      <c r="D33" t="s">
        <v>80</v>
      </c>
      <c r="I33" s="4">
        <v>43800</v>
      </c>
      <c r="J33" s="5">
        <v>4</v>
      </c>
      <c r="V33" s="10">
        <v>43800</v>
      </c>
      <c r="W33" s="11">
        <v>0</v>
      </c>
    </row>
    <row r="34" spans="2:23" x14ac:dyDescent="0.25">
      <c r="C34" s="12"/>
      <c r="I34" s="4">
        <v>43831</v>
      </c>
      <c r="J34" s="5">
        <v>4</v>
      </c>
      <c r="V34" s="10">
        <v>43831</v>
      </c>
      <c r="W34" s="11">
        <v>0</v>
      </c>
    </row>
    <row r="35" spans="2:23" x14ac:dyDescent="0.25">
      <c r="B35" t="s">
        <v>81</v>
      </c>
      <c r="C35" s="12">
        <f>3/10</f>
        <v>0.3</v>
      </c>
      <c r="D35" t="s">
        <v>82</v>
      </c>
      <c r="I35" s="4">
        <v>43862</v>
      </c>
      <c r="J35" s="5">
        <v>4</v>
      </c>
      <c r="V35" s="10">
        <v>43862</v>
      </c>
      <c r="W35" s="11">
        <v>0</v>
      </c>
    </row>
    <row r="36" spans="2:23" x14ac:dyDescent="0.25">
      <c r="C36" s="12"/>
      <c r="D36" t="s">
        <v>80</v>
      </c>
      <c r="I36" s="4">
        <v>43891</v>
      </c>
      <c r="J36" s="5">
        <v>4</v>
      </c>
      <c r="V36" s="10">
        <v>43891</v>
      </c>
      <c r="W36" s="11">
        <v>0</v>
      </c>
    </row>
    <row r="37" spans="2:23" x14ac:dyDescent="0.25">
      <c r="C37" s="12"/>
      <c r="I37" s="4">
        <v>43922</v>
      </c>
      <c r="J37" s="5">
        <v>4</v>
      </c>
      <c r="V37" s="10">
        <v>43922</v>
      </c>
      <c r="W37" s="11">
        <v>0</v>
      </c>
    </row>
    <row r="38" spans="2:23" x14ac:dyDescent="0.25">
      <c r="B38" t="s">
        <v>83</v>
      </c>
      <c r="C38" s="12" t="s">
        <v>84</v>
      </c>
      <c r="D38" t="s">
        <v>85</v>
      </c>
      <c r="I38" s="4">
        <v>43952</v>
      </c>
      <c r="J38" s="5">
        <v>4</v>
      </c>
      <c r="V38" s="10">
        <v>43952</v>
      </c>
      <c r="W38" s="11">
        <v>0</v>
      </c>
    </row>
    <row r="39" spans="2:23" x14ac:dyDescent="0.25">
      <c r="C39" s="12">
        <f>(3/43)/C30</f>
        <v>0.75</v>
      </c>
      <c r="D39" t="s">
        <v>86</v>
      </c>
      <c r="I39" s="4">
        <v>43983</v>
      </c>
      <c r="J39" s="5">
        <v>6</v>
      </c>
      <c r="V39" s="10">
        <v>43983</v>
      </c>
      <c r="W39" s="11">
        <v>1</v>
      </c>
    </row>
    <row r="40" spans="2:23" x14ac:dyDescent="0.25">
      <c r="I40" s="4">
        <v>44013</v>
      </c>
      <c r="J40" s="5">
        <v>6</v>
      </c>
      <c r="V40" s="10">
        <v>44013</v>
      </c>
      <c r="W40" s="11">
        <v>0</v>
      </c>
    </row>
    <row r="41" spans="2:23" x14ac:dyDescent="0.25">
      <c r="B41" t="s">
        <v>87</v>
      </c>
      <c r="C41" t="s">
        <v>88</v>
      </c>
      <c r="D41" t="s">
        <v>89</v>
      </c>
      <c r="I41" s="4">
        <v>44044</v>
      </c>
      <c r="J41" s="5">
        <v>6</v>
      </c>
      <c r="V41" s="10">
        <v>44044</v>
      </c>
      <c r="W41" s="11">
        <v>0</v>
      </c>
    </row>
    <row r="42" spans="2:23" x14ac:dyDescent="0.25">
      <c r="C42" s="12">
        <f>(9/43)/C32</f>
        <v>0.50830564784053156</v>
      </c>
      <c r="D42" t="s">
        <v>90</v>
      </c>
      <c r="I42" s="4">
        <v>44075</v>
      </c>
      <c r="J42" s="5">
        <v>6</v>
      </c>
      <c r="V42" s="10">
        <v>44075</v>
      </c>
      <c r="W42" s="11">
        <v>0</v>
      </c>
    </row>
    <row r="43" spans="2:23" x14ac:dyDescent="0.25">
      <c r="I43" s="4">
        <v>44105</v>
      </c>
      <c r="J43" s="5">
        <v>6</v>
      </c>
      <c r="V43" s="10">
        <v>44105</v>
      </c>
      <c r="W43" s="11">
        <v>0</v>
      </c>
    </row>
    <row r="44" spans="2:23" x14ac:dyDescent="0.25">
      <c r="B44" t="s">
        <v>91</v>
      </c>
      <c r="C44" t="s">
        <v>92</v>
      </c>
      <c r="D44" t="s">
        <v>89</v>
      </c>
      <c r="I44" s="4">
        <v>44136</v>
      </c>
      <c r="J44" s="5">
        <v>6</v>
      </c>
      <c r="V44" s="10">
        <v>44136</v>
      </c>
      <c r="W44" s="11">
        <v>0</v>
      </c>
    </row>
    <row r="45" spans="2:23" x14ac:dyDescent="0.25">
      <c r="C45" s="12">
        <f>(4/43)/ C35</f>
        <v>0.31007751937984496</v>
      </c>
      <c r="D45" t="s">
        <v>93</v>
      </c>
      <c r="I45" s="4">
        <v>44166</v>
      </c>
      <c r="J45" s="5">
        <v>6</v>
      </c>
      <c r="V45" s="10">
        <v>44166</v>
      </c>
      <c r="W45" s="11">
        <v>0</v>
      </c>
    </row>
    <row r="46" spans="2:23" x14ac:dyDescent="0.25">
      <c r="I46" s="4">
        <v>44197</v>
      </c>
      <c r="J46" s="5">
        <v>6</v>
      </c>
      <c r="V46" s="10">
        <v>44197</v>
      </c>
      <c r="W46" s="11">
        <v>0</v>
      </c>
    </row>
    <row r="47" spans="2:23" x14ac:dyDescent="0.25">
      <c r="B47" t="s">
        <v>94</v>
      </c>
      <c r="I47" s="4">
        <v>44228</v>
      </c>
      <c r="J47" s="5">
        <v>6</v>
      </c>
      <c r="V47" s="10">
        <v>44228</v>
      </c>
      <c r="W47" s="11">
        <v>0</v>
      </c>
    </row>
    <row r="48" spans="2:23" x14ac:dyDescent="0.25">
      <c r="I48" s="4">
        <v>44256</v>
      </c>
      <c r="J48" s="5">
        <v>6</v>
      </c>
      <c r="V48" s="10">
        <v>44256</v>
      </c>
      <c r="W48" s="11">
        <v>0</v>
      </c>
    </row>
    <row r="49" spans="1:23" x14ac:dyDescent="0.25">
      <c r="C49" s="12">
        <f xml:space="preserve"> (C39*C30)/((C39*C30)+(C42*C32)+(C45*C35))</f>
        <v>0.1875</v>
      </c>
      <c r="D49" t="s">
        <v>95</v>
      </c>
      <c r="I49" s="4">
        <v>44287</v>
      </c>
      <c r="J49" s="5">
        <v>7</v>
      </c>
      <c r="V49" s="10">
        <v>44287</v>
      </c>
      <c r="W49" s="11">
        <v>0</v>
      </c>
    </row>
    <row r="50" spans="1:23" x14ac:dyDescent="0.25">
      <c r="D50" t="s">
        <v>96</v>
      </c>
      <c r="I50" s="4">
        <v>44317</v>
      </c>
      <c r="J50" s="5">
        <v>7</v>
      </c>
      <c r="V50" s="10">
        <v>44317</v>
      </c>
      <c r="W50" s="11">
        <v>0</v>
      </c>
    </row>
    <row r="51" spans="1:23" x14ac:dyDescent="0.25">
      <c r="I51" s="4">
        <v>44348</v>
      </c>
      <c r="J51" s="5">
        <v>7</v>
      </c>
      <c r="V51" s="10">
        <v>44348</v>
      </c>
      <c r="W51" s="11">
        <v>0</v>
      </c>
    </row>
    <row r="52" spans="1:23" x14ac:dyDescent="0.25">
      <c r="A52" s="14" t="s">
        <v>97</v>
      </c>
      <c r="I52" s="4">
        <v>44378</v>
      </c>
      <c r="J52" s="5">
        <v>7</v>
      </c>
      <c r="V52" s="10">
        <v>44378</v>
      </c>
      <c r="W52" s="11">
        <v>1</v>
      </c>
    </row>
    <row r="53" spans="1:23" x14ac:dyDescent="0.25">
      <c r="I53" s="3"/>
    </row>
    <row r="54" spans="1:23" x14ac:dyDescent="0.25">
      <c r="B54" t="s">
        <v>98</v>
      </c>
      <c r="C54" t="s">
        <v>99</v>
      </c>
      <c r="I54" s="3"/>
    </row>
    <row r="55" spans="1:23" x14ac:dyDescent="0.25">
      <c r="I55" s="3"/>
    </row>
    <row r="56" spans="1:23" x14ac:dyDescent="0.25">
      <c r="C56" s="12">
        <f>(C42*C32)/ ((C39*C30)+(C42*C32)+(C45*C35))</f>
        <v>0.5625</v>
      </c>
      <c r="D56" t="s">
        <v>100</v>
      </c>
      <c r="I56" s="3"/>
    </row>
    <row r="57" spans="1:23" x14ac:dyDescent="0.25">
      <c r="D57" t="s">
        <v>101</v>
      </c>
      <c r="I57" s="3"/>
    </row>
    <row r="59" spans="1:23" x14ac:dyDescent="0.25">
      <c r="B59" t="s">
        <v>102</v>
      </c>
      <c r="C59" t="s">
        <v>103</v>
      </c>
    </row>
    <row r="61" spans="1:23" x14ac:dyDescent="0.25">
      <c r="C61" s="13">
        <f>(C45*C35)/ ((C39*C30)+(C42*C32)+(C45*C35))</f>
        <v>0.25</v>
      </c>
      <c r="D61" t="s">
        <v>104</v>
      </c>
    </row>
    <row r="62" spans="1:23" x14ac:dyDescent="0.25">
      <c r="D62" t="s">
        <v>105</v>
      </c>
    </row>
    <row r="66" spans="1:2" x14ac:dyDescent="0.25">
      <c r="A66" s="14" t="s">
        <v>106</v>
      </c>
    </row>
    <row r="67" spans="1:2" x14ac:dyDescent="0.25">
      <c r="B67" t="s">
        <v>107</v>
      </c>
    </row>
    <row r="68" spans="1:2" x14ac:dyDescent="0.25">
      <c r="B68" t="s">
        <v>108</v>
      </c>
    </row>
    <row r="69" spans="1:2" x14ac:dyDescent="0.25">
      <c r="B69" t="s">
        <v>109</v>
      </c>
    </row>
    <row r="71" spans="1:2" x14ac:dyDescent="0.25">
      <c r="A71" s="14" t="s">
        <v>110</v>
      </c>
    </row>
    <row r="72" spans="1:2" x14ac:dyDescent="0.25">
      <c r="B72" t="s">
        <v>111</v>
      </c>
    </row>
    <row r="73" spans="1:2" x14ac:dyDescent="0.25">
      <c r="B73" s="15" t="s">
        <v>112</v>
      </c>
    </row>
    <row r="74" spans="1:2" x14ac:dyDescent="0.25">
      <c r="B74" s="15" t="s">
        <v>113</v>
      </c>
    </row>
    <row r="75" spans="1:2" x14ac:dyDescent="0.25">
      <c r="B75" s="16" t="s">
        <v>114</v>
      </c>
    </row>
    <row r="76" spans="1:2" x14ac:dyDescent="0.25">
      <c r="B76" s="16" t="s">
        <v>115</v>
      </c>
    </row>
    <row r="77" spans="1:2" x14ac:dyDescent="0.25">
      <c r="B77" s="17" t="s">
        <v>116</v>
      </c>
    </row>
    <row r="78" spans="1:2" x14ac:dyDescent="0.25">
      <c r="B78" s="17" t="s">
        <v>117</v>
      </c>
    </row>
  </sheetData>
  <mergeCells count="4">
    <mergeCell ref="I8:J8"/>
    <mergeCell ref="L8:N8"/>
    <mergeCell ref="P8:T8"/>
    <mergeCell ref="V8:W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617-2738-4C6A-92C1-D5C9788A19C0}">
  <dimension ref="A2:W51"/>
  <sheetViews>
    <sheetView topLeftCell="A23" zoomScale="80" zoomScaleNormal="80" workbookViewId="0">
      <selection activeCell="A9" sqref="A9:F38"/>
    </sheetView>
  </sheetViews>
  <sheetFormatPr defaultRowHeight="15" x14ac:dyDescent="0.25"/>
  <cols>
    <col min="3" max="3" width="18.140625" customWidth="1"/>
    <col min="12" max="12" width="13.5703125" customWidth="1"/>
    <col min="13" max="13" width="11.42578125" customWidth="1"/>
    <col min="16" max="16" width="14.140625" customWidth="1"/>
    <col min="17" max="17" width="12.7109375" customWidth="1"/>
    <col min="18" max="18" width="12.140625" customWidth="1"/>
    <col min="19" max="19" width="10.140625" customWidth="1"/>
    <col min="20" max="20" width="12.7109375" customWidth="1"/>
    <col min="22" max="22" width="12.5703125" customWidth="1"/>
    <col min="23" max="23" width="17" customWidth="1"/>
  </cols>
  <sheetData>
    <row r="2" spans="1:23" x14ac:dyDescent="0.25">
      <c r="A2" t="s">
        <v>118</v>
      </c>
    </row>
    <row r="3" spans="1:23" x14ac:dyDescent="0.25">
      <c r="A3" t="s">
        <v>119</v>
      </c>
    </row>
    <row r="4" spans="1:23" x14ac:dyDescent="0.25">
      <c r="A4" t="s">
        <v>120</v>
      </c>
    </row>
    <row r="7" spans="1:23" x14ac:dyDescent="0.25">
      <c r="I7" s="31" t="s">
        <v>25</v>
      </c>
      <c r="J7" s="31"/>
      <c r="L7" s="32" t="s">
        <v>26</v>
      </c>
      <c r="M7" s="33"/>
      <c r="N7" s="34"/>
      <c r="P7" s="31" t="s">
        <v>27</v>
      </c>
      <c r="Q7" s="31"/>
      <c r="R7" s="31"/>
      <c r="S7" s="31"/>
      <c r="T7" s="31"/>
      <c r="V7" s="35" t="s">
        <v>28</v>
      </c>
      <c r="W7" s="36"/>
    </row>
    <row r="8" spans="1:23" x14ac:dyDescent="0.25">
      <c r="I8" s="6" t="s">
        <v>0</v>
      </c>
      <c r="J8" s="6" t="s">
        <v>29</v>
      </c>
      <c r="L8" s="6" t="s">
        <v>30</v>
      </c>
      <c r="M8" s="6" t="s">
        <v>31</v>
      </c>
      <c r="N8" s="6" t="s">
        <v>32</v>
      </c>
      <c r="P8" s="6" t="s">
        <v>30</v>
      </c>
      <c r="Q8" s="6" t="s">
        <v>33</v>
      </c>
      <c r="R8" s="6" t="s">
        <v>31</v>
      </c>
      <c r="S8" s="6" t="s">
        <v>32</v>
      </c>
      <c r="T8" s="6" t="s">
        <v>34</v>
      </c>
      <c r="V8" s="9" t="s">
        <v>0</v>
      </c>
      <c r="W8" s="9" t="s">
        <v>35</v>
      </c>
    </row>
    <row r="9" spans="1:23" x14ac:dyDescent="0.25">
      <c r="B9" t="s">
        <v>70</v>
      </c>
      <c r="C9" t="s">
        <v>71</v>
      </c>
      <c r="I9" s="4">
        <v>43101</v>
      </c>
      <c r="J9" s="5">
        <v>2</v>
      </c>
      <c r="L9" s="7" t="s">
        <v>36</v>
      </c>
      <c r="M9" s="4">
        <v>40179</v>
      </c>
      <c r="N9" s="7" t="s">
        <v>37</v>
      </c>
      <c r="P9" s="7" t="s">
        <v>36</v>
      </c>
      <c r="Q9" s="7" t="s">
        <v>38</v>
      </c>
      <c r="R9" s="4">
        <v>40179</v>
      </c>
      <c r="S9" s="7"/>
      <c r="T9" s="8">
        <v>0.2</v>
      </c>
      <c r="V9" s="10">
        <v>43101</v>
      </c>
      <c r="W9" s="11">
        <v>0</v>
      </c>
    </row>
    <row r="10" spans="1:23" x14ac:dyDescent="0.25">
      <c r="I10" s="4">
        <v>43132</v>
      </c>
      <c r="J10" s="5">
        <v>2</v>
      </c>
      <c r="L10" s="7" t="s">
        <v>40</v>
      </c>
      <c r="M10" s="4">
        <v>34455</v>
      </c>
      <c r="N10" s="7" t="s">
        <v>37</v>
      </c>
      <c r="P10" s="7" t="s">
        <v>40</v>
      </c>
      <c r="Q10" s="7" t="s">
        <v>41</v>
      </c>
      <c r="R10" s="4">
        <v>34455</v>
      </c>
      <c r="S10" s="4">
        <v>44348</v>
      </c>
      <c r="T10" s="8">
        <v>0.4</v>
      </c>
      <c r="V10" s="10">
        <v>43132</v>
      </c>
      <c r="W10" s="11">
        <v>0</v>
      </c>
    </row>
    <row r="11" spans="1:23" x14ac:dyDescent="0.25">
      <c r="B11" t="s">
        <v>74</v>
      </c>
      <c r="I11" s="4">
        <v>43160</v>
      </c>
      <c r="J11" s="5">
        <v>2</v>
      </c>
      <c r="L11" s="7" t="s">
        <v>42</v>
      </c>
      <c r="M11" s="4">
        <v>43466</v>
      </c>
      <c r="N11" s="7" t="s">
        <v>37</v>
      </c>
      <c r="P11" s="7" t="s">
        <v>40</v>
      </c>
      <c r="Q11" s="7" t="s">
        <v>43</v>
      </c>
      <c r="R11" s="4">
        <v>34455</v>
      </c>
      <c r="S11" s="7"/>
      <c r="T11" s="8">
        <v>0.3</v>
      </c>
      <c r="V11" s="10">
        <v>43160</v>
      </c>
      <c r="W11" s="11">
        <v>0</v>
      </c>
    </row>
    <row r="12" spans="1:23" x14ac:dyDescent="0.25">
      <c r="B12" t="s">
        <v>75</v>
      </c>
      <c r="I12" s="4">
        <v>43191</v>
      </c>
      <c r="J12" s="5">
        <v>2</v>
      </c>
      <c r="L12" s="7" t="s">
        <v>44</v>
      </c>
      <c r="M12" s="4">
        <v>43191</v>
      </c>
      <c r="N12" s="4">
        <v>43952</v>
      </c>
      <c r="P12" s="7" t="s">
        <v>40</v>
      </c>
      <c r="Q12" s="7" t="s">
        <v>45</v>
      </c>
      <c r="R12" s="4">
        <v>34455</v>
      </c>
      <c r="S12" s="4">
        <v>44348</v>
      </c>
      <c r="T12" s="8">
        <v>0.5</v>
      </c>
      <c r="V12" s="10">
        <v>43191</v>
      </c>
      <c r="W12" s="11">
        <v>0</v>
      </c>
    </row>
    <row r="13" spans="1:23" x14ac:dyDescent="0.25">
      <c r="I13" s="4">
        <v>43221</v>
      </c>
      <c r="J13" s="5">
        <v>2</v>
      </c>
      <c r="L13" s="7" t="s">
        <v>121</v>
      </c>
      <c r="M13" s="4">
        <v>43374</v>
      </c>
      <c r="N13" s="4">
        <v>44377</v>
      </c>
      <c r="P13" s="7" t="s">
        <v>42</v>
      </c>
      <c r="Q13" s="7" t="s">
        <v>48</v>
      </c>
      <c r="R13" s="4">
        <v>43466</v>
      </c>
      <c r="S13" s="7"/>
      <c r="T13" s="8">
        <v>0.01</v>
      </c>
      <c r="V13" s="10">
        <v>43221</v>
      </c>
      <c r="W13" s="11">
        <v>0</v>
      </c>
    </row>
    <row r="14" spans="1:23" x14ac:dyDescent="0.25">
      <c r="B14" t="s">
        <v>76</v>
      </c>
      <c r="C14" s="12">
        <f>9/43</f>
        <v>0.20930232558139536</v>
      </c>
      <c r="D14" t="s">
        <v>77</v>
      </c>
      <c r="I14" s="4">
        <v>43252</v>
      </c>
      <c r="J14" s="5">
        <v>2</v>
      </c>
      <c r="L14" s="7" t="s">
        <v>50</v>
      </c>
      <c r="M14" s="4">
        <v>43647</v>
      </c>
      <c r="N14" s="4">
        <v>43891</v>
      </c>
      <c r="P14" s="7" t="s">
        <v>42</v>
      </c>
      <c r="Q14" s="7" t="s">
        <v>51</v>
      </c>
      <c r="R14" s="4">
        <v>43466</v>
      </c>
      <c r="S14" s="4">
        <v>44348</v>
      </c>
      <c r="T14" s="8">
        <v>0.05</v>
      </c>
      <c r="V14" s="10">
        <v>43252</v>
      </c>
      <c r="W14" s="11">
        <v>0</v>
      </c>
    </row>
    <row r="15" spans="1:23" x14ac:dyDescent="0.25">
      <c r="C15" s="12"/>
      <c r="I15" s="4">
        <v>43282</v>
      </c>
      <c r="J15" s="5">
        <v>2</v>
      </c>
      <c r="L15" s="7" t="s">
        <v>53</v>
      </c>
      <c r="M15" s="4">
        <v>42736</v>
      </c>
      <c r="N15" s="4">
        <v>44377</v>
      </c>
      <c r="P15" s="7" t="s">
        <v>44</v>
      </c>
      <c r="Q15" s="7" t="s">
        <v>54</v>
      </c>
      <c r="R15" s="4">
        <v>43191</v>
      </c>
      <c r="S15" s="4">
        <v>43952</v>
      </c>
      <c r="T15" s="8">
        <v>7.0000000000000007E-2</v>
      </c>
      <c r="V15" s="10">
        <v>43282</v>
      </c>
      <c r="W15" s="11">
        <v>0</v>
      </c>
    </row>
    <row r="16" spans="1:23" x14ac:dyDescent="0.25">
      <c r="B16" t="s">
        <v>78</v>
      </c>
      <c r="C16" s="12">
        <f>7/17</f>
        <v>0.41176470588235292</v>
      </c>
      <c r="D16" t="s">
        <v>79</v>
      </c>
      <c r="I16" s="4">
        <v>43313</v>
      </c>
      <c r="J16" s="5">
        <v>2</v>
      </c>
      <c r="L16" s="7" t="s">
        <v>122</v>
      </c>
      <c r="M16" s="4">
        <v>37742</v>
      </c>
      <c r="N16" s="4">
        <v>43405</v>
      </c>
      <c r="P16" s="7" t="s">
        <v>121</v>
      </c>
      <c r="Q16" s="7" t="s">
        <v>57</v>
      </c>
      <c r="R16" s="4">
        <v>43374</v>
      </c>
      <c r="S16" s="4">
        <v>44348</v>
      </c>
      <c r="T16" s="8">
        <v>0.19</v>
      </c>
      <c r="V16" s="10">
        <v>43313</v>
      </c>
      <c r="W16" s="11">
        <v>0</v>
      </c>
    </row>
    <row r="17" spans="2:23" x14ac:dyDescent="0.25">
      <c r="C17" s="12"/>
      <c r="D17" t="s">
        <v>80</v>
      </c>
      <c r="I17" s="4">
        <v>43344</v>
      </c>
      <c r="J17" s="5">
        <v>3</v>
      </c>
      <c r="L17" s="7" t="s">
        <v>59</v>
      </c>
      <c r="M17" s="4">
        <v>43831</v>
      </c>
      <c r="N17" s="4">
        <v>44377</v>
      </c>
      <c r="P17" s="7" t="s">
        <v>121</v>
      </c>
      <c r="Q17" s="7" t="s">
        <v>60</v>
      </c>
      <c r="R17" s="4">
        <v>43374</v>
      </c>
      <c r="S17" s="4">
        <v>43525</v>
      </c>
      <c r="T17" s="8">
        <v>0.12</v>
      </c>
      <c r="V17" s="10">
        <v>43344</v>
      </c>
      <c r="W17" s="11">
        <v>1</v>
      </c>
    </row>
    <row r="18" spans="2:23" x14ac:dyDescent="0.25">
      <c r="C18" s="12"/>
      <c r="I18" s="4">
        <v>43374</v>
      </c>
      <c r="J18" s="5">
        <v>3</v>
      </c>
      <c r="L18" s="7" t="s">
        <v>61</v>
      </c>
      <c r="M18" s="4">
        <v>44044</v>
      </c>
      <c r="N18" s="4">
        <v>44256</v>
      </c>
      <c r="P18" s="7" t="s">
        <v>50</v>
      </c>
      <c r="Q18" s="7" t="s">
        <v>62</v>
      </c>
      <c r="R18" s="4">
        <v>43647</v>
      </c>
      <c r="S18" s="4">
        <v>43891</v>
      </c>
      <c r="T18" s="8">
        <v>0.06</v>
      </c>
      <c r="V18" s="10">
        <v>43374</v>
      </c>
      <c r="W18" s="11">
        <v>0</v>
      </c>
    </row>
    <row r="19" spans="2:23" x14ac:dyDescent="0.25">
      <c r="B19" t="s">
        <v>81</v>
      </c>
      <c r="C19" s="12">
        <f>3/10</f>
        <v>0.3</v>
      </c>
      <c r="D19" t="s">
        <v>82</v>
      </c>
      <c r="I19" s="4">
        <v>43405</v>
      </c>
      <c r="J19" s="5">
        <v>3</v>
      </c>
      <c r="P19" s="7" t="s">
        <v>53</v>
      </c>
      <c r="Q19" s="7" t="s">
        <v>64</v>
      </c>
      <c r="R19" s="4">
        <v>42736</v>
      </c>
      <c r="S19" s="4">
        <v>44348</v>
      </c>
      <c r="T19" s="8">
        <v>0.21</v>
      </c>
      <c r="V19" s="10">
        <v>43405</v>
      </c>
      <c r="W19" s="11">
        <v>0</v>
      </c>
    </row>
    <row r="20" spans="2:23" x14ac:dyDescent="0.25">
      <c r="C20" s="12"/>
      <c r="D20" t="s">
        <v>80</v>
      </c>
      <c r="I20" s="4">
        <v>43435</v>
      </c>
      <c r="J20" s="5">
        <v>3</v>
      </c>
      <c r="P20" s="7" t="s">
        <v>122</v>
      </c>
      <c r="Q20" s="7" t="s">
        <v>62</v>
      </c>
      <c r="R20" s="4">
        <v>37742</v>
      </c>
      <c r="S20" s="4">
        <v>43405</v>
      </c>
      <c r="T20" s="8">
        <v>0.04</v>
      </c>
      <c r="V20" s="10">
        <v>43435</v>
      </c>
      <c r="W20" s="11">
        <v>1</v>
      </c>
    </row>
    <row r="21" spans="2:23" x14ac:dyDescent="0.25">
      <c r="C21" s="12"/>
      <c r="I21" s="4">
        <v>43466</v>
      </c>
      <c r="J21" s="5">
        <v>3</v>
      </c>
      <c r="P21" s="7" t="s">
        <v>122</v>
      </c>
      <c r="Q21" s="7" t="s">
        <v>67</v>
      </c>
      <c r="R21" s="4">
        <v>37742</v>
      </c>
      <c r="S21" s="4">
        <v>41214</v>
      </c>
      <c r="T21" s="8">
        <v>0.04</v>
      </c>
      <c r="V21" s="10">
        <v>43466</v>
      </c>
      <c r="W21" s="11">
        <v>0</v>
      </c>
    </row>
    <row r="22" spans="2:23" x14ac:dyDescent="0.25">
      <c r="B22" t="s">
        <v>83</v>
      </c>
      <c r="C22" s="12" t="s">
        <v>84</v>
      </c>
      <c r="D22" t="s">
        <v>85</v>
      </c>
      <c r="I22" s="4">
        <v>43497</v>
      </c>
      <c r="J22" s="5">
        <v>4</v>
      </c>
      <c r="P22" s="7" t="s">
        <v>59</v>
      </c>
      <c r="Q22" s="7" t="s">
        <v>68</v>
      </c>
      <c r="R22" s="4">
        <v>43831</v>
      </c>
      <c r="S22" s="4">
        <v>44348</v>
      </c>
      <c r="T22" s="8">
        <v>0.18</v>
      </c>
      <c r="V22" s="10">
        <v>43497</v>
      </c>
      <c r="W22" s="11">
        <v>1</v>
      </c>
    </row>
    <row r="23" spans="2:23" x14ac:dyDescent="0.25">
      <c r="C23" s="12">
        <f>(4/43)/C14</f>
        <v>0.44444444444444442</v>
      </c>
      <c r="D23" t="s">
        <v>86</v>
      </c>
      <c r="I23" s="4">
        <v>43525</v>
      </c>
      <c r="J23" s="5">
        <v>4</v>
      </c>
      <c r="P23" s="7" t="s">
        <v>61</v>
      </c>
      <c r="Q23" s="7" t="s">
        <v>69</v>
      </c>
      <c r="R23" s="4">
        <v>44044</v>
      </c>
      <c r="S23" s="4">
        <v>44256</v>
      </c>
      <c r="T23" s="8">
        <v>0.04</v>
      </c>
      <c r="V23" s="10">
        <v>43525</v>
      </c>
      <c r="W23" s="11">
        <v>0</v>
      </c>
    </row>
    <row r="24" spans="2:23" x14ac:dyDescent="0.25">
      <c r="I24" s="4">
        <v>43556</v>
      </c>
      <c r="J24" s="5">
        <v>4</v>
      </c>
      <c r="P24" s="7" t="s">
        <v>61</v>
      </c>
      <c r="Q24" s="7" t="s">
        <v>72</v>
      </c>
      <c r="R24" s="4">
        <v>44044</v>
      </c>
      <c r="S24" s="4">
        <v>44409</v>
      </c>
      <c r="T24" s="8">
        <v>0.06</v>
      </c>
      <c r="V24" s="10">
        <v>43556</v>
      </c>
      <c r="W24" s="11">
        <v>0</v>
      </c>
    </row>
    <row r="25" spans="2:23" x14ac:dyDescent="0.25">
      <c r="B25" t="s">
        <v>87</v>
      </c>
      <c r="C25" t="s">
        <v>88</v>
      </c>
      <c r="D25" t="s">
        <v>89</v>
      </c>
      <c r="I25" s="4">
        <v>43586</v>
      </c>
      <c r="J25" s="5">
        <v>4</v>
      </c>
      <c r="P25" s="7" t="s">
        <v>61</v>
      </c>
      <c r="Q25" s="7" t="s">
        <v>73</v>
      </c>
      <c r="R25" s="4">
        <v>44044</v>
      </c>
      <c r="S25" s="4">
        <v>44348</v>
      </c>
      <c r="T25" s="8">
        <v>0.09</v>
      </c>
      <c r="V25" s="10">
        <v>43586</v>
      </c>
      <c r="W25" s="11">
        <v>0</v>
      </c>
    </row>
    <row r="26" spans="2:23" x14ac:dyDescent="0.25">
      <c r="C26" s="12">
        <f>(9/43)/C16</f>
        <v>0.50830564784053156</v>
      </c>
      <c r="D26" t="s">
        <v>90</v>
      </c>
      <c r="I26" s="4">
        <v>43617</v>
      </c>
      <c r="J26" s="5">
        <v>4</v>
      </c>
      <c r="V26" s="10">
        <v>43617</v>
      </c>
      <c r="W26" s="11">
        <v>0</v>
      </c>
    </row>
    <row r="27" spans="2:23" x14ac:dyDescent="0.25">
      <c r="I27" s="4">
        <v>43647</v>
      </c>
      <c r="J27" s="5">
        <v>4</v>
      </c>
      <c r="V27" s="10">
        <v>43647</v>
      </c>
      <c r="W27" s="11">
        <v>0</v>
      </c>
    </row>
    <row r="28" spans="2:23" x14ac:dyDescent="0.25">
      <c r="B28" t="s">
        <v>91</v>
      </c>
      <c r="C28" t="s">
        <v>92</v>
      </c>
      <c r="D28" t="s">
        <v>89</v>
      </c>
      <c r="I28" s="4">
        <v>43678</v>
      </c>
      <c r="J28" s="5">
        <v>4</v>
      </c>
      <c r="V28" s="10">
        <v>43678</v>
      </c>
      <c r="W28" s="11">
        <v>0</v>
      </c>
    </row>
    <row r="29" spans="2:23" x14ac:dyDescent="0.25">
      <c r="C29" s="12">
        <f>(4/43)/ C19</f>
        <v>0.31007751937984496</v>
      </c>
      <c r="D29" t="s">
        <v>93</v>
      </c>
      <c r="I29" s="4">
        <v>43709</v>
      </c>
      <c r="J29" s="5">
        <v>4</v>
      </c>
      <c r="V29" s="10">
        <v>43709</v>
      </c>
      <c r="W29" s="11">
        <v>0</v>
      </c>
    </row>
    <row r="30" spans="2:23" x14ac:dyDescent="0.25">
      <c r="I30" s="4">
        <v>43739</v>
      </c>
      <c r="J30" s="5">
        <v>4</v>
      </c>
      <c r="V30" s="10">
        <v>43739</v>
      </c>
      <c r="W30" s="11">
        <v>0</v>
      </c>
    </row>
    <row r="31" spans="2:23" x14ac:dyDescent="0.25">
      <c r="B31" t="s">
        <v>94</v>
      </c>
      <c r="I31" s="4">
        <v>43770</v>
      </c>
      <c r="J31" s="5">
        <v>4</v>
      </c>
      <c r="V31" s="10">
        <v>43770</v>
      </c>
      <c r="W31" s="11">
        <v>0</v>
      </c>
    </row>
    <row r="32" spans="2:23" x14ac:dyDescent="0.25">
      <c r="I32" s="4">
        <v>43800</v>
      </c>
      <c r="J32" s="5">
        <v>4</v>
      </c>
      <c r="V32" s="10">
        <v>43800</v>
      </c>
      <c r="W32" s="11">
        <v>0</v>
      </c>
    </row>
    <row r="33" spans="1:23" x14ac:dyDescent="0.25">
      <c r="C33" s="12">
        <f xml:space="preserve"> (C23*C14)/((C23*C14)+(C26*C16)+(C29*C19))</f>
        <v>0.23529411764705882</v>
      </c>
      <c r="D33" t="s">
        <v>123</v>
      </c>
      <c r="I33" s="4">
        <v>43831</v>
      </c>
      <c r="J33" s="5">
        <v>4</v>
      </c>
      <c r="V33" s="10">
        <v>43831</v>
      </c>
      <c r="W33" s="11">
        <v>0</v>
      </c>
    </row>
    <row r="34" spans="1:23" x14ac:dyDescent="0.25">
      <c r="D34" t="s">
        <v>96</v>
      </c>
      <c r="I34" s="4">
        <v>43862</v>
      </c>
      <c r="J34" s="5">
        <v>4</v>
      </c>
      <c r="V34" s="10">
        <v>43862</v>
      </c>
      <c r="W34" s="11">
        <v>0</v>
      </c>
    </row>
    <row r="35" spans="1:23" x14ac:dyDescent="0.25">
      <c r="I35" s="4">
        <v>43891</v>
      </c>
      <c r="J35" s="5">
        <v>4</v>
      </c>
      <c r="V35" s="10">
        <v>43891</v>
      </c>
      <c r="W35" s="11">
        <v>0</v>
      </c>
    </row>
    <row r="36" spans="1:23" x14ac:dyDescent="0.25">
      <c r="A36" s="14" t="s">
        <v>110</v>
      </c>
      <c r="I36" s="4">
        <v>43922</v>
      </c>
      <c r="J36" s="5">
        <v>4</v>
      </c>
      <c r="V36" s="10">
        <v>43922</v>
      </c>
      <c r="W36" s="11">
        <v>0</v>
      </c>
    </row>
    <row r="37" spans="1:23" x14ac:dyDescent="0.25">
      <c r="B37" t="s">
        <v>124</v>
      </c>
      <c r="I37" s="4">
        <v>43952</v>
      </c>
      <c r="J37" s="5">
        <v>4</v>
      </c>
      <c r="V37" s="10">
        <v>43952</v>
      </c>
      <c r="W37" s="11">
        <v>0</v>
      </c>
    </row>
    <row r="38" spans="1:23" x14ac:dyDescent="0.25">
      <c r="B38" t="s">
        <v>96</v>
      </c>
      <c r="I38" s="4">
        <v>43983</v>
      </c>
      <c r="J38" s="5">
        <v>6</v>
      </c>
      <c r="V38" s="10">
        <v>43983</v>
      </c>
      <c r="W38" s="11">
        <v>1</v>
      </c>
    </row>
    <row r="39" spans="1:23" x14ac:dyDescent="0.25">
      <c r="I39" s="4">
        <v>44013</v>
      </c>
      <c r="J39" s="5">
        <v>6</v>
      </c>
      <c r="V39" s="10">
        <v>44013</v>
      </c>
      <c r="W39" s="11">
        <v>0</v>
      </c>
    </row>
    <row r="40" spans="1:23" x14ac:dyDescent="0.25">
      <c r="I40" s="4">
        <v>44044</v>
      </c>
      <c r="J40" s="5">
        <v>6</v>
      </c>
      <c r="V40" s="10">
        <v>44044</v>
      </c>
      <c r="W40" s="11">
        <v>0</v>
      </c>
    </row>
    <row r="41" spans="1:23" x14ac:dyDescent="0.25">
      <c r="I41" s="4">
        <v>44075</v>
      </c>
      <c r="J41" s="5">
        <v>6</v>
      </c>
      <c r="V41" s="10">
        <v>44075</v>
      </c>
      <c r="W41" s="11">
        <v>0</v>
      </c>
    </row>
    <row r="42" spans="1:23" x14ac:dyDescent="0.25">
      <c r="I42" s="4">
        <v>44105</v>
      </c>
      <c r="J42" s="5">
        <v>6</v>
      </c>
      <c r="V42" s="10">
        <v>44105</v>
      </c>
      <c r="W42" s="11">
        <v>0</v>
      </c>
    </row>
    <row r="43" spans="1:23" x14ac:dyDescent="0.25">
      <c r="I43" s="4">
        <v>44136</v>
      </c>
      <c r="J43" s="5">
        <v>6</v>
      </c>
      <c r="V43" s="10">
        <v>44136</v>
      </c>
      <c r="W43" s="11">
        <v>0</v>
      </c>
    </row>
    <row r="44" spans="1:23" x14ac:dyDescent="0.25">
      <c r="I44" s="4">
        <v>44166</v>
      </c>
      <c r="J44" s="5">
        <v>6</v>
      </c>
      <c r="V44" s="10">
        <v>44166</v>
      </c>
      <c r="W44" s="11">
        <v>0</v>
      </c>
    </row>
    <row r="45" spans="1:23" x14ac:dyDescent="0.25">
      <c r="I45" s="4">
        <v>44197</v>
      </c>
      <c r="J45" s="5">
        <v>6</v>
      </c>
      <c r="V45" s="10">
        <v>44197</v>
      </c>
      <c r="W45" s="11">
        <v>0</v>
      </c>
    </row>
    <row r="46" spans="1:23" x14ac:dyDescent="0.25">
      <c r="I46" s="4">
        <v>44228</v>
      </c>
      <c r="J46" s="5">
        <v>8</v>
      </c>
      <c r="V46" s="10">
        <v>44228</v>
      </c>
      <c r="W46" s="11">
        <v>0</v>
      </c>
    </row>
    <row r="47" spans="1:23" x14ac:dyDescent="0.25">
      <c r="I47" s="4">
        <v>44256</v>
      </c>
      <c r="J47" s="5">
        <v>11</v>
      </c>
      <c r="V47" s="10">
        <v>44256</v>
      </c>
      <c r="W47" s="11">
        <v>0</v>
      </c>
    </row>
    <row r="48" spans="1:23" x14ac:dyDescent="0.25">
      <c r="I48" s="4">
        <v>44287</v>
      </c>
      <c r="J48" s="5">
        <v>13</v>
      </c>
      <c r="V48" s="10">
        <v>44287</v>
      </c>
      <c r="W48" s="11">
        <v>0</v>
      </c>
    </row>
    <row r="49" spans="9:23" x14ac:dyDescent="0.25">
      <c r="I49" s="4">
        <v>44317</v>
      </c>
      <c r="J49" s="5">
        <v>16</v>
      </c>
      <c r="V49" s="10">
        <v>44317</v>
      </c>
      <c r="W49" s="11">
        <v>0</v>
      </c>
    </row>
    <row r="50" spans="9:23" x14ac:dyDescent="0.25">
      <c r="I50" s="4">
        <v>44348</v>
      </c>
      <c r="J50" s="5">
        <v>18</v>
      </c>
      <c r="V50" s="10">
        <v>44348</v>
      </c>
      <c r="W50" s="11">
        <v>0</v>
      </c>
    </row>
    <row r="51" spans="9:23" x14ac:dyDescent="0.25">
      <c r="I51" s="4">
        <v>44378</v>
      </c>
      <c r="J51" s="5">
        <v>21</v>
      </c>
      <c r="V51" s="10">
        <v>44378</v>
      </c>
      <c r="W51" s="11">
        <v>1</v>
      </c>
    </row>
  </sheetData>
  <mergeCells count="4">
    <mergeCell ref="I7:J7"/>
    <mergeCell ref="L7:N7"/>
    <mergeCell ref="P7:T7"/>
    <mergeCell ref="V7:W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B887-2A8E-4C1E-BDAB-079607D3C79C}">
  <dimension ref="A2:W53"/>
  <sheetViews>
    <sheetView topLeftCell="A18" zoomScale="80" zoomScaleNormal="80" workbookViewId="0">
      <selection activeCell="F44" sqref="F44"/>
    </sheetView>
  </sheetViews>
  <sheetFormatPr defaultRowHeight="15" x14ac:dyDescent="0.25"/>
  <cols>
    <col min="3" max="3" width="16.140625" customWidth="1"/>
    <col min="8" max="8" width="19.28515625" customWidth="1"/>
    <col min="12" max="12" width="17.7109375" customWidth="1"/>
    <col min="13" max="14" width="11.28515625" customWidth="1"/>
    <col min="16" max="16" width="17" customWidth="1"/>
    <col min="17" max="17" width="11.140625" customWidth="1"/>
    <col min="18" max="18" width="12.140625" customWidth="1"/>
    <col min="20" max="20" width="16.85546875" customWidth="1"/>
    <col min="22" max="22" width="15" customWidth="1"/>
    <col min="23" max="23" width="18.140625" customWidth="1"/>
  </cols>
  <sheetData>
    <row r="2" spans="1:23" x14ac:dyDescent="0.25">
      <c r="A2" t="s">
        <v>118</v>
      </c>
    </row>
    <row r="3" spans="1:23" x14ac:dyDescent="0.25">
      <c r="A3" t="s">
        <v>125</v>
      </c>
    </row>
    <row r="4" spans="1:23" x14ac:dyDescent="0.25">
      <c r="A4" t="s">
        <v>126</v>
      </c>
    </row>
    <row r="5" spans="1:23" x14ac:dyDescent="0.25">
      <c r="A5" t="s">
        <v>127</v>
      </c>
    </row>
    <row r="7" spans="1:23" x14ac:dyDescent="0.25">
      <c r="A7" t="s">
        <v>128</v>
      </c>
    </row>
    <row r="9" spans="1:23" x14ac:dyDescent="0.25">
      <c r="B9" t="s">
        <v>70</v>
      </c>
      <c r="C9" t="s">
        <v>71</v>
      </c>
      <c r="I9" s="31" t="s">
        <v>25</v>
      </c>
      <c r="J9" s="31"/>
      <c r="L9" s="32" t="s">
        <v>26</v>
      </c>
      <c r="M9" s="33"/>
      <c r="N9" s="34"/>
      <c r="P9" s="31" t="s">
        <v>27</v>
      </c>
      <c r="Q9" s="31"/>
      <c r="R9" s="31"/>
      <c r="S9" s="31"/>
      <c r="T9" s="31"/>
      <c r="V9" s="35" t="s">
        <v>28</v>
      </c>
      <c r="W9" s="36"/>
    </row>
    <row r="10" spans="1:23" x14ac:dyDescent="0.25">
      <c r="I10" s="6" t="s">
        <v>0</v>
      </c>
      <c r="J10" s="6" t="s">
        <v>29</v>
      </c>
      <c r="L10" s="6" t="s">
        <v>30</v>
      </c>
      <c r="M10" s="6" t="s">
        <v>31</v>
      </c>
      <c r="N10" s="6" t="s">
        <v>32</v>
      </c>
      <c r="P10" s="6" t="s">
        <v>30</v>
      </c>
      <c r="Q10" s="6" t="s">
        <v>33</v>
      </c>
      <c r="R10" s="6" t="s">
        <v>31</v>
      </c>
      <c r="S10" s="6" t="s">
        <v>32</v>
      </c>
      <c r="T10" s="6" t="s">
        <v>34</v>
      </c>
      <c r="V10" s="9" t="s">
        <v>0</v>
      </c>
      <c r="W10" s="9" t="s">
        <v>35</v>
      </c>
    </row>
    <row r="11" spans="1:23" x14ac:dyDescent="0.25">
      <c r="B11" t="s">
        <v>74</v>
      </c>
      <c r="I11" s="4">
        <v>43101</v>
      </c>
      <c r="J11" s="5">
        <v>2</v>
      </c>
      <c r="L11" s="7" t="s">
        <v>36</v>
      </c>
      <c r="M11" s="4">
        <v>40179</v>
      </c>
      <c r="N11" s="7" t="s">
        <v>37</v>
      </c>
      <c r="P11" s="7" t="s">
        <v>36</v>
      </c>
      <c r="Q11" s="7" t="s">
        <v>38</v>
      </c>
      <c r="R11" s="4">
        <v>40179</v>
      </c>
      <c r="S11" s="7"/>
      <c r="T11" s="8">
        <v>0.2</v>
      </c>
      <c r="V11" s="10">
        <v>43101</v>
      </c>
      <c r="W11" s="11">
        <v>0</v>
      </c>
    </row>
    <row r="12" spans="1:23" x14ac:dyDescent="0.25">
      <c r="B12" t="s">
        <v>75</v>
      </c>
      <c r="I12" s="4">
        <v>43132</v>
      </c>
      <c r="J12" s="5">
        <v>2</v>
      </c>
      <c r="L12" s="7" t="s">
        <v>40</v>
      </c>
      <c r="M12" s="4">
        <v>34455</v>
      </c>
      <c r="N12" s="7" t="s">
        <v>37</v>
      </c>
      <c r="P12" s="7" t="s">
        <v>40</v>
      </c>
      <c r="Q12" s="7" t="s">
        <v>41</v>
      </c>
      <c r="R12" s="4">
        <v>34455</v>
      </c>
      <c r="S12" s="4">
        <v>44348</v>
      </c>
      <c r="T12" s="8">
        <v>0.4</v>
      </c>
      <c r="V12" s="10">
        <v>43132</v>
      </c>
      <c r="W12" s="11">
        <v>0</v>
      </c>
    </row>
    <row r="13" spans="1:23" x14ac:dyDescent="0.25">
      <c r="I13" s="4">
        <v>43160</v>
      </c>
      <c r="J13" s="5">
        <v>2</v>
      </c>
      <c r="L13" s="7" t="s">
        <v>42</v>
      </c>
      <c r="M13" s="4">
        <v>43466</v>
      </c>
      <c r="N13" s="7" t="s">
        <v>37</v>
      </c>
      <c r="P13" s="7" t="s">
        <v>40</v>
      </c>
      <c r="Q13" s="7" t="s">
        <v>43</v>
      </c>
      <c r="R13" s="4">
        <v>34455</v>
      </c>
      <c r="S13" s="7"/>
      <c r="T13" s="8">
        <v>0.3</v>
      </c>
      <c r="V13" s="10">
        <v>43160</v>
      </c>
      <c r="W13" s="11">
        <v>0</v>
      </c>
    </row>
    <row r="14" spans="1:23" x14ac:dyDescent="0.25">
      <c r="B14" t="s">
        <v>76</v>
      </c>
      <c r="C14" s="12">
        <f>9/43</f>
        <v>0.20930232558139536</v>
      </c>
      <c r="D14" t="s">
        <v>77</v>
      </c>
      <c r="I14" s="4">
        <v>43191</v>
      </c>
      <c r="J14" s="5">
        <v>2</v>
      </c>
      <c r="L14" s="7" t="s">
        <v>44</v>
      </c>
      <c r="M14" s="4">
        <v>43191</v>
      </c>
      <c r="N14" s="4">
        <v>43952</v>
      </c>
      <c r="P14" s="7" t="s">
        <v>40</v>
      </c>
      <c r="Q14" s="7" t="s">
        <v>45</v>
      </c>
      <c r="R14" s="4">
        <v>34455</v>
      </c>
      <c r="S14" s="4">
        <v>44348</v>
      </c>
      <c r="T14" s="8">
        <v>0.5</v>
      </c>
      <c r="V14" s="10">
        <v>43191</v>
      </c>
      <c r="W14" s="11">
        <v>0</v>
      </c>
    </row>
    <row r="15" spans="1:23" x14ac:dyDescent="0.25">
      <c r="C15" s="12"/>
      <c r="I15" s="4">
        <v>43221</v>
      </c>
      <c r="J15" s="5">
        <v>2</v>
      </c>
      <c r="L15" s="7" t="s">
        <v>121</v>
      </c>
      <c r="M15" s="4">
        <v>43374</v>
      </c>
      <c r="N15" s="4">
        <v>44377</v>
      </c>
      <c r="P15" s="7" t="s">
        <v>42</v>
      </c>
      <c r="Q15" s="7" t="s">
        <v>48</v>
      </c>
      <c r="R15" s="4">
        <v>43466</v>
      </c>
      <c r="S15" s="7"/>
      <c r="T15" s="8">
        <v>0.01</v>
      </c>
      <c r="V15" s="10">
        <v>43221</v>
      </c>
      <c r="W15" s="11">
        <v>0</v>
      </c>
    </row>
    <row r="16" spans="1:23" x14ac:dyDescent="0.25">
      <c r="B16" t="s">
        <v>78</v>
      </c>
      <c r="C16" s="12">
        <f>7/17</f>
        <v>0.41176470588235292</v>
      </c>
      <c r="D16" t="s">
        <v>79</v>
      </c>
      <c r="I16" s="4">
        <v>43252</v>
      </c>
      <c r="J16" s="5">
        <v>2</v>
      </c>
      <c r="L16" s="7" t="s">
        <v>50</v>
      </c>
      <c r="M16" s="4">
        <v>43647</v>
      </c>
      <c r="N16" s="4">
        <v>43891</v>
      </c>
      <c r="P16" s="7" t="s">
        <v>42</v>
      </c>
      <c r="Q16" s="7" t="s">
        <v>51</v>
      </c>
      <c r="R16" s="4">
        <v>43466</v>
      </c>
      <c r="S16" s="4">
        <v>44348</v>
      </c>
      <c r="T16" s="8">
        <v>0.05</v>
      </c>
      <c r="V16" s="10">
        <v>43252</v>
      </c>
      <c r="W16" s="11">
        <v>0</v>
      </c>
    </row>
    <row r="17" spans="2:23" x14ac:dyDescent="0.25">
      <c r="C17" s="12"/>
      <c r="D17" t="s">
        <v>80</v>
      </c>
      <c r="I17" s="4">
        <v>43282</v>
      </c>
      <c r="J17" s="5">
        <v>2</v>
      </c>
      <c r="L17" s="7" t="s">
        <v>53</v>
      </c>
      <c r="M17" s="4">
        <v>42736</v>
      </c>
      <c r="N17" s="4">
        <v>44377</v>
      </c>
      <c r="P17" s="7" t="s">
        <v>44</v>
      </c>
      <c r="Q17" s="7" t="s">
        <v>54</v>
      </c>
      <c r="R17" s="4">
        <v>43191</v>
      </c>
      <c r="S17" s="4">
        <v>43952</v>
      </c>
      <c r="T17" s="8">
        <v>7.0000000000000007E-2</v>
      </c>
      <c r="V17" s="10">
        <v>43282</v>
      </c>
      <c r="W17" s="11">
        <v>0</v>
      </c>
    </row>
    <row r="18" spans="2:23" x14ac:dyDescent="0.25">
      <c r="C18" s="12"/>
      <c r="I18" s="4">
        <v>43313</v>
      </c>
      <c r="J18" s="5">
        <v>2</v>
      </c>
      <c r="L18" s="7" t="s">
        <v>122</v>
      </c>
      <c r="M18" s="4">
        <v>37742</v>
      </c>
      <c r="N18" s="4">
        <v>43405</v>
      </c>
      <c r="P18" s="7" t="s">
        <v>121</v>
      </c>
      <c r="Q18" s="7" t="s">
        <v>57</v>
      </c>
      <c r="R18" s="4">
        <v>43374</v>
      </c>
      <c r="S18" s="4">
        <v>44348</v>
      </c>
      <c r="T18" s="8">
        <v>0.19</v>
      </c>
      <c r="V18" s="10">
        <v>43313</v>
      </c>
      <c r="W18" s="11">
        <v>0</v>
      </c>
    </row>
    <row r="19" spans="2:23" x14ac:dyDescent="0.25">
      <c r="B19" t="s">
        <v>81</v>
      </c>
      <c r="C19" s="12">
        <f>3/10</f>
        <v>0.3</v>
      </c>
      <c r="D19" t="s">
        <v>82</v>
      </c>
      <c r="I19" s="4">
        <v>43344</v>
      </c>
      <c r="J19" s="5">
        <v>3</v>
      </c>
      <c r="L19" s="7" t="s">
        <v>59</v>
      </c>
      <c r="M19" s="4">
        <v>43831</v>
      </c>
      <c r="N19" s="4">
        <v>44377</v>
      </c>
      <c r="P19" s="7" t="s">
        <v>121</v>
      </c>
      <c r="Q19" s="7" t="s">
        <v>60</v>
      </c>
      <c r="R19" s="4">
        <v>43374</v>
      </c>
      <c r="S19" s="4">
        <v>43525</v>
      </c>
      <c r="T19" s="8">
        <v>0.12</v>
      </c>
      <c r="V19" s="10">
        <v>43344</v>
      </c>
      <c r="W19" s="11">
        <v>1</v>
      </c>
    </row>
    <row r="20" spans="2:23" x14ac:dyDescent="0.25">
      <c r="C20" s="12"/>
      <c r="D20" t="s">
        <v>80</v>
      </c>
      <c r="I20" s="4">
        <v>43374</v>
      </c>
      <c r="J20" s="5">
        <v>3</v>
      </c>
      <c r="L20" s="7" t="s">
        <v>61</v>
      </c>
      <c r="M20" s="4">
        <v>44044</v>
      </c>
      <c r="N20" s="4">
        <v>44256</v>
      </c>
      <c r="P20" s="7" t="s">
        <v>50</v>
      </c>
      <c r="Q20" s="7" t="s">
        <v>62</v>
      </c>
      <c r="R20" s="4">
        <v>43647</v>
      </c>
      <c r="S20" s="4">
        <v>43891</v>
      </c>
      <c r="T20" s="8">
        <v>0.06</v>
      </c>
      <c r="V20" s="10">
        <v>43374</v>
      </c>
      <c r="W20" s="11">
        <v>0</v>
      </c>
    </row>
    <row r="21" spans="2:23" x14ac:dyDescent="0.25">
      <c r="C21" s="12"/>
      <c r="I21" s="4">
        <v>43405</v>
      </c>
      <c r="J21" s="5">
        <v>3</v>
      </c>
      <c r="P21" s="7" t="s">
        <v>53</v>
      </c>
      <c r="Q21" s="7" t="s">
        <v>64</v>
      </c>
      <c r="R21" s="4">
        <v>42736</v>
      </c>
      <c r="S21" s="4">
        <v>44348</v>
      </c>
      <c r="T21" s="8">
        <v>0.21</v>
      </c>
      <c r="V21" s="10">
        <v>43405</v>
      </c>
      <c r="W21" s="11">
        <v>0</v>
      </c>
    </row>
    <row r="22" spans="2:23" x14ac:dyDescent="0.25">
      <c r="B22" t="s">
        <v>83</v>
      </c>
      <c r="C22" s="12" t="s">
        <v>84</v>
      </c>
      <c r="D22" t="s">
        <v>85</v>
      </c>
      <c r="I22" s="4">
        <v>43435</v>
      </c>
      <c r="J22" s="5">
        <v>3</v>
      </c>
      <c r="P22" s="7" t="s">
        <v>122</v>
      </c>
      <c r="Q22" s="7" t="s">
        <v>62</v>
      </c>
      <c r="R22" s="4">
        <v>37742</v>
      </c>
      <c r="S22" s="4">
        <v>43405</v>
      </c>
      <c r="T22" s="8">
        <v>0.04</v>
      </c>
      <c r="V22" s="10">
        <v>43435</v>
      </c>
      <c r="W22" s="11">
        <v>1</v>
      </c>
    </row>
    <row r="23" spans="2:23" x14ac:dyDescent="0.25">
      <c r="C23" s="12">
        <f>(9/43)/C14</f>
        <v>1</v>
      </c>
      <c r="D23" t="s">
        <v>129</v>
      </c>
      <c r="I23" s="4">
        <v>43466</v>
      </c>
      <c r="J23" s="5">
        <v>3</v>
      </c>
      <c r="P23" s="7" t="s">
        <v>122</v>
      </c>
      <c r="Q23" s="7" t="s">
        <v>67</v>
      </c>
      <c r="R23" s="4">
        <v>37742</v>
      </c>
      <c r="S23" s="4">
        <v>41214</v>
      </c>
      <c r="T23" s="8">
        <v>0.04</v>
      </c>
      <c r="V23" s="10">
        <v>43466</v>
      </c>
      <c r="W23" s="11">
        <v>0</v>
      </c>
    </row>
    <row r="24" spans="2:23" x14ac:dyDescent="0.25">
      <c r="I24" s="4">
        <v>43497</v>
      </c>
      <c r="J24" s="5">
        <v>4</v>
      </c>
      <c r="P24" s="7" t="s">
        <v>59</v>
      </c>
      <c r="Q24" s="7" t="s">
        <v>68</v>
      </c>
      <c r="R24" s="4">
        <v>43831</v>
      </c>
      <c r="S24" s="4">
        <v>44348</v>
      </c>
      <c r="T24" s="8">
        <v>0.18</v>
      </c>
      <c r="V24" s="10">
        <v>43497</v>
      </c>
      <c r="W24" s="11">
        <v>1</v>
      </c>
    </row>
    <row r="25" spans="2:23" x14ac:dyDescent="0.25">
      <c r="B25" t="s">
        <v>87</v>
      </c>
      <c r="C25" t="s">
        <v>88</v>
      </c>
      <c r="D25" t="s">
        <v>89</v>
      </c>
      <c r="I25" s="4">
        <v>43525</v>
      </c>
      <c r="J25" s="5">
        <v>4</v>
      </c>
      <c r="P25" s="7" t="s">
        <v>61</v>
      </c>
      <c r="Q25" s="7" t="s">
        <v>69</v>
      </c>
      <c r="R25" s="4">
        <v>44044</v>
      </c>
      <c r="S25" s="4">
        <v>44256</v>
      </c>
      <c r="T25" s="8">
        <v>0.04</v>
      </c>
      <c r="V25" s="10">
        <v>43525</v>
      </c>
      <c r="W25" s="11">
        <v>0</v>
      </c>
    </row>
    <row r="26" spans="2:23" x14ac:dyDescent="0.25">
      <c r="C26" s="12">
        <f>(9/43)/C16</f>
        <v>0.50830564784053156</v>
      </c>
      <c r="D26" t="s">
        <v>90</v>
      </c>
      <c r="I26" s="4">
        <v>43556</v>
      </c>
      <c r="J26" s="5">
        <v>4</v>
      </c>
      <c r="P26" s="7" t="s">
        <v>61</v>
      </c>
      <c r="Q26" s="7" t="s">
        <v>72</v>
      </c>
      <c r="R26" s="4">
        <v>44044</v>
      </c>
      <c r="S26" s="4">
        <v>44409</v>
      </c>
      <c r="T26" s="8">
        <v>0.06</v>
      </c>
      <c r="V26" s="10">
        <v>43556</v>
      </c>
      <c r="W26" s="11">
        <v>0</v>
      </c>
    </row>
    <row r="27" spans="2:23" x14ac:dyDescent="0.25">
      <c r="I27" s="4">
        <v>43586</v>
      </c>
      <c r="J27" s="5">
        <v>4</v>
      </c>
      <c r="P27" s="7" t="s">
        <v>61</v>
      </c>
      <c r="Q27" s="7" t="s">
        <v>73</v>
      </c>
      <c r="R27" s="4">
        <v>44044</v>
      </c>
      <c r="S27" s="4">
        <v>44348</v>
      </c>
      <c r="T27" s="8">
        <v>0.09</v>
      </c>
      <c r="V27" s="10">
        <v>43586</v>
      </c>
      <c r="W27" s="11">
        <v>0</v>
      </c>
    </row>
    <row r="28" spans="2:23" x14ac:dyDescent="0.25">
      <c r="B28" t="s">
        <v>91</v>
      </c>
      <c r="C28" t="s">
        <v>92</v>
      </c>
      <c r="D28" t="s">
        <v>89</v>
      </c>
      <c r="I28" s="4">
        <v>43617</v>
      </c>
      <c r="J28" s="5">
        <v>4</v>
      </c>
      <c r="V28" s="10">
        <v>43617</v>
      </c>
      <c r="W28" s="11">
        <v>0</v>
      </c>
    </row>
    <row r="29" spans="2:23" x14ac:dyDescent="0.25">
      <c r="C29" s="12">
        <f>(4/43)/ C19</f>
        <v>0.31007751937984496</v>
      </c>
      <c r="D29" t="s">
        <v>93</v>
      </c>
      <c r="I29" s="4">
        <v>43647</v>
      </c>
      <c r="J29" s="5">
        <v>4</v>
      </c>
      <c r="V29" s="10">
        <v>43647</v>
      </c>
      <c r="W29" s="11">
        <v>0</v>
      </c>
    </row>
    <row r="30" spans="2:23" x14ac:dyDescent="0.25">
      <c r="I30" s="4">
        <v>43678</v>
      </c>
      <c r="J30" s="5">
        <v>4</v>
      </c>
      <c r="V30" s="10">
        <v>43678</v>
      </c>
      <c r="W30" s="11">
        <v>0</v>
      </c>
    </row>
    <row r="31" spans="2:23" x14ac:dyDescent="0.25">
      <c r="B31" t="s">
        <v>94</v>
      </c>
      <c r="I31" s="4">
        <v>43709</v>
      </c>
      <c r="J31" s="5">
        <v>4</v>
      </c>
      <c r="V31" s="10">
        <v>43709</v>
      </c>
      <c r="W31" s="11">
        <v>0</v>
      </c>
    </row>
    <row r="32" spans="2:23" x14ac:dyDescent="0.25">
      <c r="I32" s="4">
        <v>43739</v>
      </c>
      <c r="J32" s="5">
        <v>4</v>
      </c>
      <c r="V32" s="10">
        <v>43739</v>
      </c>
      <c r="W32" s="11">
        <v>0</v>
      </c>
    </row>
    <row r="33" spans="1:23" x14ac:dyDescent="0.25">
      <c r="C33" s="12">
        <f xml:space="preserve"> (C23*C14)/((C23*C14)+(C26*C16)+(C29*C19))</f>
        <v>0.40909090909090912</v>
      </c>
      <c r="D33" t="s">
        <v>130</v>
      </c>
      <c r="I33" s="4">
        <v>43770</v>
      </c>
      <c r="J33" s="5">
        <v>4</v>
      </c>
      <c r="V33" s="10">
        <v>43770</v>
      </c>
      <c r="W33" s="11">
        <v>0</v>
      </c>
    </row>
    <row r="34" spans="1:23" x14ac:dyDescent="0.25">
      <c r="D34" t="s">
        <v>96</v>
      </c>
      <c r="I34" s="4">
        <v>43800</v>
      </c>
      <c r="J34" s="5">
        <v>4</v>
      </c>
      <c r="V34" s="10">
        <v>43800</v>
      </c>
      <c r="W34" s="11">
        <v>0</v>
      </c>
    </row>
    <row r="35" spans="1:23" x14ac:dyDescent="0.25">
      <c r="I35" s="4">
        <v>43831</v>
      </c>
      <c r="J35" s="5">
        <v>4</v>
      </c>
      <c r="V35" s="10">
        <v>43831</v>
      </c>
      <c r="W35" s="11">
        <v>0</v>
      </c>
    </row>
    <row r="36" spans="1:23" x14ac:dyDescent="0.25">
      <c r="A36" s="14" t="s">
        <v>110</v>
      </c>
      <c r="I36" s="4">
        <v>43862</v>
      </c>
      <c r="J36" s="5">
        <v>4</v>
      </c>
      <c r="V36" s="10">
        <v>43862</v>
      </c>
      <c r="W36" s="11">
        <v>0</v>
      </c>
    </row>
    <row r="37" spans="1:23" x14ac:dyDescent="0.25">
      <c r="B37" t="s">
        <v>131</v>
      </c>
      <c r="I37" s="4">
        <v>43891</v>
      </c>
      <c r="J37" s="5">
        <v>4</v>
      </c>
      <c r="V37" s="10">
        <v>43891</v>
      </c>
      <c r="W37" s="11">
        <v>0</v>
      </c>
    </row>
    <row r="38" spans="1:23" x14ac:dyDescent="0.25">
      <c r="B38" t="s">
        <v>96</v>
      </c>
      <c r="I38" s="4">
        <v>43922</v>
      </c>
      <c r="J38" s="5">
        <v>4</v>
      </c>
      <c r="V38" s="10">
        <v>43922</v>
      </c>
      <c r="W38" s="11">
        <v>0</v>
      </c>
    </row>
    <row r="39" spans="1:23" x14ac:dyDescent="0.25">
      <c r="I39" s="4">
        <v>43952</v>
      </c>
      <c r="J39" s="5">
        <v>4</v>
      </c>
      <c r="V39" s="10">
        <v>43952</v>
      </c>
      <c r="W39" s="11">
        <v>0</v>
      </c>
    </row>
    <row r="40" spans="1:23" x14ac:dyDescent="0.25">
      <c r="I40" s="4">
        <v>43983</v>
      </c>
      <c r="J40" s="5">
        <v>6</v>
      </c>
      <c r="V40" s="10">
        <v>43983</v>
      </c>
      <c r="W40" s="11">
        <v>1</v>
      </c>
    </row>
    <row r="41" spans="1:23" x14ac:dyDescent="0.25">
      <c r="I41" s="4">
        <v>44013</v>
      </c>
      <c r="J41" s="5">
        <v>6</v>
      </c>
      <c r="V41" s="10">
        <v>44013</v>
      </c>
      <c r="W41" s="11">
        <v>0</v>
      </c>
    </row>
    <row r="42" spans="1:23" x14ac:dyDescent="0.25">
      <c r="I42" s="4">
        <v>44044</v>
      </c>
      <c r="J42" s="5">
        <v>6</v>
      </c>
      <c r="V42" s="10">
        <v>44044</v>
      </c>
      <c r="W42" s="11">
        <v>0</v>
      </c>
    </row>
    <row r="43" spans="1:23" x14ac:dyDescent="0.25">
      <c r="I43" s="4">
        <v>44075</v>
      </c>
      <c r="J43" s="5">
        <v>6</v>
      </c>
      <c r="V43" s="10">
        <v>44075</v>
      </c>
      <c r="W43" s="11">
        <v>0</v>
      </c>
    </row>
    <row r="44" spans="1:23" x14ac:dyDescent="0.25">
      <c r="I44" s="4">
        <v>44105</v>
      </c>
      <c r="J44" s="5">
        <v>6</v>
      </c>
      <c r="V44" s="10">
        <v>44105</v>
      </c>
      <c r="W44" s="11">
        <v>0</v>
      </c>
    </row>
    <row r="45" spans="1:23" x14ac:dyDescent="0.25">
      <c r="I45" s="4">
        <v>44136</v>
      </c>
      <c r="J45" s="5">
        <v>6</v>
      </c>
      <c r="V45" s="10">
        <v>44136</v>
      </c>
      <c r="W45" s="11">
        <v>0</v>
      </c>
    </row>
    <row r="46" spans="1:23" x14ac:dyDescent="0.25">
      <c r="I46" s="4">
        <v>44166</v>
      </c>
      <c r="J46" s="5">
        <v>6</v>
      </c>
      <c r="V46" s="10">
        <v>44166</v>
      </c>
      <c r="W46" s="11">
        <v>0</v>
      </c>
    </row>
    <row r="47" spans="1:23" x14ac:dyDescent="0.25">
      <c r="I47" s="4">
        <v>44197</v>
      </c>
      <c r="J47" s="5">
        <v>6</v>
      </c>
      <c r="V47" s="10">
        <v>44197</v>
      </c>
      <c r="W47" s="11">
        <v>0</v>
      </c>
    </row>
    <row r="48" spans="1:23" x14ac:dyDescent="0.25">
      <c r="I48" s="4">
        <v>44228</v>
      </c>
      <c r="J48" s="5">
        <v>8</v>
      </c>
      <c r="V48" s="10">
        <v>44228</v>
      </c>
      <c r="W48" s="11">
        <v>1</v>
      </c>
    </row>
    <row r="49" spans="9:23" x14ac:dyDescent="0.25">
      <c r="I49" s="4">
        <v>44256</v>
      </c>
      <c r="J49" s="5">
        <v>11</v>
      </c>
      <c r="V49" s="10">
        <v>44256</v>
      </c>
      <c r="W49" s="11">
        <v>1</v>
      </c>
    </row>
    <row r="50" spans="9:23" x14ac:dyDescent="0.25">
      <c r="I50" s="4">
        <v>44287</v>
      </c>
      <c r="J50" s="5">
        <v>13</v>
      </c>
      <c r="V50" s="10">
        <v>44287</v>
      </c>
      <c r="W50" s="11">
        <v>1</v>
      </c>
    </row>
    <row r="51" spans="9:23" x14ac:dyDescent="0.25">
      <c r="I51" s="4">
        <v>44317</v>
      </c>
      <c r="J51" s="5">
        <v>16</v>
      </c>
      <c r="V51" s="10">
        <v>44317</v>
      </c>
      <c r="W51" s="11">
        <v>1</v>
      </c>
    </row>
    <row r="52" spans="9:23" x14ac:dyDescent="0.25">
      <c r="I52" s="4">
        <v>44348</v>
      </c>
      <c r="J52" s="5">
        <v>18</v>
      </c>
      <c r="V52" s="10">
        <v>44348</v>
      </c>
      <c r="W52" s="11">
        <v>1</v>
      </c>
    </row>
    <row r="53" spans="9:23" x14ac:dyDescent="0.25">
      <c r="I53" s="4">
        <v>44378</v>
      </c>
      <c r="J53" s="5">
        <v>21</v>
      </c>
      <c r="V53" s="10">
        <v>44378</v>
      </c>
      <c r="W53" s="11">
        <v>1</v>
      </c>
    </row>
  </sheetData>
  <mergeCells count="4">
    <mergeCell ref="I9:J9"/>
    <mergeCell ref="L9:N9"/>
    <mergeCell ref="P9:T9"/>
    <mergeCell ref="V9:W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DataSet1</vt:lpstr>
      <vt:lpstr>DataSet</vt:lpstr>
      <vt:lpstr>calc DataSet</vt:lpstr>
      <vt:lpstr>CalcDataSet1</vt:lpstr>
      <vt:lpstr> Step 2 basic scenario</vt:lpstr>
      <vt:lpstr>Step2 advanced scenario 1</vt:lpstr>
      <vt:lpstr>Step2 advanced scenario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Nishant shekhar</dc:creator>
  <cp:keywords/>
  <dc:description/>
  <cp:lastModifiedBy>Rohan Kumar Dubey</cp:lastModifiedBy>
  <cp:revision/>
  <dcterms:created xsi:type="dcterms:W3CDTF">2021-11-18T16:51:53Z</dcterms:created>
  <dcterms:modified xsi:type="dcterms:W3CDTF">2021-12-11T08:35:24Z</dcterms:modified>
  <cp:category/>
  <cp:contentStatus/>
</cp:coreProperties>
</file>