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hanbhole/Desktop/IIMV/Term 4/BSFR/BSFR_Group_Project/"/>
    </mc:Choice>
  </mc:AlternateContent>
  <xr:revisionPtr revIDLastSave="0" documentId="13_ncr:1_{DBB06755-3640-814B-A188-1E9F36661579}" xr6:coauthVersionLast="47" xr6:coauthVersionMax="47" xr10:uidLastSave="{00000000-0000-0000-0000-000000000000}"/>
  <bookViews>
    <workbookView xWindow="0" yWindow="740" windowWidth="29400" windowHeight="18380" tabRatio="851" activeTab="3" xr2:uid="{00000000-000D-0000-FFFF-FFFF00000000}"/>
  </bookViews>
  <sheets>
    <sheet name="Regression" sheetId="13" r:id="rId1"/>
    <sheet name="Moving Average" sheetId="1" r:id="rId2"/>
    <sheet name="Simple Exp Smoothing" sheetId="9" r:id="rId3"/>
    <sheet name="Holts" sheetId="8" r:id="rId4"/>
    <sheet name="Model Comparison" sheetId="11" r:id="rId5"/>
  </sheets>
  <externalReferences>
    <externalReference r:id="rId6"/>
  </externalReference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uildDate" hidden="1">2152</definedName>
    <definedName name="BuildNo" hidden="1">43</definedName>
    <definedName name="Data" localSheetId="1">'Moving Average'!$A$4:$B$162</definedName>
    <definedName name="Data">#REF!</definedName>
    <definedName name="Month" localSheetId="1">'Moving Average'!$A$3:$A$162</definedName>
    <definedName name="NumPassengers" localSheetId="1">'Moving Average'!$B$3:$B$162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3" hidden="1">Holts!$B$3:$B$4</definedName>
    <definedName name="solver_adj" localSheetId="2" hidden="1">'Simple Exp Smoothing'!$G$4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Holts!$B$3:$B$4</definedName>
    <definedName name="solver_lhs1" localSheetId="2" hidden="1">'Simple Exp Smoothing'!$G$4</definedName>
    <definedName name="solver_lin" localSheetId="3" hidden="1">2</definedName>
    <definedName name="solver_lin" localSheetId="2" hidden="1">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1</definedName>
    <definedName name="solver_num" localSheetId="2" hidden="1">1</definedName>
    <definedName name="solver_nwt" localSheetId="3" hidden="1">1</definedName>
    <definedName name="solver_nwt" localSheetId="2" hidden="1">1</definedName>
    <definedName name="solver_opt" localSheetId="3" hidden="1">Holts!$B$5</definedName>
    <definedName name="solver_opt" localSheetId="2" hidden="1">'Simple Exp Smoothing'!$J$4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1</definedName>
    <definedName name="solver_rhs1" localSheetId="3" hidden="1">1</definedName>
    <definedName name="solver_rhs1" localSheetId="2" hidden="1">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Test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Headers4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Training4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artitionValidation4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8" l="1"/>
  <c r="D10" i="8"/>
  <c r="C6" i="9"/>
  <c r="D4" i="9"/>
  <c r="C8" i="11"/>
  <c r="E4" i="11"/>
  <c r="E5" i="11"/>
  <c r="E6" i="11"/>
  <c r="E7" i="11"/>
  <c r="E3" i="11"/>
  <c r="D17" i="1" l="1"/>
  <c r="F17" i="1" s="1"/>
  <c r="I4" i="13"/>
  <c r="J4" i="13" s="1"/>
  <c r="I12" i="13"/>
  <c r="J12" i="13" s="1"/>
  <c r="I13" i="13"/>
  <c r="J13" i="13" s="1"/>
  <c r="I14" i="13"/>
  <c r="J14" i="13" s="1"/>
  <c r="I15" i="13"/>
  <c r="J15" i="13" s="1"/>
  <c r="I16" i="13"/>
  <c r="J16" i="13" s="1"/>
  <c r="I17" i="13"/>
  <c r="J17" i="13" s="1"/>
  <c r="I18" i="13"/>
  <c r="J18" i="13" s="1"/>
  <c r="I19" i="13"/>
  <c r="J19" i="13" s="1"/>
  <c r="I20" i="13"/>
  <c r="J20" i="13" s="1"/>
  <c r="I21" i="13"/>
  <c r="J21" i="13" s="1"/>
  <c r="I22" i="13"/>
  <c r="J22" i="13" s="1"/>
  <c r="I23" i="13"/>
  <c r="J23" i="13" s="1"/>
  <c r="I24" i="13"/>
  <c r="J24" i="13" s="1"/>
  <c r="I25" i="13"/>
  <c r="J25" i="13" s="1"/>
  <c r="I26" i="13"/>
  <c r="J26" i="13" s="1"/>
  <c r="I27" i="13"/>
  <c r="J27" i="13" s="1"/>
  <c r="I28" i="13"/>
  <c r="J28" i="13" s="1"/>
  <c r="I29" i="13"/>
  <c r="J29" i="13" s="1"/>
  <c r="I30" i="13"/>
  <c r="J30" i="13" s="1"/>
  <c r="I31" i="13"/>
  <c r="J31" i="13" s="1"/>
  <c r="I32" i="13"/>
  <c r="J32" i="13" s="1"/>
  <c r="I33" i="13"/>
  <c r="J33" i="13" s="1"/>
  <c r="I34" i="13"/>
  <c r="J34" i="13" s="1"/>
  <c r="I35" i="13"/>
  <c r="J35" i="13" s="1"/>
  <c r="I36" i="13"/>
  <c r="J36" i="13" s="1"/>
  <c r="I37" i="13"/>
  <c r="J37" i="13" s="1"/>
  <c r="I38" i="13"/>
  <c r="J38" i="13" s="1"/>
  <c r="I39" i="13"/>
  <c r="J39" i="13" s="1"/>
  <c r="I40" i="13"/>
  <c r="J40" i="13" s="1"/>
  <c r="I41" i="13"/>
  <c r="J41" i="13" s="1"/>
  <c r="I42" i="13"/>
  <c r="J42" i="13" s="1"/>
  <c r="I43" i="13"/>
  <c r="J43" i="13" s="1"/>
  <c r="I44" i="13"/>
  <c r="J44" i="13" s="1"/>
  <c r="I45" i="13"/>
  <c r="J45" i="13" s="1"/>
  <c r="I46" i="13"/>
  <c r="J46" i="13" s="1"/>
  <c r="I47" i="13"/>
  <c r="J47" i="13" s="1"/>
  <c r="I48" i="13"/>
  <c r="J48" i="13" s="1"/>
  <c r="I49" i="13"/>
  <c r="J49" i="13" s="1"/>
  <c r="I50" i="13"/>
  <c r="J50" i="13" s="1"/>
  <c r="I51" i="13"/>
  <c r="J51" i="13" s="1"/>
  <c r="I52" i="13"/>
  <c r="J52" i="13" s="1"/>
  <c r="I53" i="13"/>
  <c r="J53" i="13" s="1"/>
  <c r="I54" i="13"/>
  <c r="J54" i="13" s="1"/>
  <c r="I55" i="13"/>
  <c r="J55" i="13" s="1"/>
  <c r="I56" i="13"/>
  <c r="J56" i="13" s="1"/>
  <c r="I57" i="13"/>
  <c r="J57" i="13" s="1"/>
  <c r="I58" i="13"/>
  <c r="J58" i="13" s="1"/>
  <c r="I59" i="13"/>
  <c r="J59" i="13" s="1"/>
  <c r="I60" i="13"/>
  <c r="J60" i="13" s="1"/>
  <c r="I61" i="13"/>
  <c r="J61" i="13" s="1"/>
  <c r="I62" i="13"/>
  <c r="J62" i="13" s="1"/>
  <c r="I63" i="13"/>
  <c r="J63" i="13" s="1"/>
  <c r="I64" i="13"/>
  <c r="J64" i="13" s="1"/>
  <c r="I65" i="13"/>
  <c r="J65" i="13" s="1"/>
  <c r="I66" i="13"/>
  <c r="J66" i="13" s="1"/>
  <c r="I67" i="13"/>
  <c r="J67" i="13" s="1"/>
  <c r="I68" i="13"/>
  <c r="J68" i="13" s="1"/>
  <c r="I69" i="13"/>
  <c r="J69" i="13" s="1"/>
  <c r="I70" i="13"/>
  <c r="J70" i="13" s="1"/>
  <c r="I71" i="13"/>
  <c r="J71" i="13" s="1"/>
  <c r="I72" i="13"/>
  <c r="J72" i="13" s="1"/>
  <c r="I73" i="13"/>
  <c r="J73" i="13" s="1"/>
  <c r="I74" i="13"/>
  <c r="J74" i="13" s="1"/>
  <c r="I75" i="13"/>
  <c r="J75" i="13" s="1"/>
  <c r="I76" i="13"/>
  <c r="J76" i="13" s="1"/>
  <c r="I77" i="13"/>
  <c r="J77" i="13" s="1"/>
  <c r="I78" i="13"/>
  <c r="J78" i="13" s="1"/>
  <c r="I79" i="13"/>
  <c r="J79" i="13" s="1"/>
  <c r="I80" i="13"/>
  <c r="J80" i="13" s="1"/>
  <c r="I81" i="13"/>
  <c r="J81" i="13" s="1"/>
  <c r="I82" i="13"/>
  <c r="J82" i="13" s="1"/>
  <c r="I83" i="13"/>
  <c r="J83" i="13" s="1"/>
  <c r="I84" i="13"/>
  <c r="J84" i="13" s="1"/>
  <c r="I85" i="13"/>
  <c r="J85" i="13" s="1"/>
  <c r="I86" i="13"/>
  <c r="J86" i="13" s="1"/>
  <c r="I87" i="13"/>
  <c r="J87" i="13" s="1"/>
  <c r="I88" i="13"/>
  <c r="J88" i="13" s="1"/>
  <c r="I89" i="13"/>
  <c r="J89" i="13" s="1"/>
  <c r="I90" i="13"/>
  <c r="J90" i="13" s="1"/>
  <c r="I91" i="13"/>
  <c r="J91" i="13" s="1"/>
  <c r="I92" i="13"/>
  <c r="J92" i="13" s="1"/>
  <c r="I93" i="13"/>
  <c r="J93" i="13" s="1"/>
  <c r="I94" i="13"/>
  <c r="J94" i="13" s="1"/>
  <c r="I95" i="13"/>
  <c r="J95" i="13" s="1"/>
  <c r="I96" i="13"/>
  <c r="J96" i="13" s="1"/>
  <c r="I97" i="13"/>
  <c r="J97" i="13" s="1"/>
  <c r="I98" i="13"/>
  <c r="J98" i="13" s="1"/>
  <c r="I99" i="13"/>
  <c r="J99" i="13" s="1"/>
  <c r="I100" i="13"/>
  <c r="J100" i="13" s="1"/>
  <c r="I101" i="13"/>
  <c r="J101" i="13" s="1"/>
  <c r="I102" i="13"/>
  <c r="J102" i="13" s="1"/>
  <c r="I103" i="13"/>
  <c r="J103" i="13" s="1"/>
  <c r="I104" i="13"/>
  <c r="J104" i="13" s="1"/>
  <c r="I105" i="13"/>
  <c r="J105" i="13" s="1"/>
  <c r="I106" i="13"/>
  <c r="J106" i="13" s="1"/>
  <c r="I107" i="13"/>
  <c r="J107" i="13" s="1"/>
  <c r="I108" i="13"/>
  <c r="J108" i="13" s="1"/>
  <c r="I109" i="13"/>
  <c r="J109" i="13" s="1"/>
  <c r="I110" i="13"/>
  <c r="J110" i="13" s="1"/>
  <c r="I111" i="13"/>
  <c r="J111" i="13" s="1"/>
  <c r="I112" i="13"/>
  <c r="J112" i="13" s="1"/>
  <c r="I113" i="13"/>
  <c r="J113" i="13" s="1"/>
  <c r="I114" i="13"/>
  <c r="J114" i="13" s="1"/>
  <c r="I115" i="13"/>
  <c r="J115" i="13" s="1"/>
  <c r="I116" i="13"/>
  <c r="J116" i="13" s="1"/>
  <c r="I117" i="13"/>
  <c r="J117" i="13" s="1"/>
  <c r="I118" i="13"/>
  <c r="J118" i="13" s="1"/>
  <c r="I119" i="13"/>
  <c r="J119" i="13" s="1"/>
  <c r="I120" i="13"/>
  <c r="J120" i="13" s="1"/>
  <c r="I121" i="13"/>
  <c r="J121" i="13" s="1"/>
  <c r="I122" i="13"/>
  <c r="J122" i="13" s="1"/>
  <c r="I123" i="13"/>
  <c r="J123" i="13" s="1"/>
  <c r="I124" i="13"/>
  <c r="J124" i="13" s="1"/>
  <c r="I125" i="13"/>
  <c r="J125" i="13" s="1"/>
  <c r="I126" i="13"/>
  <c r="J126" i="13" s="1"/>
  <c r="I127" i="13"/>
  <c r="J127" i="13" s="1"/>
  <c r="I128" i="13"/>
  <c r="J128" i="13" s="1"/>
  <c r="I129" i="13"/>
  <c r="J129" i="13" s="1"/>
  <c r="I130" i="13"/>
  <c r="J130" i="13" s="1"/>
  <c r="I131" i="13"/>
  <c r="J131" i="13" s="1"/>
  <c r="I132" i="13"/>
  <c r="J132" i="13" s="1"/>
  <c r="I133" i="13"/>
  <c r="J133" i="13" s="1"/>
  <c r="I134" i="13"/>
  <c r="J134" i="13" s="1"/>
  <c r="I135" i="13"/>
  <c r="J135" i="13" s="1"/>
  <c r="I136" i="13"/>
  <c r="J136" i="13" s="1"/>
  <c r="I137" i="13"/>
  <c r="J137" i="13" s="1"/>
  <c r="I138" i="13"/>
  <c r="J138" i="13" s="1"/>
  <c r="I139" i="13"/>
  <c r="J139" i="13" s="1"/>
  <c r="I140" i="13"/>
  <c r="J140" i="13" s="1"/>
  <c r="I141" i="13"/>
  <c r="J141" i="13" s="1"/>
  <c r="I142" i="13"/>
  <c r="J142" i="13" s="1"/>
  <c r="I143" i="13"/>
  <c r="J143" i="13" s="1"/>
  <c r="I144" i="13"/>
  <c r="J144" i="13" s="1"/>
  <c r="I145" i="13"/>
  <c r="J145" i="13" s="1"/>
  <c r="I146" i="13"/>
  <c r="J146" i="13" s="1"/>
  <c r="I147" i="13"/>
  <c r="J147" i="13" s="1"/>
  <c r="I148" i="13"/>
  <c r="J148" i="13" s="1"/>
  <c r="I149" i="13"/>
  <c r="J149" i="13" s="1"/>
  <c r="I150" i="13"/>
  <c r="J150" i="13" s="1"/>
  <c r="I151" i="13"/>
  <c r="J151" i="13" s="1"/>
  <c r="I152" i="13"/>
  <c r="J152" i="13" s="1"/>
  <c r="I153" i="13"/>
  <c r="J153" i="13" s="1"/>
  <c r="I154" i="13"/>
  <c r="J154" i="13" s="1"/>
  <c r="I155" i="13"/>
  <c r="J155" i="13" s="1"/>
  <c r="I156" i="13"/>
  <c r="J156" i="13" s="1"/>
  <c r="I157" i="13"/>
  <c r="J157" i="13" s="1"/>
  <c r="I158" i="13"/>
  <c r="J158" i="13" s="1"/>
  <c r="I159" i="13"/>
  <c r="J159" i="13" s="1"/>
  <c r="I160" i="13"/>
  <c r="J160" i="13" s="1"/>
  <c r="I161" i="13"/>
  <c r="J161" i="13" s="1"/>
  <c r="I162" i="13"/>
  <c r="J162" i="13" s="1"/>
  <c r="I163" i="13"/>
  <c r="J163" i="13" s="1"/>
  <c r="I164" i="13"/>
  <c r="J164" i="13" s="1"/>
  <c r="I165" i="13"/>
  <c r="J165" i="13" s="1"/>
  <c r="I166" i="13"/>
  <c r="J166" i="13" s="1"/>
  <c r="I167" i="13"/>
  <c r="J167" i="13" s="1"/>
  <c r="I168" i="13"/>
  <c r="J168" i="13" s="1"/>
  <c r="I169" i="13"/>
  <c r="J169" i="13" s="1"/>
  <c r="I170" i="13"/>
  <c r="J170" i="13" s="1"/>
  <c r="I171" i="13"/>
  <c r="J171" i="13" s="1"/>
  <c r="I172" i="13"/>
  <c r="J172" i="13" s="1"/>
  <c r="I173" i="13"/>
  <c r="J173" i="13" s="1"/>
  <c r="I174" i="13"/>
  <c r="J174" i="13" s="1"/>
  <c r="I175" i="13"/>
  <c r="J175" i="13" s="1"/>
  <c r="I176" i="13"/>
  <c r="J176" i="13" s="1"/>
  <c r="I177" i="13"/>
  <c r="J177" i="13" s="1"/>
  <c r="I178" i="13"/>
  <c r="J178" i="13" s="1"/>
  <c r="I179" i="13"/>
  <c r="J179" i="13" s="1"/>
  <c r="I180" i="13"/>
  <c r="J180" i="13" s="1"/>
  <c r="I181" i="13"/>
  <c r="J181" i="13" s="1"/>
  <c r="I182" i="13"/>
  <c r="J182" i="13" s="1"/>
  <c r="I183" i="13"/>
  <c r="J183" i="13" s="1"/>
  <c r="I184" i="13"/>
  <c r="J184" i="13" s="1"/>
  <c r="I185" i="13"/>
  <c r="J185" i="13" s="1"/>
  <c r="I186" i="13"/>
  <c r="J186" i="13" s="1"/>
  <c r="I187" i="13"/>
  <c r="J187" i="13" s="1"/>
  <c r="I188" i="13"/>
  <c r="J188" i="13" s="1"/>
  <c r="I189" i="13"/>
  <c r="J189" i="13" s="1"/>
  <c r="I190" i="13"/>
  <c r="J190" i="13" s="1"/>
  <c r="I191" i="13"/>
  <c r="J191" i="13" s="1"/>
  <c r="I192" i="13"/>
  <c r="J192" i="13" s="1"/>
  <c r="I193" i="13"/>
  <c r="J193" i="13" s="1"/>
  <c r="I194" i="13"/>
  <c r="J194" i="13" s="1"/>
  <c r="I195" i="13"/>
  <c r="J195" i="13" s="1"/>
  <c r="I196" i="13"/>
  <c r="J196" i="13" s="1"/>
  <c r="I197" i="13"/>
  <c r="J197" i="13" s="1"/>
  <c r="I198" i="13"/>
  <c r="J198" i="13" s="1"/>
  <c r="I199" i="13"/>
  <c r="J199" i="13" s="1"/>
  <c r="I200" i="13"/>
  <c r="J200" i="13" s="1"/>
  <c r="I201" i="13"/>
  <c r="J201" i="13" s="1"/>
  <c r="I202" i="13"/>
  <c r="J202" i="13" s="1"/>
  <c r="I203" i="13"/>
  <c r="J203" i="13" s="1"/>
  <c r="I204" i="13"/>
  <c r="J204" i="13" s="1"/>
  <c r="I205" i="13"/>
  <c r="J205" i="13" s="1"/>
  <c r="I206" i="13"/>
  <c r="J206" i="13" s="1"/>
  <c r="I207" i="13"/>
  <c r="J207" i="13" s="1"/>
  <c r="I208" i="13"/>
  <c r="J208" i="13" s="1"/>
  <c r="I209" i="13"/>
  <c r="J209" i="13" s="1"/>
  <c r="I210" i="13"/>
  <c r="J210" i="13" s="1"/>
  <c r="I211" i="13"/>
  <c r="J211" i="13" s="1"/>
  <c r="I212" i="13"/>
  <c r="J212" i="13" s="1"/>
  <c r="I213" i="13"/>
  <c r="J213" i="13" s="1"/>
  <c r="I214" i="13"/>
  <c r="J214" i="13" s="1"/>
  <c r="I215" i="13"/>
  <c r="J215" i="13" s="1"/>
  <c r="I216" i="13"/>
  <c r="J216" i="13" s="1"/>
  <c r="I217" i="13"/>
  <c r="J217" i="13" s="1"/>
  <c r="I218" i="13"/>
  <c r="J218" i="13" s="1"/>
  <c r="I219" i="13"/>
  <c r="J219" i="13" s="1"/>
  <c r="I220" i="13"/>
  <c r="J220" i="13" s="1"/>
  <c r="I221" i="13"/>
  <c r="J221" i="13" s="1"/>
  <c r="I222" i="13"/>
  <c r="J222" i="13" s="1"/>
  <c r="I223" i="13"/>
  <c r="J223" i="13" s="1"/>
  <c r="I224" i="13"/>
  <c r="J224" i="13" s="1"/>
  <c r="I225" i="13"/>
  <c r="J225" i="13" s="1"/>
  <c r="I226" i="13"/>
  <c r="J226" i="13" s="1"/>
  <c r="I227" i="13"/>
  <c r="J227" i="13" s="1"/>
  <c r="I228" i="13"/>
  <c r="J228" i="13" s="1"/>
  <c r="I229" i="13"/>
  <c r="J229" i="13" s="1"/>
  <c r="I230" i="13"/>
  <c r="J230" i="13" s="1"/>
  <c r="I231" i="13"/>
  <c r="J231" i="13" s="1"/>
  <c r="I232" i="13"/>
  <c r="J232" i="13" s="1"/>
  <c r="I233" i="13"/>
  <c r="J233" i="13" s="1"/>
  <c r="I234" i="13"/>
  <c r="J234" i="13" s="1"/>
  <c r="I235" i="13"/>
  <c r="J235" i="13" s="1"/>
  <c r="I236" i="13"/>
  <c r="J236" i="13" s="1"/>
  <c r="I237" i="13"/>
  <c r="J237" i="13" s="1"/>
  <c r="I238" i="13"/>
  <c r="J238" i="13" s="1"/>
  <c r="I239" i="13"/>
  <c r="J239" i="13" s="1"/>
  <c r="I240" i="13"/>
  <c r="J240" i="13" s="1"/>
  <c r="I241" i="13"/>
  <c r="J241" i="13" s="1"/>
  <c r="I242" i="13"/>
  <c r="J242" i="13" s="1"/>
  <c r="I5" i="13"/>
  <c r="J5" i="13" s="1"/>
  <c r="I6" i="13"/>
  <c r="J6" i="13" s="1"/>
  <c r="I7" i="13"/>
  <c r="J7" i="13" s="1"/>
  <c r="I8" i="13"/>
  <c r="J8" i="13" s="1"/>
  <c r="I9" i="13"/>
  <c r="J9" i="13" s="1"/>
  <c r="I10" i="13"/>
  <c r="J10" i="13" s="1"/>
  <c r="I11" i="13"/>
  <c r="J11" i="13" s="1"/>
  <c r="M5" i="13" l="1" a="1"/>
  <c r="M5" i="13" s="1"/>
  <c r="M4" i="13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34" i="1"/>
  <c r="F234" i="1" s="1"/>
  <c r="D235" i="1"/>
  <c r="F235" i="1" s="1"/>
  <c r="D236" i="1"/>
  <c r="F236" i="1" s="1"/>
  <c r="D237" i="1"/>
  <c r="F237" i="1" s="1"/>
  <c r="D238" i="1"/>
  <c r="F238" i="1" s="1"/>
  <c r="D239" i="1"/>
  <c r="F239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9" i="8"/>
  <c r="E10" i="8" s="1"/>
  <c r="C4" i="9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" i="1"/>
  <c r="F16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0" i="1"/>
  <c r="E10" i="1" s="1"/>
  <c r="C5" i="9" l="1"/>
  <c r="I3" i="1"/>
  <c r="I6" i="1" a="1"/>
  <c r="I6" i="1" s="1"/>
  <c r="I4" i="1"/>
  <c r="I7" i="1" a="1"/>
  <c r="I7" i="1" s="1"/>
  <c r="F10" i="8"/>
  <c r="G10" i="8" s="1"/>
  <c r="E11" i="8" l="1"/>
  <c r="C11" i="8" s="1"/>
  <c r="D5" i="9"/>
  <c r="F11" i="8" l="1"/>
  <c r="C7" i="9"/>
  <c r="D6" i="9"/>
  <c r="D11" i="8"/>
  <c r="E12" i="8" s="1"/>
  <c r="G11" i="8" l="1"/>
  <c r="C8" i="9"/>
  <c r="D7" i="9"/>
  <c r="C12" i="8"/>
  <c r="F12" i="8"/>
  <c r="C9" i="9" l="1"/>
  <c r="D8" i="9"/>
  <c r="G12" i="8"/>
  <c r="D12" i="8"/>
  <c r="E13" i="8" s="1"/>
  <c r="C10" i="9" l="1"/>
  <c r="D9" i="9"/>
  <c r="C13" i="8"/>
  <c r="F13" i="8"/>
  <c r="C11" i="9" l="1"/>
  <c r="D10" i="9"/>
  <c r="G13" i="8"/>
  <c r="D13" i="8"/>
  <c r="E14" i="8" s="1"/>
  <c r="C12" i="9" l="1"/>
  <c r="D11" i="9"/>
  <c r="C14" i="8"/>
  <c r="F14" i="8"/>
  <c r="C13" i="9" l="1"/>
  <c r="D12" i="9"/>
  <c r="G14" i="8"/>
  <c r="D14" i="8"/>
  <c r="E15" i="8" s="1"/>
  <c r="C14" i="9" l="1"/>
  <c r="D13" i="9"/>
  <c r="C15" i="8"/>
  <c r="F15" i="8"/>
  <c r="G15" i="8" s="1"/>
  <c r="C15" i="9" l="1"/>
  <c r="D14" i="9"/>
  <c r="D15" i="8"/>
  <c r="E16" i="8" s="1"/>
  <c r="C16" i="9" l="1"/>
  <c r="D15" i="9"/>
  <c r="F16" i="8"/>
  <c r="G16" i="8" s="1"/>
  <c r="C16" i="8"/>
  <c r="C17" i="9" l="1"/>
  <c r="D16" i="9"/>
  <c r="D16" i="8"/>
  <c r="E17" i="8" s="1"/>
  <c r="C18" i="9" l="1"/>
  <c r="D17" i="9"/>
  <c r="C17" i="8"/>
  <c r="F17" i="8"/>
  <c r="G17" i="8" s="1"/>
  <c r="C19" i="9" l="1"/>
  <c r="D18" i="9"/>
  <c r="D17" i="8"/>
  <c r="E18" i="8" s="1"/>
  <c r="C20" i="9" l="1"/>
  <c r="D19" i="9"/>
  <c r="C18" i="8"/>
  <c r="F18" i="8"/>
  <c r="G18" i="8" s="1"/>
  <c r="C21" i="9" l="1"/>
  <c r="D20" i="9"/>
  <c r="D18" i="8"/>
  <c r="E19" i="8" s="1"/>
  <c r="C22" i="9" l="1"/>
  <c r="D21" i="9"/>
  <c r="C19" i="8"/>
  <c r="F19" i="8"/>
  <c r="G19" i="8" s="1"/>
  <c r="C23" i="9" l="1"/>
  <c r="D22" i="9"/>
  <c r="D19" i="8"/>
  <c r="E20" i="8" s="1"/>
  <c r="C24" i="9" l="1"/>
  <c r="D23" i="9"/>
  <c r="F20" i="8"/>
  <c r="G20" i="8" s="1"/>
  <c r="C20" i="8"/>
  <c r="C25" i="9" l="1"/>
  <c r="D24" i="9"/>
  <c r="D20" i="8"/>
  <c r="E21" i="8" s="1"/>
  <c r="C26" i="9" l="1"/>
  <c r="D25" i="9"/>
  <c r="F21" i="8"/>
  <c r="G21" i="8" s="1"/>
  <c r="C21" i="8"/>
  <c r="C27" i="9" l="1"/>
  <c r="D26" i="9"/>
  <c r="D21" i="8"/>
  <c r="E22" i="8" s="1"/>
  <c r="C28" i="9" l="1"/>
  <c r="D27" i="9"/>
  <c r="C22" i="8"/>
  <c r="F22" i="8"/>
  <c r="G22" i="8" s="1"/>
  <c r="C29" i="9" l="1"/>
  <c r="D28" i="9"/>
  <c r="D22" i="8"/>
  <c r="E23" i="8" s="1"/>
  <c r="C30" i="9" l="1"/>
  <c r="D29" i="9"/>
  <c r="C23" i="8"/>
  <c r="F23" i="8"/>
  <c r="G23" i="8" s="1"/>
  <c r="C31" i="9" l="1"/>
  <c r="D30" i="9"/>
  <c r="D23" i="8"/>
  <c r="E24" i="8" s="1"/>
  <c r="C32" i="9" l="1"/>
  <c r="D31" i="9"/>
  <c r="F24" i="8"/>
  <c r="G24" i="8" s="1"/>
  <c r="C24" i="8"/>
  <c r="C33" i="9" l="1"/>
  <c r="D32" i="9"/>
  <c r="D24" i="8"/>
  <c r="E25" i="8" s="1"/>
  <c r="C34" i="9" l="1"/>
  <c r="D33" i="9"/>
  <c r="F25" i="8"/>
  <c r="G25" i="8" s="1"/>
  <c r="C25" i="8"/>
  <c r="C35" i="9" l="1"/>
  <c r="D34" i="9"/>
  <c r="D25" i="8"/>
  <c r="E26" i="8" s="1"/>
  <c r="C36" i="9" l="1"/>
  <c r="D35" i="9"/>
  <c r="C26" i="8"/>
  <c r="F26" i="8"/>
  <c r="G26" i="8" s="1"/>
  <c r="C37" i="9" l="1"/>
  <c r="D36" i="9"/>
  <c r="D26" i="8"/>
  <c r="E27" i="8" s="1"/>
  <c r="C38" i="9" l="1"/>
  <c r="D37" i="9"/>
  <c r="C27" i="8"/>
  <c r="F27" i="8"/>
  <c r="G27" i="8" s="1"/>
  <c r="C39" i="9" l="1"/>
  <c r="D38" i="9"/>
  <c r="D27" i="8"/>
  <c r="E28" i="8" s="1"/>
  <c r="C40" i="9" l="1"/>
  <c r="D39" i="9"/>
  <c r="F28" i="8"/>
  <c r="G28" i="8" s="1"/>
  <c r="C28" i="8"/>
  <c r="C41" i="9" l="1"/>
  <c r="D40" i="9"/>
  <c r="D28" i="8"/>
  <c r="E29" i="8" s="1"/>
  <c r="C42" i="9" l="1"/>
  <c r="D41" i="9"/>
  <c r="F29" i="8"/>
  <c r="G29" i="8" s="1"/>
  <c r="C29" i="8"/>
  <c r="C43" i="9" l="1"/>
  <c r="D42" i="9"/>
  <c r="D29" i="8"/>
  <c r="E30" i="8" s="1"/>
  <c r="C44" i="9" l="1"/>
  <c r="D43" i="9"/>
  <c r="C30" i="8"/>
  <c r="F30" i="8"/>
  <c r="G30" i="8" s="1"/>
  <c r="C45" i="9" l="1"/>
  <c r="D44" i="9"/>
  <c r="D30" i="8"/>
  <c r="E31" i="8" s="1"/>
  <c r="C46" i="9" l="1"/>
  <c r="D45" i="9"/>
  <c r="C31" i="8"/>
  <c r="F31" i="8"/>
  <c r="G31" i="8" s="1"/>
  <c r="C47" i="9" l="1"/>
  <c r="D46" i="9"/>
  <c r="D31" i="8"/>
  <c r="E32" i="8" s="1"/>
  <c r="C48" i="9" l="1"/>
  <c r="D47" i="9"/>
  <c r="F32" i="8"/>
  <c r="G32" i="8" s="1"/>
  <c r="C32" i="8"/>
  <c r="C49" i="9" l="1"/>
  <c r="D48" i="9"/>
  <c r="D32" i="8"/>
  <c r="E33" i="8" s="1"/>
  <c r="C50" i="9" l="1"/>
  <c r="D49" i="9"/>
  <c r="F33" i="8"/>
  <c r="G33" i="8" s="1"/>
  <c r="C33" i="8"/>
  <c r="C51" i="9" l="1"/>
  <c r="D50" i="9"/>
  <c r="D33" i="8"/>
  <c r="E34" i="8" s="1"/>
  <c r="C52" i="9" l="1"/>
  <c r="D51" i="9"/>
  <c r="C34" i="8"/>
  <c r="F34" i="8"/>
  <c r="G34" i="8" s="1"/>
  <c r="C53" i="9" l="1"/>
  <c r="D52" i="9"/>
  <c r="D34" i="8"/>
  <c r="E35" i="8" s="1"/>
  <c r="C54" i="9" l="1"/>
  <c r="D53" i="9"/>
  <c r="C35" i="8"/>
  <c r="F35" i="8"/>
  <c r="G35" i="8" s="1"/>
  <c r="C55" i="9" l="1"/>
  <c r="D54" i="9"/>
  <c r="D35" i="8"/>
  <c r="E36" i="8" s="1"/>
  <c r="C56" i="9" l="1"/>
  <c r="D55" i="9"/>
  <c r="F36" i="8"/>
  <c r="G36" i="8" s="1"/>
  <c r="C36" i="8"/>
  <c r="C57" i="9" l="1"/>
  <c r="D56" i="9"/>
  <c r="D36" i="8"/>
  <c r="E37" i="8" s="1"/>
  <c r="C58" i="9" l="1"/>
  <c r="D57" i="9"/>
  <c r="F37" i="8"/>
  <c r="G37" i="8" s="1"/>
  <c r="C37" i="8"/>
  <c r="C59" i="9" l="1"/>
  <c r="D58" i="9"/>
  <c r="D37" i="8"/>
  <c r="E38" i="8" s="1"/>
  <c r="C60" i="9" l="1"/>
  <c r="D59" i="9"/>
  <c r="C38" i="8"/>
  <c r="F38" i="8"/>
  <c r="G38" i="8" s="1"/>
  <c r="C61" i="9" l="1"/>
  <c r="D60" i="9"/>
  <c r="D38" i="8"/>
  <c r="E39" i="8" s="1"/>
  <c r="C62" i="9" l="1"/>
  <c r="D61" i="9"/>
  <c r="C39" i="8"/>
  <c r="F39" i="8"/>
  <c r="G39" i="8" s="1"/>
  <c r="C63" i="9" l="1"/>
  <c r="D62" i="9"/>
  <c r="D39" i="8"/>
  <c r="E40" i="8" s="1"/>
  <c r="C64" i="9" l="1"/>
  <c r="D63" i="9"/>
  <c r="F40" i="8"/>
  <c r="G40" i="8" s="1"/>
  <c r="C40" i="8"/>
  <c r="C65" i="9" l="1"/>
  <c r="D64" i="9"/>
  <c r="D40" i="8"/>
  <c r="E41" i="8" s="1"/>
  <c r="C66" i="9" l="1"/>
  <c r="D65" i="9"/>
  <c r="F41" i="8"/>
  <c r="G41" i="8" s="1"/>
  <c r="C41" i="8"/>
  <c r="C67" i="9" l="1"/>
  <c r="D66" i="9"/>
  <c r="D41" i="8"/>
  <c r="E42" i="8" s="1"/>
  <c r="C68" i="9" l="1"/>
  <c r="D67" i="9"/>
  <c r="C42" i="8"/>
  <c r="F42" i="8"/>
  <c r="G42" i="8" s="1"/>
  <c r="C69" i="9" l="1"/>
  <c r="D68" i="9"/>
  <c r="D42" i="8"/>
  <c r="E43" i="8" s="1"/>
  <c r="C70" i="9" l="1"/>
  <c r="D69" i="9"/>
  <c r="C43" i="8"/>
  <c r="F43" i="8"/>
  <c r="G43" i="8" s="1"/>
  <c r="C71" i="9" l="1"/>
  <c r="D70" i="9"/>
  <c r="D43" i="8"/>
  <c r="E44" i="8" s="1"/>
  <c r="C72" i="9" l="1"/>
  <c r="D71" i="9"/>
  <c r="F44" i="8"/>
  <c r="G44" i="8" s="1"/>
  <c r="C44" i="8"/>
  <c r="C73" i="9" l="1"/>
  <c r="D72" i="9"/>
  <c r="D44" i="8"/>
  <c r="E45" i="8" s="1"/>
  <c r="C74" i="9" l="1"/>
  <c r="D73" i="9"/>
  <c r="F45" i="8"/>
  <c r="G45" i="8" s="1"/>
  <c r="C45" i="8"/>
  <c r="C75" i="9" l="1"/>
  <c r="D74" i="9"/>
  <c r="D45" i="8"/>
  <c r="E46" i="8" s="1"/>
  <c r="C76" i="9" l="1"/>
  <c r="D75" i="9"/>
  <c r="C46" i="8"/>
  <c r="F46" i="8"/>
  <c r="G46" i="8" s="1"/>
  <c r="C77" i="9" l="1"/>
  <c r="D76" i="9"/>
  <c r="D46" i="8"/>
  <c r="E47" i="8" s="1"/>
  <c r="C78" i="9" l="1"/>
  <c r="D77" i="9"/>
  <c r="C47" i="8"/>
  <c r="F47" i="8"/>
  <c r="G47" i="8" s="1"/>
  <c r="C79" i="9" l="1"/>
  <c r="D78" i="9"/>
  <c r="D47" i="8"/>
  <c r="E48" i="8" s="1"/>
  <c r="C80" i="9" l="1"/>
  <c r="D79" i="9"/>
  <c r="F48" i="8"/>
  <c r="G48" i="8" s="1"/>
  <c r="C48" i="8"/>
  <c r="C81" i="9" l="1"/>
  <c r="D80" i="9"/>
  <c r="D48" i="8"/>
  <c r="E49" i="8" s="1"/>
  <c r="C82" i="9" l="1"/>
  <c r="D81" i="9"/>
  <c r="F49" i="8"/>
  <c r="G49" i="8" s="1"/>
  <c r="C49" i="8"/>
  <c r="C83" i="9" l="1"/>
  <c r="D82" i="9"/>
  <c r="D49" i="8"/>
  <c r="E50" i="8" s="1"/>
  <c r="C84" i="9" l="1"/>
  <c r="D83" i="9"/>
  <c r="C50" i="8"/>
  <c r="F50" i="8"/>
  <c r="G50" i="8" s="1"/>
  <c r="C85" i="9" l="1"/>
  <c r="D84" i="9"/>
  <c r="D50" i="8"/>
  <c r="E51" i="8" s="1"/>
  <c r="C86" i="9" l="1"/>
  <c r="D85" i="9"/>
  <c r="C51" i="8"/>
  <c r="F51" i="8"/>
  <c r="G51" i="8" s="1"/>
  <c r="C87" i="9" l="1"/>
  <c r="D86" i="9"/>
  <c r="D51" i="8"/>
  <c r="E52" i="8" s="1"/>
  <c r="C88" i="9" l="1"/>
  <c r="D87" i="9"/>
  <c r="F52" i="8"/>
  <c r="G52" i="8" s="1"/>
  <c r="C52" i="8"/>
  <c r="C89" i="9" l="1"/>
  <c r="D88" i="9"/>
  <c r="D52" i="8"/>
  <c r="E53" i="8" s="1"/>
  <c r="C90" i="9" l="1"/>
  <c r="D89" i="9"/>
  <c r="F53" i="8"/>
  <c r="G53" i="8" s="1"/>
  <c r="C53" i="8"/>
  <c r="C91" i="9" l="1"/>
  <c r="D90" i="9"/>
  <c r="D53" i="8"/>
  <c r="E54" i="8" s="1"/>
  <c r="C92" i="9" l="1"/>
  <c r="D91" i="9"/>
  <c r="C54" i="8"/>
  <c r="F54" i="8"/>
  <c r="G54" i="8" s="1"/>
  <c r="C93" i="9" l="1"/>
  <c r="D92" i="9"/>
  <c r="D54" i="8"/>
  <c r="E55" i="8" s="1"/>
  <c r="C94" i="9" l="1"/>
  <c r="D93" i="9"/>
  <c r="F55" i="8"/>
  <c r="G55" i="8" s="1"/>
  <c r="C55" i="8"/>
  <c r="C95" i="9" l="1"/>
  <c r="D94" i="9"/>
  <c r="D55" i="8"/>
  <c r="E56" i="8" s="1"/>
  <c r="C96" i="9" l="1"/>
  <c r="D95" i="9"/>
  <c r="C56" i="8"/>
  <c r="F56" i="8"/>
  <c r="G56" i="8" s="1"/>
  <c r="C97" i="9" l="1"/>
  <c r="D96" i="9"/>
  <c r="D56" i="8"/>
  <c r="E57" i="8" s="1"/>
  <c r="C98" i="9" l="1"/>
  <c r="D97" i="9"/>
  <c r="C57" i="8"/>
  <c r="F57" i="8"/>
  <c r="G57" i="8" s="1"/>
  <c r="C99" i="9" l="1"/>
  <c r="D98" i="9"/>
  <c r="D57" i="8"/>
  <c r="E58" i="8" s="1"/>
  <c r="C100" i="9" l="1"/>
  <c r="D99" i="9"/>
  <c r="C58" i="8"/>
  <c r="F58" i="8"/>
  <c r="G58" i="8" s="1"/>
  <c r="C101" i="9" l="1"/>
  <c r="D100" i="9"/>
  <c r="D58" i="8"/>
  <c r="E59" i="8" s="1"/>
  <c r="C102" i="9" l="1"/>
  <c r="D101" i="9"/>
  <c r="F59" i="8"/>
  <c r="G59" i="8" s="1"/>
  <c r="C59" i="8"/>
  <c r="C103" i="9" l="1"/>
  <c r="D102" i="9"/>
  <c r="D59" i="8"/>
  <c r="E60" i="8" s="1"/>
  <c r="C104" i="9" l="1"/>
  <c r="D103" i="9"/>
  <c r="F60" i="8"/>
  <c r="G60" i="8" s="1"/>
  <c r="C60" i="8"/>
  <c r="C105" i="9" l="1"/>
  <c r="D104" i="9"/>
  <c r="D60" i="8"/>
  <c r="E61" i="8" s="1"/>
  <c r="C106" i="9" l="1"/>
  <c r="D105" i="9"/>
  <c r="F61" i="8"/>
  <c r="G61" i="8" s="1"/>
  <c r="C61" i="8"/>
  <c r="C107" i="9" l="1"/>
  <c r="D106" i="9"/>
  <c r="D61" i="8"/>
  <c r="E62" i="8" s="1"/>
  <c r="C108" i="9" l="1"/>
  <c r="D107" i="9"/>
  <c r="F62" i="8"/>
  <c r="G62" i="8" s="1"/>
  <c r="C62" i="8"/>
  <c r="C109" i="9" l="1"/>
  <c r="D108" i="9"/>
  <c r="D62" i="8"/>
  <c r="E63" i="8" s="1"/>
  <c r="C110" i="9" l="1"/>
  <c r="D109" i="9"/>
  <c r="C63" i="8"/>
  <c r="F63" i="8"/>
  <c r="G63" i="8" s="1"/>
  <c r="C111" i="9" l="1"/>
  <c r="D110" i="9"/>
  <c r="D63" i="8"/>
  <c r="E64" i="8" s="1"/>
  <c r="C112" i="9" l="1"/>
  <c r="D111" i="9"/>
  <c r="F64" i="8"/>
  <c r="G64" i="8" s="1"/>
  <c r="C64" i="8"/>
  <c r="C113" i="9" l="1"/>
  <c r="D112" i="9"/>
  <c r="D64" i="8"/>
  <c r="E65" i="8" s="1"/>
  <c r="C114" i="9" l="1"/>
  <c r="D113" i="9"/>
  <c r="C65" i="8"/>
  <c r="F65" i="8"/>
  <c r="G65" i="8" s="1"/>
  <c r="C115" i="9" l="1"/>
  <c r="D114" i="9"/>
  <c r="D65" i="8"/>
  <c r="E66" i="8" s="1"/>
  <c r="C116" i="9" l="1"/>
  <c r="D115" i="9"/>
  <c r="C66" i="8"/>
  <c r="F66" i="8"/>
  <c r="G66" i="8" s="1"/>
  <c r="C117" i="9" l="1"/>
  <c r="D116" i="9"/>
  <c r="D66" i="8"/>
  <c r="E67" i="8" s="1"/>
  <c r="C118" i="9" l="1"/>
  <c r="D117" i="9"/>
  <c r="F67" i="8"/>
  <c r="G67" i="8" s="1"/>
  <c r="C67" i="8"/>
  <c r="C119" i="9" l="1"/>
  <c r="D118" i="9"/>
  <c r="D67" i="8"/>
  <c r="E68" i="8" s="1"/>
  <c r="C120" i="9" l="1"/>
  <c r="D119" i="9"/>
  <c r="C68" i="8"/>
  <c r="F68" i="8"/>
  <c r="G68" i="8" s="1"/>
  <c r="C121" i="9" l="1"/>
  <c r="D120" i="9"/>
  <c r="D68" i="8"/>
  <c r="E69" i="8" s="1"/>
  <c r="C122" i="9" l="1"/>
  <c r="D121" i="9"/>
  <c r="C69" i="8"/>
  <c r="F69" i="8"/>
  <c r="G69" i="8" s="1"/>
  <c r="C123" i="9" l="1"/>
  <c r="D122" i="9"/>
  <c r="D69" i="8"/>
  <c r="E70" i="8" s="1"/>
  <c r="C124" i="9" l="1"/>
  <c r="D123" i="9"/>
  <c r="C70" i="8"/>
  <c r="F70" i="8"/>
  <c r="G70" i="8" s="1"/>
  <c r="C125" i="9" l="1"/>
  <c r="D124" i="9"/>
  <c r="D70" i="8"/>
  <c r="E71" i="8" s="1"/>
  <c r="C126" i="9" l="1"/>
  <c r="D125" i="9"/>
  <c r="C71" i="8"/>
  <c r="F71" i="8"/>
  <c r="G71" i="8" s="1"/>
  <c r="C127" i="9" l="1"/>
  <c r="D126" i="9"/>
  <c r="D71" i="8"/>
  <c r="E72" i="8" s="1"/>
  <c r="C128" i="9" l="1"/>
  <c r="D127" i="9"/>
  <c r="F72" i="8"/>
  <c r="G72" i="8" s="1"/>
  <c r="C72" i="8"/>
  <c r="C129" i="9" l="1"/>
  <c r="D128" i="9"/>
  <c r="D72" i="8"/>
  <c r="E73" i="8" s="1"/>
  <c r="C130" i="9" l="1"/>
  <c r="D129" i="9"/>
  <c r="C73" i="8"/>
  <c r="F73" i="8"/>
  <c r="G73" i="8" s="1"/>
  <c r="C131" i="9" l="1"/>
  <c r="D130" i="9"/>
  <c r="D73" i="8"/>
  <c r="E74" i="8" s="1"/>
  <c r="C132" i="9" l="1"/>
  <c r="D131" i="9"/>
  <c r="C74" i="8"/>
  <c r="F74" i="8"/>
  <c r="G74" i="8" s="1"/>
  <c r="C133" i="9" l="1"/>
  <c r="D132" i="9"/>
  <c r="D74" i="8"/>
  <c r="E75" i="8" s="1"/>
  <c r="C134" i="9" l="1"/>
  <c r="D133" i="9"/>
  <c r="C75" i="8"/>
  <c r="F75" i="8"/>
  <c r="G75" i="8" s="1"/>
  <c r="C135" i="9" l="1"/>
  <c r="D134" i="9"/>
  <c r="D75" i="8"/>
  <c r="E76" i="8" s="1"/>
  <c r="C136" i="9" l="1"/>
  <c r="D135" i="9"/>
  <c r="F76" i="8"/>
  <c r="G76" i="8" s="1"/>
  <c r="C76" i="8"/>
  <c r="C137" i="9" l="1"/>
  <c r="D136" i="9"/>
  <c r="D76" i="8"/>
  <c r="E77" i="8" s="1"/>
  <c r="C138" i="9" l="1"/>
  <c r="D137" i="9"/>
  <c r="C77" i="8"/>
  <c r="F77" i="8"/>
  <c r="G77" i="8" s="1"/>
  <c r="C139" i="9" l="1"/>
  <c r="D138" i="9"/>
  <c r="D77" i="8"/>
  <c r="E78" i="8" s="1"/>
  <c r="C140" i="9" l="1"/>
  <c r="D139" i="9"/>
  <c r="F78" i="8"/>
  <c r="G78" i="8" s="1"/>
  <c r="C78" i="8"/>
  <c r="C141" i="9" l="1"/>
  <c r="D140" i="9"/>
  <c r="D78" i="8"/>
  <c r="E79" i="8" s="1"/>
  <c r="C142" i="9" l="1"/>
  <c r="D141" i="9"/>
  <c r="C79" i="8"/>
  <c r="F79" i="8"/>
  <c r="G79" i="8" s="1"/>
  <c r="C143" i="9" l="1"/>
  <c r="D142" i="9"/>
  <c r="D79" i="8"/>
  <c r="E80" i="8" s="1"/>
  <c r="C144" i="9" l="1"/>
  <c r="D143" i="9"/>
  <c r="F80" i="8"/>
  <c r="G80" i="8" s="1"/>
  <c r="C80" i="8"/>
  <c r="C145" i="9" l="1"/>
  <c r="D144" i="9"/>
  <c r="D80" i="8"/>
  <c r="E81" i="8" s="1"/>
  <c r="C146" i="9" l="1"/>
  <c r="D145" i="9"/>
  <c r="F81" i="8"/>
  <c r="G81" i="8" s="1"/>
  <c r="C81" i="8"/>
  <c r="C147" i="9" l="1"/>
  <c r="D146" i="9"/>
  <c r="D81" i="8"/>
  <c r="E82" i="8" s="1"/>
  <c r="C148" i="9" l="1"/>
  <c r="D147" i="9"/>
  <c r="F82" i="8"/>
  <c r="G82" i="8" s="1"/>
  <c r="C82" i="8"/>
  <c r="C149" i="9" l="1"/>
  <c r="D148" i="9"/>
  <c r="D82" i="8"/>
  <c r="E83" i="8" s="1"/>
  <c r="C150" i="9" l="1"/>
  <c r="D149" i="9"/>
  <c r="F83" i="8"/>
  <c r="G83" i="8" s="1"/>
  <c r="C83" i="8"/>
  <c r="C151" i="9" l="1"/>
  <c r="D150" i="9"/>
  <c r="D83" i="8"/>
  <c r="E84" i="8" s="1"/>
  <c r="C152" i="9" l="1"/>
  <c r="D151" i="9"/>
  <c r="F84" i="8"/>
  <c r="G84" i="8" s="1"/>
  <c r="C84" i="8"/>
  <c r="C153" i="9" l="1"/>
  <c r="D152" i="9"/>
  <c r="D84" i="8"/>
  <c r="E85" i="8" s="1"/>
  <c r="C154" i="9" l="1"/>
  <c r="D153" i="9"/>
  <c r="F85" i="8"/>
  <c r="G85" i="8" s="1"/>
  <c r="C85" i="8"/>
  <c r="C155" i="9" l="1"/>
  <c r="D154" i="9"/>
  <c r="D85" i="8"/>
  <c r="E86" i="8" s="1"/>
  <c r="C156" i="9" l="1"/>
  <c r="D155" i="9"/>
  <c r="C86" i="8"/>
  <c r="F86" i="8"/>
  <c r="G86" i="8" s="1"/>
  <c r="C157" i="9" l="1"/>
  <c r="D156" i="9"/>
  <c r="D86" i="8"/>
  <c r="E87" i="8" s="1"/>
  <c r="C158" i="9" l="1"/>
  <c r="D157" i="9"/>
  <c r="F87" i="8"/>
  <c r="G87" i="8" s="1"/>
  <c r="C87" i="8"/>
  <c r="C159" i="9" l="1"/>
  <c r="D158" i="9"/>
  <c r="D87" i="8"/>
  <c r="E88" i="8" s="1"/>
  <c r="C160" i="9" l="1"/>
  <c r="D159" i="9"/>
  <c r="C88" i="8"/>
  <c r="F88" i="8"/>
  <c r="G88" i="8" s="1"/>
  <c r="C161" i="9" l="1"/>
  <c r="D160" i="9"/>
  <c r="D88" i="8"/>
  <c r="E89" i="8" s="1"/>
  <c r="C162" i="9" l="1"/>
  <c r="D161" i="9"/>
  <c r="F89" i="8"/>
  <c r="G89" i="8" s="1"/>
  <c r="C89" i="8"/>
  <c r="D162" i="9" l="1"/>
  <c r="C163" i="9"/>
  <c r="D163" i="9" s="1"/>
  <c r="D89" i="8"/>
  <c r="E90" i="8" s="1"/>
  <c r="C164" i="9" l="1"/>
  <c r="D164" i="9" s="1"/>
  <c r="C90" i="8"/>
  <c r="F90" i="8"/>
  <c r="G90" i="8" s="1"/>
  <c r="C165" i="9" l="1"/>
  <c r="D165" i="9" s="1"/>
  <c r="D90" i="8"/>
  <c r="E91" i="8" s="1"/>
  <c r="C166" i="9" l="1"/>
  <c r="D166" i="9" s="1"/>
  <c r="C91" i="8"/>
  <c r="F91" i="8"/>
  <c r="G91" i="8" s="1"/>
  <c r="C167" i="9" l="1"/>
  <c r="D167" i="9" s="1"/>
  <c r="D91" i="8"/>
  <c r="E92" i="8" s="1"/>
  <c r="C168" i="9" l="1"/>
  <c r="D168" i="9" s="1"/>
  <c r="C92" i="8"/>
  <c r="F92" i="8"/>
  <c r="G92" i="8" s="1"/>
  <c r="C169" i="9" l="1"/>
  <c r="D169" i="9" s="1"/>
  <c r="D92" i="8"/>
  <c r="E93" i="8" s="1"/>
  <c r="C170" i="9" l="1"/>
  <c r="D170" i="9" s="1"/>
  <c r="F93" i="8"/>
  <c r="G93" i="8" s="1"/>
  <c r="C93" i="8"/>
  <c r="C171" i="9" l="1"/>
  <c r="D171" i="9" s="1"/>
  <c r="D93" i="8"/>
  <c r="E94" i="8" s="1"/>
  <c r="C172" i="9" l="1"/>
  <c r="D172" i="9" s="1"/>
  <c r="F94" i="8"/>
  <c r="G94" i="8" s="1"/>
  <c r="C94" i="8"/>
  <c r="C173" i="9" l="1"/>
  <c r="D173" i="9" s="1"/>
  <c r="D94" i="8"/>
  <c r="E95" i="8" s="1"/>
  <c r="C174" i="9" l="1"/>
  <c r="D174" i="9" s="1"/>
  <c r="C95" i="8"/>
  <c r="F95" i="8"/>
  <c r="G95" i="8" s="1"/>
  <c r="C175" i="9" l="1"/>
  <c r="D175" i="9" s="1"/>
  <c r="D95" i="8"/>
  <c r="E96" i="8" s="1"/>
  <c r="C176" i="9" l="1"/>
  <c r="D176" i="9" s="1"/>
  <c r="F96" i="8"/>
  <c r="G96" i="8" s="1"/>
  <c r="C96" i="8"/>
  <c r="C177" i="9" l="1"/>
  <c r="D177" i="9" s="1"/>
  <c r="D96" i="8"/>
  <c r="E97" i="8" s="1"/>
  <c r="C178" i="9" l="1"/>
  <c r="D178" i="9" s="1"/>
  <c r="F97" i="8"/>
  <c r="G97" i="8" s="1"/>
  <c r="C97" i="8"/>
  <c r="C179" i="9" l="1"/>
  <c r="D179" i="9" s="1"/>
  <c r="D97" i="8"/>
  <c r="E98" i="8" s="1"/>
  <c r="C180" i="9" l="1"/>
  <c r="D180" i="9" s="1"/>
  <c r="C98" i="8"/>
  <c r="F98" i="8"/>
  <c r="G98" i="8" s="1"/>
  <c r="C181" i="9" l="1"/>
  <c r="D181" i="9" s="1"/>
  <c r="D98" i="8"/>
  <c r="E99" i="8" s="1"/>
  <c r="C182" i="9" l="1"/>
  <c r="D182" i="9" s="1"/>
  <c r="C99" i="8"/>
  <c r="F99" i="8"/>
  <c r="G99" i="8" s="1"/>
  <c r="C183" i="9" l="1"/>
  <c r="D183" i="9" s="1"/>
  <c r="D99" i="8"/>
  <c r="E100" i="8" s="1"/>
  <c r="C184" i="9" l="1"/>
  <c r="D184" i="9" s="1"/>
  <c r="F100" i="8"/>
  <c r="G100" i="8" s="1"/>
  <c r="C100" i="8"/>
  <c r="C185" i="9" l="1"/>
  <c r="D185" i="9" s="1"/>
  <c r="D100" i="8"/>
  <c r="E101" i="8" s="1"/>
  <c r="C186" i="9" l="1"/>
  <c r="D186" i="9" s="1"/>
  <c r="F101" i="8"/>
  <c r="G101" i="8" s="1"/>
  <c r="C101" i="8"/>
  <c r="C187" i="9" l="1"/>
  <c r="D187" i="9" s="1"/>
  <c r="D101" i="8"/>
  <c r="E102" i="8" s="1"/>
  <c r="C188" i="9" l="1"/>
  <c r="D188" i="9" s="1"/>
  <c r="C102" i="8"/>
  <c r="F102" i="8"/>
  <c r="G102" i="8" s="1"/>
  <c r="C189" i="9" l="1"/>
  <c r="D189" i="9" s="1"/>
  <c r="D102" i="8"/>
  <c r="E103" i="8" s="1"/>
  <c r="C190" i="9" l="1"/>
  <c r="D190" i="9" s="1"/>
  <c r="C103" i="8"/>
  <c r="F103" i="8"/>
  <c r="G103" i="8" s="1"/>
  <c r="C191" i="9" l="1"/>
  <c r="D191" i="9" s="1"/>
  <c r="D103" i="8"/>
  <c r="E104" i="8" s="1"/>
  <c r="C192" i="9" l="1"/>
  <c r="D192" i="9" s="1"/>
  <c r="C104" i="8"/>
  <c r="F104" i="8"/>
  <c r="G104" i="8" s="1"/>
  <c r="C193" i="9" l="1"/>
  <c r="D193" i="9" s="1"/>
  <c r="D104" i="8"/>
  <c r="E105" i="8" s="1"/>
  <c r="C194" i="9" l="1"/>
  <c r="D194" i="9" s="1"/>
  <c r="F105" i="8"/>
  <c r="G105" i="8" s="1"/>
  <c r="C105" i="8"/>
  <c r="C195" i="9" l="1"/>
  <c r="D195" i="9" s="1"/>
  <c r="D105" i="8"/>
  <c r="E106" i="8" s="1"/>
  <c r="C196" i="9" l="1"/>
  <c r="D196" i="9" s="1"/>
  <c r="F106" i="8"/>
  <c r="G106" i="8" s="1"/>
  <c r="C106" i="8"/>
  <c r="C197" i="9" l="1"/>
  <c r="D197" i="9" s="1"/>
  <c r="D106" i="8"/>
  <c r="E107" i="8" s="1"/>
  <c r="C198" i="9" l="1"/>
  <c r="D198" i="9" s="1"/>
  <c r="C107" i="8"/>
  <c r="F107" i="8"/>
  <c r="G107" i="8" s="1"/>
  <c r="C199" i="9" l="1"/>
  <c r="D199" i="9" s="1"/>
  <c r="D107" i="8"/>
  <c r="E108" i="8" s="1"/>
  <c r="C200" i="9" l="1"/>
  <c r="D200" i="9" s="1"/>
  <c r="F108" i="8"/>
  <c r="G108" i="8" s="1"/>
  <c r="C108" i="8"/>
  <c r="C201" i="9" l="1"/>
  <c r="D201" i="9" s="1"/>
  <c r="D108" i="8"/>
  <c r="E109" i="8" s="1"/>
  <c r="C202" i="9" l="1"/>
  <c r="D202" i="9" s="1"/>
  <c r="C109" i="8"/>
  <c r="F109" i="8"/>
  <c r="G109" i="8" s="1"/>
  <c r="C203" i="9" l="1"/>
  <c r="D203" i="9" s="1"/>
  <c r="D109" i="8"/>
  <c r="E110" i="8" s="1"/>
  <c r="C204" i="9" l="1"/>
  <c r="D204" i="9" s="1"/>
  <c r="C110" i="8"/>
  <c r="F110" i="8"/>
  <c r="G110" i="8" s="1"/>
  <c r="C205" i="9" l="1"/>
  <c r="D205" i="9" s="1"/>
  <c r="D110" i="8"/>
  <c r="E111" i="8" s="1"/>
  <c r="C206" i="9" l="1"/>
  <c r="D206" i="9" s="1"/>
  <c r="F111" i="8"/>
  <c r="G111" i="8" s="1"/>
  <c r="C111" i="8"/>
  <c r="C207" i="9" l="1"/>
  <c r="D207" i="9" s="1"/>
  <c r="D111" i="8"/>
  <c r="E112" i="8" s="1"/>
  <c r="C208" i="9" l="1"/>
  <c r="D208" i="9" s="1"/>
  <c r="F112" i="8"/>
  <c r="G112" i="8" s="1"/>
  <c r="C112" i="8"/>
  <c r="C209" i="9" l="1"/>
  <c r="D209" i="9" s="1"/>
  <c r="D112" i="8"/>
  <c r="E113" i="8" s="1"/>
  <c r="C210" i="9" l="1"/>
  <c r="D210" i="9" s="1"/>
  <c r="F113" i="8"/>
  <c r="G113" i="8" s="1"/>
  <c r="C113" i="8"/>
  <c r="C211" i="9" l="1"/>
  <c r="D211" i="9" s="1"/>
  <c r="D113" i="8"/>
  <c r="E114" i="8" s="1"/>
  <c r="C212" i="9" l="1"/>
  <c r="D212" i="9" s="1"/>
  <c r="C114" i="8"/>
  <c r="F114" i="8"/>
  <c r="G114" i="8" s="1"/>
  <c r="C213" i="9" l="1"/>
  <c r="D213" i="9" s="1"/>
  <c r="D114" i="8"/>
  <c r="E115" i="8" s="1"/>
  <c r="C214" i="9" l="1"/>
  <c r="D214" i="9" s="1"/>
  <c r="F115" i="8"/>
  <c r="G115" i="8" s="1"/>
  <c r="C115" i="8"/>
  <c r="C215" i="9" l="1"/>
  <c r="D215" i="9" s="1"/>
  <c r="D115" i="8"/>
  <c r="E116" i="8" s="1"/>
  <c r="C216" i="9" l="1"/>
  <c r="D216" i="9" s="1"/>
  <c r="F116" i="8"/>
  <c r="G116" i="8" s="1"/>
  <c r="C116" i="8"/>
  <c r="C217" i="9" l="1"/>
  <c r="D217" i="9" s="1"/>
  <c r="D116" i="8"/>
  <c r="E117" i="8" s="1"/>
  <c r="C218" i="9" l="1"/>
  <c r="D218" i="9" s="1"/>
  <c r="C117" i="8"/>
  <c r="F117" i="8"/>
  <c r="G117" i="8" s="1"/>
  <c r="C219" i="9" l="1"/>
  <c r="D219" i="9" s="1"/>
  <c r="D117" i="8"/>
  <c r="E118" i="8" s="1"/>
  <c r="C220" i="9" l="1"/>
  <c r="D220" i="9" s="1"/>
  <c r="F118" i="8"/>
  <c r="G118" i="8" s="1"/>
  <c r="C118" i="8"/>
  <c r="C221" i="9" l="1"/>
  <c r="D221" i="9" s="1"/>
  <c r="D118" i="8"/>
  <c r="E119" i="8" s="1"/>
  <c r="C222" i="9" l="1"/>
  <c r="D222" i="9" s="1"/>
  <c r="C119" i="8"/>
  <c r="F119" i="8"/>
  <c r="G119" i="8" s="1"/>
  <c r="C223" i="9" l="1"/>
  <c r="D223" i="9" s="1"/>
  <c r="D119" i="8"/>
  <c r="E120" i="8" s="1"/>
  <c r="C224" i="9" l="1"/>
  <c r="D224" i="9" s="1"/>
  <c r="C120" i="8"/>
  <c r="F120" i="8"/>
  <c r="G120" i="8" s="1"/>
  <c r="C225" i="9" l="1"/>
  <c r="D225" i="9" s="1"/>
  <c r="D120" i="8"/>
  <c r="E121" i="8" s="1"/>
  <c r="C226" i="9" l="1"/>
  <c r="D226" i="9" s="1"/>
  <c r="C121" i="8"/>
  <c r="F121" i="8"/>
  <c r="G121" i="8" s="1"/>
  <c r="C227" i="9" l="1"/>
  <c r="D227" i="9" s="1"/>
  <c r="D121" i="8"/>
  <c r="E122" i="8" s="1"/>
  <c r="C228" i="9" l="1"/>
  <c r="D228" i="9" s="1"/>
  <c r="C122" i="8"/>
  <c r="F122" i="8"/>
  <c r="G122" i="8" s="1"/>
  <c r="C229" i="9" l="1"/>
  <c r="D229" i="9" s="1"/>
  <c r="D122" i="8"/>
  <c r="E123" i="8" s="1"/>
  <c r="C230" i="9" l="1"/>
  <c r="D230" i="9" s="1"/>
  <c r="C123" i="8"/>
  <c r="F123" i="8"/>
  <c r="G123" i="8" s="1"/>
  <c r="C231" i="9" l="1"/>
  <c r="D231" i="9" s="1"/>
  <c r="D123" i="8"/>
  <c r="E124" i="8" s="1"/>
  <c r="C232" i="9" l="1"/>
  <c r="D232" i="9" s="1"/>
  <c r="C124" i="8"/>
  <c r="F124" i="8"/>
  <c r="G124" i="8" s="1"/>
  <c r="C233" i="9" l="1"/>
  <c r="D233" i="9" s="1"/>
  <c r="D124" i="8"/>
  <c r="E125" i="8" s="1"/>
  <c r="C234" i="9" l="1"/>
  <c r="D234" i="9" s="1"/>
  <c r="F125" i="8"/>
  <c r="G125" i="8" s="1"/>
  <c r="C125" i="8"/>
  <c r="C235" i="9" l="1"/>
  <c r="D235" i="9" s="1"/>
  <c r="D125" i="8"/>
  <c r="E126" i="8" s="1"/>
  <c r="C236" i="9" l="1"/>
  <c r="D236" i="9" s="1"/>
  <c r="C126" i="8"/>
  <c r="F126" i="8"/>
  <c r="G126" i="8" s="1"/>
  <c r="C237" i="9" l="1"/>
  <c r="D237" i="9" s="1"/>
  <c r="D126" i="8"/>
  <c r="E127" i="8" s="1"/>
  <c r="C238" i="9" l="1"/>
  <c r="D238" i="9" s="1"/>
  <c r="C127" i="8"/>
  <c r="F127" i="8"/>
  <c r="G127" i="8" s="1"/>
  <c r="C239" i="9" l="1"/>
  <c r="D239" i="9" s="1"/>
  <c r="D127" i="8"/>
  <c r="E128" i="8" s="1"/>
  <c r="J4" i="9" l="1"/>
  <c r="M4" i="9" a="1"/>
  <c r="M4" i="9" s="1"/>
  <c r="F128" i="8"/>
  <c r="G128" i="8" s="1"/>
  <c r="C128" i="8"/>
  <c r="D128" i="8" l="1"/>
  <c r="E129" i="8" s="1"/>
  <c r="F129" i="8" l="1"/>
  <c r="G129" i="8" s="1"/>
  <c r="C129" i="8"/>
  <c r="D129" i="8" l="1"/>
  <c r="E130" i="8" s="1"/>
  <c r="F130" i="8" l="1"/>
  <c r="G130" i="8" s="1"/>
  <c r="C130" i="8"/>
  <c r="D130" i="8" l="1"/>
  <c r="E131" i="8" s="1"/>
  <c r="F131" i="8" l="1"/>
  <c r="G131" i="8" s="1"/>
  <c r="C131" i="8"/>
  <c r="D131" i="8" l="1"/>
  <c r="E132" i="8" s="1"/>
  <c r="F132" i="8" l="1"/>
  <c r="G132" i="8" s="1"/>
  <c r="C132" i="8"/>
  <c r="D132" i="8" l="1"/>
  <c r="E133" i="8" s="1"/>
  <c r="F133" i="8" l="1"/>
  <c r="G133" i="8" s="1"/>
  <c r="C133" i="8"/>
  <c r="D133" i="8" l="1"/>
  <c r="E134" i="8" s="1"/>
  <c r="F134" i="8" l="1"/>
  <c r="G134" i="8" s="1"/>
  <c r="C134" i="8"/>
  <c r="D134" i="8" l="1"/>
  <c r="E135" i="8" s="1"/>
  <c r="C135" i="8" l="1"/>
  <c r="F135" i="8"/>
  <c r="G135" i="8" s="1"/>
  <c r="D135" i="8" l="1"/>
  <c r="E136" i="8" s="1"/>
  <c r="F136" i="8" l="1"/>
  <c r="G136" i="8" s="1"/>
  <c r="C136" i="8"/>
  <c r="D136" i="8" l="1"/>
  <c r="E137" i="8" s="1"/>
  <c r="C137" i="8" l="1"/>
  <c r="F137" i="8"/>
  <c r="G137" i="8" s="1"/>
  <c r="D137" i="8" l="1"/>
  <c r="E138" i="8" s="1"/>
  <c r="C138" i="8" l="1"/>
  <c r="F138" i="8"/>
  <c r="G138" i="8" s="1"/>
  <c r="D138" i="8" l="1"/>
  <c r="E139" i="8" s="1"/>
  <c r="C139" i="8" l="1"/>
  <c r="F139" i="8"/>
  <c r="G139" i="8" s="1"/>
  <c r="D139" i="8" l="1"/>
  <c r="E140" i="8" s="1"/>
  <c r="F140" i="8" l="1"/>
  <c r="G140" i="8" s="1"/>
  <c r="C140" i="8"/>
  <c r="D140" i="8" l="1"/>
  <c r="E141" i="8" s="1"/>
  <c r="C141" i="8" l="1"/>
  <c r="F141" i="8"/>
  <c r="G141" i="8" s="1"/>
  <c r="D141" i="8" l="1"/>
  <c r="E142" i="8" s="1"/>
  <c r="F142" i="8" l="1"/>
  <c r="G142" i="8" s="1"/>
  <c r="C142" i="8"/>
  <c r="D142" i="8" l="1"/>
  <c r="E143" i="8" s="1"/>
  <c r="C143" i="8" l="1"/>
  <c r="F143" i="8"/>
  <c r="G143" i="8" s="1"/>
  <c r="D143" i="8" l="1"/>
  <c r="E144" i="8" s="1"/>
  <c r="F144" i="8" l="1"/>
  <c r="G144" i="8" s="1"/>
  <c r="C144" i="8"/>
  <c r="D144" i="8" l="1"/>
  <c r="E145" i="8" s="1"/>
  <c r="C145" i="8" l="1"/>
  <c r="F145" i="8"/>
  <c r="G145" i="8" s="1"/>
  <c r="D145" i="8" l="1"/>
  <c r="E146" i="8" s="1"/>
  <c r="F146" i="8" l="1"/>
  <c r="G146" i="8" s="1"/>
  <c r="C146" i="8"/>
  <c r="D146" i="8" l="1"/>
  <c r="E147" i="8" s="1"/>
  <c r="C147" i="8" l="1"/>
  <c r="F147" i="8"/>
  <c r="G147" i="8" s="1"/>
  <c r="D147" i="8" l="1"/>
  <c r="E148" i="8" s="1"/>
  <c r="F148" i="8" l="1"/>
  <c r="G148" i="8" s="1"/>
  <c r="C148" i="8"/>
  <c r="D148" i="8" l="1"/>
  <c r="E149" i="8" s="1"/>
  <c r="C149" i="8" l="1"/>
  <c r="F149" i="8"/>
  <c r="G149" i="8" s="1"/>
  <c r="D149" i="8" l="1"/>
  <c r="E150" i="8" s="1"/>
  <c r="C150" i="8" l="1"/>
  <c r="F150" i="8"/>
  <c r="G150" i="8" s="1"/>
  <c r="D150" i="8" l="1"/>
  <c r="E151" i="8" s="1"/>
  <c r="C151" i="8" l="1"/>
  <c r="F151" i="8"/>
  <c r="G151" i="8" s="1"/>
  <c r="D151" i="8" l="1"/>
  <c r="E152" i="8" s="1"/>
  <c r="C152" i="8" l="1"/>
  <c r="F152" i="8"/>
  <c r="G152" i="8" s="1"/>
  <c r="D152" i="8" l="1"/>
  <c r="E153" i="8" s="1"/>
  <c r="F153" i="8" l="1"/>
  <c r="G153" i="8" s="1"/>
  <c r="C153" i="8"/>
  <c r="D153" i="8" l="1"/>
  <c r="E154" i="8" s="1"/>
  <c r="C154" i="8" l="1"/>
  <c r="F154" i="8"/>
  <c r="G154" i="8" s="1"/>
  <c r="D154" i="8" l="1"/>
  <c r="E155" i="8" s="1"/>
  <c r="C155" i="8" l="1"/>
  <c r="F155" i="8"/>
  <c r="G155" i="8" s="1"/>
  <c r="D155" i="8" l="1"/>
  <c r="E156" i="8" s="1"/>
  <c r="C156" i="8" l="1"/>
  <c r="F156" i="8"/>
  <c r="G156" i="8" s="1"/>
  <c r="D156" i="8" l="1"/>
  <c r="E157" i="8" s="1"/>
  <c r="C157" i="8" l="1"/>
  <c r="F157" i="8"/>
  <c r="G157" i="8" s="1"/>
  <c r="D157" i="8" l="1"/>
  <c r="E158" i="8" s="1"/>
  <c r="F158" i="8" l="1"/>
  <c r="G158" i="8" s="1"/>
  <c r="C158" i="8"/>
  <c r="D158" i="8" l="1"/>
  <c r="E159" i="8" s="1"/>
  <c r="F159" i="8" l="1"/>
  <c r="G159" i="8" s="1"/>
  <c r="C159" i="8"/>
  <c r="D159" i="8" l="1"/>
  <c r="E160" i="8" s="1"/>
  <c r="C160" i="8" l="1"/>
  <c r="F160" i="8"/>
  <c r="G160" i="8" s="1"/>
  <c r="D160" i="8" l="1"/>
  <c r="E161" i="8" s="1"/>
  <c r="C161" i="8" l="1"/>
  <c r="F161" i="8"/>
  <c r="G161" i="8" s="1"/>
  <c r="D161" i="8" l="1"/>
  <c r="E162" i="8" s="1"/>
  <c r="C162" i="8" l="1"/>
  <c r="F162" i="8"/>
  <c r="G162" i="8" s="1"/>
  <c r="D162" i="8" l="1"/>
  <c r="E163" i="8" s="1"/>
  <c r="C163" i="8" l="1"/>
  <c r="F163" i="8"/>
  <c r="G163" i="8" s="1"/>
  <c r="D163" i="8" l="1"/>
  <c r="E164" i="8" s="1"/>
  <c r="F164" i="8" l="1"/>
  <c r="G164" i="8" s="1"/>
  <c r="C164" i="8"/>
  <c r="D164" i="8" l="1"/>
  <c r="E165" i="8" s="1"/>
  <c r="C165" i="8" l="1"/>
  <c r="F165" i="8"/>
  <c r="G165" i="8" s="1"/>
  <c r="D165" i="8" l="1"/>
  <c r="E166" i="8" s="1"/>
  <c r="C166" i="8" l="1"/>
  <c r="F166" i="8"/>
  <c r="G166" i="8" s="1"/>
  <c r="D166" i="8" l="1"/>
  <c r="E167" i="8" s="1"/>
  <c r="C167" i="8" l="1"/>
  <c r="F167" i="8"/>
  <c r="D167" i="8" l="1"/>
  <c r="E168" i="8" s="1"/>
  <c r="G167" i="8"/>
  <c r="C168" i="8" l="1"/>
  <c r="D168" i="8" s="1"/>
  <c r="E169" i="8" s="1"/>
  <c r="F168" i="8"/>
  <c r="G168" i="8" s="1"/>
  <c r="C169" i="8" l="1"/>
  <c r="D169" i="8" s="1"/>
  <c r="E170" i="8" s="1"/>
  <c r="F169" i="8"/>
  <c r="G169" i="8" s="1"/>
  <c r="C170" i="8" l="1"/>
  <c r="D170" i="8" s="1"/>
  <c r="E171" i="8" s="1"/>
  <c r="F170" i="8"/>
  <c r="G170" i="8" s="1"/>
  <c r="C171" i="8" l="1"/>
  <c r="D171" i="8" s="1"/>
  <c r="E172" i="8" s="1"/>
  <c r="F171" i="8"/>
  <c r="G171" i="8" s="1"/>
  <c r="C172" i="8" l="1"/>
  <c r="D172" i="8" s="1"/>
  <c r="E173" i="8" s="1"/>
  <c r="F172" i="8"/>
  <c r="G172" i="8" s="1"/>
  <c r="C173" i="8" l="1"/>
  <c r="D173" i="8" s="1"/>
  <c r="E174" i="8" s="1"/>
  <c r="F173" i="8"/>
  <c r="G173" i="8" s="1"/>
  <c r="C174" i="8" l="1"/>
  <c r="D174" i="8" s="1"/>
  <c r="E175" i="8" s="1"/>
  <c r="F174" i="8"/>
  <c r="G174" i="8" s="1"/>
  <c r="C175" i="8" l="1"/>
  <c r="D175" i="8" s="1"/>
  <c r="E176" i="8" s="1"/>
  <c r="F175" i="8"/>
  <c r="G175" i="8" s="1"/>
  <c r="C176" i="8" l="1"/>
  <c r="D176" i="8" s="1"/>
  <c r="E177" i="8" s="1"/>
  <c r="F176" i="8"/>
  <c r="G176" i="8" s="1"/>
  <c r="C177" i="8" l="1"/>
  <c r="D177" i="8" s="1"/>
  <c r="E178" i="8" s="1"/>
  <c r="F177" i="8"/>
  <c r="G177" i="8" s="1"/>
  <c r="C178" i="8" l="1"/>
  <c r="D178" i="8" s="1"/>
  <c r="E179" i="8" s="1"/>
  <c r="F178" i="8"/>
  <c r="G178" i="8" s="1"/>
  <c r="C179" i="8" l="1"/>
  <c r="D179" i="8" s="1"/>
  <c r="E180" i="8" s="1"/>
  <c r="F179" i="8"/>
  <c r="G179" i="8" s="1"/>
  <c r="C180" i="8" l="1"/>
  <c r="D180" i="8" s="1"/>
  <c r="E181" i="8" s="1"/>
  <c r="F180" i="8"/>
  <c r="G180" i="8" s="1"/>
  <c r="C181" i="8" l="1"/>
  <c r="D181" i="8" s="1"/>
  <c r="E182" i="8" s="1"/>
  <c r="F181" i="8"/>
  <c r="G181" i="8" s="1"/>
  <c r="C182" i="8" l="1"/>
  <c r="D182" i="8" s="1"/>
  <c r="E183" i="8" s="1"/>
  <c r="F182" i="8"/>
  <c r="G182" i="8" s="1"/>
  <c r="C183" i="8" l="1"/>
  <c r="D183" i="8" s="1"/>
  <c r="E184" i="8" s="1"/>
  <c r="F183" i="8"/>
  <c r="G183" i="8" s="1"/>
  <c r="C184" i="8" l="1"/>
  <c r="D184" i="8" s="1"/>
  <c r="E185" i="8" s="1"/>
  <c r="F184" i="8"/>
  <c r="G184" i="8" s="1"/>
  <c r="C185" i="8" l="1"/>
  <c r="D185" i="8" s="1"/>
  <c r="E186" i="8" s="1"/>
  <c r="F185" i="8"/>
  <c r="G185" i="8" s="1"/>
  <c r="C186" i="8" l="1"/>
  <c r="D186" i="8" s="1"/>
  <c r="E187" i="8" s="1"/>
  <c r="F186" i="8"/>
  <c r="G186" i="8" s="1"/>
  <c r="C187" i="8" l="1"/>
  <c r="D187" i="8" s="1"/>
  <c r="E188" i="8" s="1"/>
  <c r="F187" i="8"/>
  <c r="G187" i="8" s="1"/>
  <c r="C188" i="8" l="1"/>
  <c r="D188" i="8" s="1"/>
  <c r="E189" i="8" s="1"/>
  <c r="F188" i="8"/>
  <c r="G188" i="8" s="1"/>
  <c r="C189" i="8" l="1"/>
  <c r="D189" i="8" s="1"/>
  <c r="E190" i="8" s="1"/>
  <c r="F189" i="8"/>
  <c r="G189" i="8" s="1"/>
  <c r="C190" i="8" l="1"/>
  <c r="D190" i="8" s="1"/>
  <c r="E191" i="8" s="1"/>
  <c r="F190" i="8"/>
  <c r="G190" i="8" s="1"/>
  <c r="C191" i="8" l="1"/>
  <c r="D191" i="8" s="1"/>
  <c r="E192" i="8" s="1"/>
  <c r="F191" i="8"/>
  <c r="G191" i="8" s="1"/>
  <c r="C192" i="8" l="1"/>
  <c r="D192" i="8" s="1"/>
  <c r="E193" i="8" s="1"/>
  <c r="F192" i="8"/>
  <c r="G192" i="8" s="1"/>
  <c r="C193" i="8" l="1"/>
  <c r="D193" i="8" s="1"/>
  <c r="E194" i="8" s="1"/>
  <c r="F193" i="8"/>
  <c r="G193" i="8" s="1"/>
  <c r="C194" i="8" l="1"/>
  <c r="D194" i="8" s="1"/>
  <c r="E195" i="8" s="1"/>
  <c r="F194" i="8"/>
  <c r="G194" i="8" s="1"/>
  <c r="C195" i="8" l="1"/>
  <c r="D195" i="8" s="1"/>
  <c r="E196" i="8" s="1"/>
  <c r="F195" i="8"/>
  <c r="G195" i="8" s="1"/>
  <c r="C196" i="8" l="1"/>
  <c r="D196" i="8" s="1"/>
  <c r="E197" i="8" s="1"/>
  <c r="F196" i="8"/>
  <c r="G196" i="8" s="1"/>
  <c r="C197" i="8" l="1"/>
  <c r="D197" i="8" s="1"/>
  <c r="E198" i="8" s="1"/>
  <c r="F197" i="8"/>
  <c r="G197" i="8" s="1"/>
  <c r="C198" i="8" l="1"/>
  <c r="D198" i="8" s="1"/>
  <c r="E199" i="8" s="1"/>
  <c r="F198" i="8"/>
  <c r="G198" i="8" s="1"/>
  <c r="C199" i="8" l="1"/>
  <c r="D199" i="8" s="1"/>
  <c r="E200" i="8" s="1"/>
  <c r="F199" i="8"/>
  <c r="G199" i="8" s="1"/>
  <c r="C200" i="8" l="1"/>
  <c r="D200" i="8" s="1"/>
  <c r="E201" i="8" s="1"/>
  <c r="F200" i="8"/>
  <c r="G200" i="8" s="1"/>
  <c r="C201" i="8" l="1"/>
  <c r="D201" i="8" s="1"/>
  <c r="E202" i="8" s="1"/>
  <c r="F201" i="8"/>
  <c r="G201" i="8" s="1"/>
  <c r="C202" i="8" l="1"/>
  <c r="D202" i="8" s="1"/>
  <c r="E203" i="8" s="1"/>
  <c r="F202" i="8"/>
  <c r="G202" i="8" s="1"/>
  <c r="C203" i="8" l="1"/>
  <c r="D203" i="8" s="1"/>
  <c r="E204" i="8" s="1"/>
  <c r="F203" i="8"/>
  <c r="G203" i="8" s="1"/>
  <c r="C204" i="8" l="1"/>
  <c r="D204" i="8" s="1"/>
  <c r="E205" i="8" s="1"/>
  <c r="F204" i="8"/>
  <c r="G204" i="8" s="1"/>
  <c r="C205" i="8" l="1"/>
  <c r="D205" i="8" s="1"/>
  <c r="E206" i="8" s="1"/>
  <c r="F205" i="8"/>
  <c r="G205" i="8" s="1"/>
  <c r="C206" i="8" l="1"/>
  <c r="D206" i="8" s="1"/>
  <c r="E207" i="8" s="1"/>
  <c r="F206" i="8"/>
  <c r="G206" i="8" s="1"/>
  <c r="C207" i="8" l="1"/>
  <c r="D207" i="8" s="1"/>
  <c r="E208" i="8" s="1"/>
  <c r="F207" i="8"/>
  <c r="G207" i="8" s="1"/>
  <c r="C208" i="8" l="1"/>
  <c r="D208" i="8" s="1"/>
  <c r="E209" i="8" s="1"/>
  <c r="F208" i="8"/>
  <c r="G208" i="8" s="1"/>
  <c r="C209" i="8" l="1"/>
  <c r="D209" i="8" s="1"/>
  <c r="E210" i="8" s="1"/>
  <c r="F209" i="8"/>
  <c r="G209" i="8" s="1"/>
  <c r="C210" i="8" l="1"/>
  <c r="D210" i="8" s="1"/>
  <c r="E211" i="8" s="1"/>
  <c r="F210" i="8"/>
  <c r="G210" i="8" s="1"/>
  <c r="C211" i="8" l="1"/>
  <c r="D211" i="8" s="1"/>
  <c r="E212" i="8" s="1"/>
  <c r="F211" i="8"/>
  <c r="G211" i="8" s="1"/>
  <c r="C212" i="8" l="1"/>
  <c r="D212" i="8" s="1"/>
  <c r="E213" i="8" s="1"/>
  <c r="F212" i="8"/>
  <c r="G212" i="8" s="1"/>
  <c r="C213" i="8" l="1"/>
  <c r="D213" i="8" s="1"/>
  <c r="E214" i="8" s="1"/>
  <c r="F213" i="8"/>
  <c r="G213" i="8" s="1"/>
  <c r="C214" i="8" l="1"/>
  <c r="D214" i="8" s="1"/>
  <c r="E215" i="8" s="1"/>
  <c r="F214" i="8"/>
  <c r="G214" i="8" s="1"/>
  <c r="C215" i="8" l="1"/>
  <c r="D215" i="8" s="1"/>
  <c r="E216" i="8" s="1"/>
  <c r="F215" i="8"/>
  <c r="G215" i="8" s="1"/>
  <c r="C216" i="8" l="1"/>
  <c r="D216" i="8" s="1"/>
  <c r="E217" i="8" s="1"/>
  <c r="F216" i="8"/>
  <c r="G216" i="8" s="1"/>
  <c r="C217" i="8" l="1"/>
  <c r="D217" i="8" s="1"/>
  <c r="E218" i="8" s="1"/>
  <c r="F217" i="8"/>
  <c r="G217" i="8" s="1"/>
  <c r="C218" i="8" l="1"/>
  <c r="D218" i="8" s="1"/>
  <c r="E219" i="8" s="1"/>
  <c r="F218" i="8"/>
  <c r="G218" i="8" s="1"/>
  <c r="C219" i="8" l="1"/>
  <c r="D219" i="8" s="1"/>
  <c r="E220" i="8" s="1"/>
  <c r="F219" i="8"/>
  <c r="G219" i="8" s="1"/>
  <c r="C220" i="8" l="1"/>
  <c r="D220" i="8" s="1"/>
  <c r="E221" i="8" s="1"/>
  <c r="F220" i="8"/>
  <c r="G220" i="8" s="1"/>
  <c r="C221" i="8" l="1"/>
  <c r="D221" i="8" s="1"/>
  <c r="E222" i="8" s="1"/>
  <c r="F221" i="8"/>
  <c r="G221" i="8" s="1"/>
  <c r="C222" i="8" l="1"/>
  <c r="D222" i="8" s="1"/>
  <c r="E223" i="8" s="1"/>
  <c r="F222" i="8"/>
  <c r="G222" i="8" s="1"/>
  <c r="C223" i="8" l="1"/>
  <c r="D223" i="8" s="1"/>
  <c r="E224" i="8" s="1"/>
  <c r="F223" i="8"/>
  <c r="G223" i="8" s="1"/>
  <c r="C224" i="8" l="1"/>
  <c r="D224" i="8" s="1"/>
  <c r="E225" i="8" s="1"/>
  <c r="F224" i="8"/>
  <c r="G224" i="8" s="1"/>
  <c r="C225" i="8" l="1"/>
  <c r="D225" i="8" s="1"/>
  <c r="E226" i="8" s="1"/>
  <c r="F225" i="8"/>
  <c r="G225" i="8" s="1"/>
  <c r="C226" i="8" l="1"/>
  <c r="D226" i="8" s="1"/>
  <c r="E227" i="8" s="1"/>
  <c r="F226" i="8"/>
  <c r="G226" i="8" s="1"/>
  <c r="C227" i="8" l="1"/>
  <c r="D227" i="8" s="1"/>
  <c r="E228" i="8" s="1"/>
  <c r="F227" i="8"/>
  <c r="G227" i="8" s="1"/>
  <c r="C228" i="8" l="1"/>
  <c r="D228" i="8" s="1"/>
  <c r="E229" i="8" s="1"/>
  <c r="F228" i="8"/>
  <c r="G228" i="8" s="1"/>
  <c r="C229" i="8" l="1"/>
  <c r="D229" i="8" s="1"/>
  <c r="E230" i="8" s="1"/>
  <c r="F229" i="8"/>
  <c r="G229" i="8" s="1"/>
  <c r="C230" i="8" l="1"/>
  <c r="D230" i="8" s="1"/>
  <c r="E231" i="8" s="1"/>
  <c r="F230" i="8"/>
  <c r="G230" i="8" s="1"/>
  <c r="C231" i="8" l="1"/>
  <c r="D231" i="8" s="1"/>
  <c r="E232" i="8" s="1"/>
  <c r="F231" i="8"/>
  <c r="G231" i="8" s="1"/>
  <c r="C232" i="8" l="1"/>
  <c r="D232" i="8" s="1"/>
  <c r="E233" i="8" s="1"/>
  <c r="F232" i="8"/>
  <c r="G232" i="8" s="1"/>
  <c r="C233" i="8" l="1"/>
  <c r="D233" i="8" s="1"/>
  <c r="E234" i="8" s="1"/>
  <c r="F233" i="8"/>
  <c r="G233" i="8" s="1"/>
  <c r="C234" i="8" l="1"/>
  <c r="D234" i="8" s="1"/>
  <c r="E235" i="8" s="1"/>
  <c r="F234" i="8"/>
  <c r="G234" i="8" s="1"/>
  <c r="C235" i="8" l="1"/>
  <c r="D235" i="8" s="1"/>
  <c r="E236" i="8" s="1"/>
  <c r="F235" i="8"/>
  <c r="G235" i="8" s="1"/>
  <c r="C236" i="8" l="1"/>
  <c r="D236" i="8" s="1"/>
  <c r="E237" i="8" s="1"/>
  <c r="F236" i="8"/>
  <c r="G236" i="8" s="1"/>
  <c r="C237" i="8" l="1"/>
  <c r="D237" i="8" s="1"/>
  <c r="E238" i="8" s="1"/>
  <c r="F237" i="8"/>
  <c r="G237" i="8" s="1"/>
  <c r="C238" i="8" l="1"/>
  <c r="D238" i="8" s="1"/>
  <c r="E239" i="8" s="1"/>
  <c r="F238" i="8"/>
  <c r="G238" i="8" s="1"/>
  <c r="C239" i="8" l="1"/>
  <c r="D239" i="8" s="1"/>
  <c r="E240" i="8" s="1"/>
  <c r="F239" i="8"/>
  <c r="G239" i="8" s="1"/>
  <c r="C240" i="8" l="1"/>
  <c r="D240" i="8" s="1"/>
  <c r="E241" i="8" s="1"/>
  <c r="F240" i="8"/>
  <c r="G240" i="8" s="1"/>
  <c r="C241" i="8" l="1"/>
  <c r="D241" i="8" s="1"/>
  <c r="E242" i="8" s="1"/>
  <c r="F241" i="8"/>
  <c r="G241" i="8" s="1"/>
  <c r="C242" i="8" l="1"/>
  <c r="D242" i="8" s="1"/>
  <c r="E243" i="8" s="1"/>
  <c r="F242" i="8"/>
  <c r="G242" i="8" s="1"/>
  <c r="C243" i="8" l="1"/>
  <c r="D243" i="8" s="1"/>
  <c r="E244" i="8" s="1"/>
  <c r="F243" i="8"/>
  <c r="G243" i="8" s="1"/>
  <c r="C244" i="8" l="1"/>
  <c r="D244" i="8" s="1"/>
  <c r="F244" i="8"/>
  <c r="G244" i="8" l="1"/>
  <c r="B6" i="8" s="1"/>
  <c r="B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<sst xmlns="http://schemas.openxmlformats.org/spreadsheetml/2006/main" count="128" uniqueCount="70">
  <si>
    <t>Multiple Linear Regression</t>
  </si>
  <si>
    <t>Date</t>
  </si>
  <si>
    <t>Crude_Oil</t>
  </si>
  <si>
    <t>Interest_Rate</t>
  </si>
  <si>
    <t>USD_INR</t>
  </si>
  <si>
    <t>Sensex</t>
  </si>
  <si>
    <t>CPI</t>
  </si>
  <si>
    <t>USD_Index</t>
  </si>
  <si>
    <t>Gold_Price</t>
  </si>
  <si>
    <t>Prediction</t>
  </si>
  <si>
    <t>Error</t>
  </si>
  <si>
    <t>SUMMARY OUTPUT</t>
  </si>
  <si>
    <t>MSE</t>
  </si>
  <si>
    <t>MAPE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</si>
  <si>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</si>
  <si>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</si>
  <si>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</si>
  <si>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</si>
  <si>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</si>
  <si>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</si>
  <si>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</si>
  <si>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</si>
  <si>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</si>
  <si>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</si>
  <si>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</si>
  <si>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</si>
  <si>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</si>
  <si>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</si>
  <si>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</si>
  <si>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</si>
  <si>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</si>
  <si>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</si>
  <si>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</si>
  <si>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</si>
  <si>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</si>
  <si>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</si>
  <si>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</si>
  <si>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(After removing the variable USD_Index as it has insignificant p-value)</t>
  </si>
  <si>
    <t>FINAL</t>
  </si>
  <si>
    <t>Moving Average</t>
  </si>
  <si>
    <t>MA (6)</t>
  </si>
  <si>
    <t>MA (12)</t>
  </si>
  <si>
    <t>Resid (6)</t>
  </si>
  <si>
    <t>Resid (12)</t>
  </si>
  <si>
    <t>MSE(6)=</t>
  </si>
  <si>
    <t>MSE(12)=</t>
  </si>
  <si>
    <t>MAPE(6)</t>
  </si>
  <si>
    <t>MAPE(12)</t>
  </si>
  <si>
    <t>Simple Exponential Smoothing</t>
  </si>
  <si>
    <t>Forecast</t>
  </si>
  <si>
    <t>Alpha=</t>
  </si>
  <si>
    <t>MSE=</t>
  </si>
  <si>
    <t>MAPE=</t>
  </si>
  <si>
    <t>Holt's Model</t>
  </si>
  <si>
    <t>Alpha</t>
  </si>
  <si>
    <t>Beta</t>
  </si>
  <si>
    <t>Period</t>
  </si>
  <si>
    <t>Lt</t>
  </si>
  <si>
    <t>Tt</t>
  </si>
  <si>
    <t>Ft</t>
  </si>
  <si>
    <t>Abs Err %</t>
  </si>
  <si>
    <t xml:space="preserve"> -</t>
  </si>
  <si>
    <t>Model</t>
  </si>
  <si>
    <t>RMSE</t>
  </si>
  <si>
    <t>Moving Averages (6)</t>
  </si>
  <si>
    <t>Moving Averages (12)</t>
  </si>
  <si>
    <t>ARIMA</t>
  </si>
  <si>
    <t>F_"t+1" ="α" "Y" _t+(1−α) F_t  = 𝐹_𝑡+𝛼(𝑌_𝑡−𝐹_𝑡 )
where:_x000B_F_"t+1" ="forecasted value for next period"_x000B_α="The level smoothing constant"(0≤α≤1); 
𝑌_t=Actual value of time series now ("in period t" )
 F_t="Forecasted " ("i.e. smoothed" )" value for time period, " t</t>
  </si>
  <si>
    <t>α determines how much weight is given to the “past Observations”
α =1: past observations have NO influence over forecasts (under-smoothing)
α →0: past observations have large influence on forecasts (over-smoothing)
Selecting α
“Typical” values: 0.1, 0.2.
Trial &amp; error: effect on visualization
Minimize RMSE or MAPE</t>
  </si>
  <si>
    <t>Level:
Lt= α Yt + (1- α)(Lt-1+Tt-1)
 Trend:
Tt=β(Lt-Lt-1)+(1-β)Tt-1
 Forecast:
Ft+k = Lt + kTt
Augment simple exp smoothing by incorporating  a trend component
Forecasts = most recent estimated level + trend
Β Beta is Smoothing Constant for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</si>
</sst>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"/>
  </numFmts>
  <fonts count="17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4"/>
      <name val="Calibri"/>
      <family val="2"/>
      <scheme val="minor"/>
    </font>
    <font>
      <sz val="16"/>
      <name val="Calibri (Body)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0" xfId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Continuous"/>
    </xf>
    <xf numFmtId="0" fontId="1" fillId="0" borderId="0" xfId="1" applyFont="1"/>
    <xf numFmtId="0" fontId="0" fillId="0" borderId="3" xfId="0" applyBorder="1"/>
    <xf numFmtId="0" fontId="8" fillId="0" borderId="3" xfId="0" applyFont="1" applyBorder="1" applyAlignment="1">
      <alignment horizontal="center"/>
    </xf>
    <xf numFmtId="0" fontId="2" fillId="0" borderId="4" xfId="1" applyBorder="1"/>
    <xf numFmtId="0" fontId="1" fillId="0" borderId="4" xfId="1" applyFont="1" applyBorder="1"/>
    <xf numFmtId="14" fontId="2" fillId="0" borderId="4" xfId="1" applyNumberFormat="1" applyBorder="1"/>
    <xf numFmtId="14" fontId="2" fillId="3" borderId="4" xfId="1" applyNumberFormat="1" applyFill="1" applyBorder="1"/>
    <xf numFmtId="0" fontId="2" fillId="3" borderId="4" xfId="1" applyFill="1" applyBorder="1"/>
    <xf numFmtId="0" fontId="9" fillId="0" borderId="4" xfId="1" applyFont="1" applyBorder="1"/>
    <xf numFmtId="0" fontId="2" fillId="2" borderId="4" xfId="1" applyFill="1" applyBorder="1"/>
    <xf numFmtId="10" fontId="1" fillId="2" borderId="4" xfId="2" applyNumberFormat="1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/>
    <xf numFmtId="14" fontId="1" fillId="0" borderId="0" xfId="1" applyNumberFormat="1" applyFont="1"/>
    <xf numFmtId="0" fontId="11" fillId="0" borderId="3" xfId="0" applyFont="1" applyBorder="1" applyAlignment="1">
      <alignment horizontal="center"/>
    </xf>
    <xf numFmtId="0" fontId="10" fillId="0" borderId="3" xfId="0" applyFont="1" applyBorder="1"/>
    <xf numFmtId="0" fontId="10" fillId="0" borderId="0" xfId="0" applyFont="1" applyAlignment="1">
      <alignment wrapText="1"/>
    </xf>
    <xf numFmtId="0" fontId="10" fillId="0" borderId="0" xfId="0" applyFont="1"/>
    <xf numFmtId="14" fontId="10" fillId="0" borderId="3" xfId="0" applyNumberFormat="1" applyFont="1" applyBorder="1"/>
    <xf numFmtId="1" fontId="10" fillId="0" borderId="3" xfId="0" applyNumberFormat="1" applyFont="1" applyBorder="1"/>
    <xf numFmtId="1" fontId="10" fillId="0" borderId="0" xfId="0" applyNumberFormat="1" applyFont="1"/>
    <xf numFmtId="0" fontId="9" fillId="0" borderId="3" xfId="1" applyFont="1" applyBorder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0" fillId="2" borderId="4" xfId="0" applyFont="1" applyFill="1" applyBorder="1"/>
    <xf numFmtId="3" fontId="10" fillId="2" borderId="4" xfId="0" applyNumberFormat="1" applyFont="1" applyFill="1" applyBorder="1"/>
    <xf numFmtId="10" fontId="10" fillId="2" borderId="4" xfId="0" applyNumberFormat="1" applyFont="1" applyFill="1" applyBorder="1"/>
    <xf numFmtId="2" fontId="11" fillId="0" borderId="0" xfId="0" quotePrefix="1" applyNumberFormat="1" applyFont="1" applyAlignment="1">
      <alignment horizontal="center"/>
    </xf>
    <xf numFmtId="2" fontId="10" fillId="0" borderId="0" xfId="0" applyNumberFormat="1" applyFont="1"/>
    <xf numFmtId="3" fontId="10" fillId="0" borderId="0" xfId="0" applyNumberFormat="1" applyFont="1"/>
    <xf numFmtId="4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/>
    <xf numFmtId="164" fontId="10" fillId="0" borderId="0" xfId="0" applyNumberFormat="1" applyFont="1"/>
    <xf numFmtId="2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0" fontId="10" fillId="0" borderId="3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64" fontId="10" fillId="0" borderId="4" xfId="0" applyNumberFormat="1" applyFont="1" applyBorder="1"/>
    <xf numFmtId="2" fontId="11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>
      <alignment horizontal="center" vertical="center"/>
    </xf>
    <xf numFmtId="2" fontId="10" fillId="0" borderId="3" xfId="0" quotePrefix="1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0" fontId="10" fillId="0" borderId="3" xfId="0" applyNumberFormat="1" applyFont="1" applyBorder="1"/>
    <xf numFmtId="2" fontId="10" fillId="0" borderId="3" xfId="0" applyNumberFormat="1" applyFont="1" applyBorder="1"/>
    <xf numFmtId="3" fontId="10" fillId="0" borderId="3" xfId="0" applyNumberFormat="1" applyFont="1" applyBorder="1"/>
    <xf numFmtId="0" fontId="6" fillId="0" borderId="3" xfId="0" applyFont="1" applyBorder="1" applyAlignment="1">
      <alignment horizontal="center"/>
    </xf>
    <xf numFmtId="166" fontId="0" fillId="0" borderId="3" xfId="0" applyNumberFormat="1" applyBorder="1"/>
    <xf numFmtId="165" fontId="0" fillId="0" borderId="3" xfId="0" applyNumberFormat="1" applyBorder="1"/>
    <xf numFmtId="165" fontId="0" fillId="2" borderId="3" xfId="0" applyNumberFormat="1" applyFill="1" applyBorder="1"/>
    <xf numFmtId="0" fontId="5" fillId="0" borderId="3" xfId="0" applyFont="1" applyBorder="1"/>
    <xf numFmtId="0" fontId="5" fillId="2" borderId="3" xfId="0" applyFont="1" applyFill="1" applyBorder="1"/>
    <xf numFmtId="0" fontId="5" fillId="2" borderId="0" xfId="0" applyFont="1" applyFill="1"/>
    <xf numFmtId="0" fontId="6" fillId="0" borderId="3" xfId="0" applyFont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A6558E-72EB-C64D-BB02-8330333AE24E}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Average'!$B$3</c:f>
              <c:strCache>
                <c:ptCount val="1"/>
                <c:pt idx="0">
                  <c:v>Gold_Price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'Moving Average'!$A$4:$A$239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Average'!$B$4:$B$162</c:f>
              <c:numCache>
                <c:formatCode>General</c:formatCode>
                <c:ptCount val="159"/>
                <c:pt idx="0">
                  <c:v>4466</c:v>
                </c:pt>
                <c:pt idx="1">
                  <c:v>4370</c:v>
                </c:pt>
                <c:pt idx="2">
                  <c:v>4269</c:v>
                </c:pt>
                <c:pt idx="3">
                  <c:v>4267</c:v>
                </c:pt>
                <c:pt idx="4">
                  <c:v>4441</c:v>
                </c:pt>
                <c:pt idx="5">
                  <c:v>4400</c:v>
                </c:pt>
                <c:pt idx="6">
                  <c:v>4380</c:v>
                </c:pt>
                <c:pt idx="7">
                  <c:v>4449</c:v>
                </c:pt>
                <c:pt idx="8">
                  <c:v>4631</c:v>
                </c:pt>
                <c:pt idx="9">
                  <c:v>4688</c:v>
                </c:pt>
                <c:pt idx="10">
                  <c:v>4604</c:v>
                </c:pt>
                <c:pt idx="11">
                  <c:v>4576</c:v>
                </c:pt>
                <c:pt idx="12">
                  <c:v>4693</c:v>
                </c:pt>
                <c:pt idx="13">
                  <c:v>4901</c:v>
                </c:pt>
                <c:pt idx="14">
                  <c:v>4920</c:v>
                </c:pt>
                <c:pt idx="15">
                  <c:v>5041</c:v>
                </c:pt>
                <c:pt idx="16">
                  <c:v>5226</c:v>
                </c:pt>
                <c:pt idx="17">
                  <c:v>5313</c:v>
                </c:pt>
                <c:pt idx="18">
                  <c:v>5188</c:v>
                </c:pt>
                <c:pt idx="19">
                  <c:v>5129</c:v>
                </c:pt>
                <c:pt idx="20">
                  <c:v>5239</c:v>
                </c:pt>
                <c:pt idx="21">
                  <c:v>5210</c:v>
                </c:pt>
                <c:pt idx="22">
                  <c:v>5243</c:v>
                </c:pt>
                <c:pt idx="23">
                  <c:v>5444</c:v>
                </c:pt>
                <c:pt idx="24">
                  <c:v>5752</c:v>
                </c:pt>
                <c:pt idx="25">
                  <c:v>5771</c:v>
                </c:pt>
                <c:pt idx="26">
                  <c:v>5433</c:v>
                </c:pt>
                <c:pt idx="27">
                  <c:v>5192</c:v>
                </c:pt>
                <c:pt idx="28">
                  <c:v>5561</c:v>
                </c:pt>
                <c:pt idx="29">
                  <c:v>5509</c:v>
                </c:pt>
                <c:pt idx="30">
                  <c:v>5363</c:v>
                </c:pt>
                <c:pt idx="31">
                  <c:v>5462</c:v>
                </c:pt>
                <c:pt idx="32">
                  <c:v>5718</c:v>
                </c:pt>
                <c:pt idx="33">
                  <c:v>5695</c:v>
                </c:pt>
                <c:pt idx="34">
                  <c:v>5850</c:v>
                </c:pt>
                <c:pt idx="35">
                  <c:v>6094</c:v>
                </c:pt>
                <c:pt idx="36">
                  <c:v>6179</c:v>
                </c:pt>
                <c:pt idx="37">
                  <c:v>6018</c:v>
                </c:pt>
                <c:pt idx="38">
                  <c:v>5986</c:v>
                </c:pt>
                <c:pt idx="39">
                  <c:v>5916</c:v>
                </c:pt>
                <c:pt idx="40">
                  <c:v>5736</c:v>
                </c:pt>
                <c:pt idx="41">
                  <c:v>5862</c:v>
                </c:pt>
                <c:pt idx="42">
                  <c:v>6059</c:v>
                </c:pt>
                <c:pt idx="43">
                  <c:v>6126</c:v>
                </c:pt>
                <c:pt idx="44">
                  <c:v>6170</c:v>
                </c:pt>
                <c:pt idx="45">
                  <c:v>6361</c:v>
                </c:pt>
                <c:pt idx="46">
                  <c:v>6551</c:v>
                </c:pt>
                <c:pt idx="47">
                  <c:v>6445</c:v>
                </c:pt>
                <c:pt idx="48">
                  <c:v>6149</c:v>
                </c:pt>
                <c:pt idx="49">
                  <c:v>6108</c:v>
                </c:pt>
                <c:pt idx="50">
                  <c:v>6262</c:v>
                </c:pt>
                <c:pt idx="51">
                  <c:v>6151</c:v>
                </c:pt>
                <c:pt idx="52">
                  <c:v>6030</c:v>
                </c:pt>
                <c:pt idx="53">
                  <c:v>6134</c:v>
                </c:pt>
                <c:pt idx="54">
                  <c:v>6058</c:v>
                </c:pt>
                <c:pt idx="55">
                  <c:v>6249</c:v>
                </c:pt>
                <c:pt idx="56">
                  <c:v>6535</c:v>
                </c:pt>
                <c:pt idx="57">
                  <c:v>6874</c:v>
                </c:pt>
                <c:pt idx="58">
                  <c:v>7168</c:v>
                </c:pt>
                <c:pt idx="59">
                  <c:v>7586</c:v>
                </c:pt>
                <c:pt idx="60">
                  <c:v>7925</c:v>
                </c:pt>
                <c:pt idx="61">
                  <c:v>8038</c:v>
                </c:pt>
                <c:pt idx="62">
                  <c:v>8059</c:v>
                </c:pt>
                <c:pt idx="63">
                  <c:v>8985</c:v>
                </c:pt>
                <c:pt idx="64">
                  <c:v>9969</c:v>
                </c:pt>
                <c:pt idx="65">
                  <c:v>8952</c:v>
                </c:pt>
                <c:pt idx="66">
                  <c:v>9559</c:v>
                </c:pt>
                <c:pt idx="67">
                  <c:v>9469</c:v>
                </c:pt>
                <c:pt idx="68">
                  <c:v>8998</c:v>
                </c:pt>
                <c:pt idx="69">
                  <c:v>8695</c:v>
                </c:pt>
                <c:pt idx="70">
                  <c:v>9140</c:v>
                </c:pt>
                <c:pt idx="71">
                  <c:v>9133</c:v>
                </c:pt>
                <c:pt idx="72">
                  <c:v>9069</c:v>
                </c:pt>
                <c:pt idx="73">
                  <c:v>9545</c:v>
                </c:pt>
                <c:pt idx="74">
                  <c:v>9370</c:v>
                </c:pt>
                <c:pt idx="75">
                  <c:v>9321</c:v>
                </c:pt>
                <c:pt idx="76">
                  <c:v>8878</c:v>
                </c:pt>
                <c:pt idx="77">
                  <c:v>8707</c:v>
                </c:pt>
                <c:pt idx="78">
                  <c:v>8741</c:v>
                </c:pt>
                <c:pt idx="79">
                  <c:v>8836</c:v>
                </c:pt>
                <c:pt idx="80">
                  <c:v>9311</c:v>
                </c:pt>
                <c:pt idx="81">
                  <c:v>9691</c:v>
                </c:pt>
                <c:pt idx="82">
                  <c:v>10340</c:v>
                </c:pt>
                <c:pt idx="83">
                  <c:v>10311</c:v>
                </c:pt>
                <c:pt idx="84">
                  <c:v>11291</c:v>
                </c:pt>
                <c:pt idx="85">
                  <c:v>11888</c:v>
                </c:pt>
                <c:pt idx="86">
                  <c:v>12632</c:v>
                </c:pt>
                <c:pt idx="87">
                  <c:v>11810</c:v>
                </c:pt>
                <c:pt idx="88">
                  <c:v>12143</c:v>
                </c:pt>
                <c:pt idx="89">
                  <c:v>12353</c:v>
                </c:pt>
                <c:pt idx="90">
                  <c:v>13028</c:v>
                </c:pt>
                <c:pt idx="91">
                  <c:v>11861</c:v>
                </c:pt>
                <c:pt idx="92">
                  <c:v>12220</c:v>
                </c:pt>
                <c:pt idx="93">
                  <c:v>12691</c:v>
                </c:pt>
                <c:pt idx="94">
                  <c:v>12143</c:v>
                </c:pt>
                <c:pt idx="95">
                  <c:v>12923</c:v>
                </c:pt>
                <c:pt idx="96">
                  <c:v>13473</c:v>
                </c:pt>
                <c:pt idx="97">
                  <c:v>14800</c:v>
                </c:pt>
                <c:pt idx="98">
                  <c:v>15232</c:v>
                </c:pt>
                <c:pt idx="99">
                  <c:v>14475</c:v>
                </c:pt>
                <c:pt idx="100">
                  <c:v>14621</c:v>
                </c:pt>
                <c:pt idx="101">
                  <c:v>14639</c:v>
                </c:pt>
                <c:pt idx="102">
                  <c:v>14720</c:v>
                </c:pt>
                <c:pt idx="103">
                  <c:v>14952</c:v>
                </c:pt>
                <c:pt idx="104">
                  <c:v>15723</c:v>
                </c:pt>
                <c:pt idx="105">
                  <c:v>15882</c:v>
                </c:pt>
                <c:pt idx="106">
                  <c:v>17057</c:v>
                </c:pt>
                <c:pt idx="107">
                  <c:v>17159</c:v>
                </c:pt>
                <c:pt idx="108">
                  <c:v>16706</c:v>
                </c:pt>
                <c:pt idx="109">
                  <c:v>16525</c:v>
                </c:pt>
                <c:pt idx="110">
                  <c:v>16614</c:v>
                </c:pt>
                <c:pt idx="111">
                  <c:v>16693</c:v>
                </c:pt>
                <c:pt idx="112">
                  <c:v>18024</c:v>
                </c:pt>
                <c:pt idx="113">
                  <c:v>18745</c:v>
                </c:pt>
                <c:pt idx="114">
                  <c:v>18270</c:v>
                </c:pt>
                <c:pt idx="115">
                  <c:v>18457</c:v>
                </c:pt>
                <c:pt idx="116">
                  <c:v>19056</c:v>
                </c:pt>
                <c:pt idx="117">
                  <c:v>19474</c:v>
                </c:pt>
                <c:pt idx="118">
                  <c:v>20140</c:v>
                </c:pt>
                <c:pt idx="119">
                  <c:v>20506</c:v>
                </c:pt>
                <c:pt idx="120">
                  <c:v>20204</c:v>
                </c:pt>
                <c:pt idx="121">
                  <c:v>20321</c:v>
                </c:pt>
                <c:pt idx="122">
                  <c:v>20835</c:v>
                </c:pt>
                <c:pt idx="123">
                  <c:v>21470</c:v>
                </c:pt>
                <c:pt idx="124">
                  <c:v>22130</c:v>
                </c:pt>
                <c:pt idx="125">
                  <c:v>22214</c:v>
                </c:pt>
                <c:pt idx="126">
                  <c:v>22627</c:v>
                </c:pt>
                <c:pt idx="127">
                  <c:v>25878</c:v>
                </c:pt>
                <c:pt idx="128">
                  <c:v>27487</c:v>
                </c:pt>
                <c:pt idx="129">
                  <c:v>26668</c:v>
                </c:pt>
                <c:pt idx="130">
                  <c:v>28563</c:v>
                </c:pt>
                <c:pt idx="131">
                  <c:v>28063</c:v>
                </c:pt>
                <c:pt idx="132">
                  <c:v>27598</c:v>
                </c:pt>
                <c:pt idx="133">
                  <c:v>28119</c:v>
                </c:pt>
                <c:pt idx="134">
                  <c:v>27854</c:v>
                </c:pt>
                <c:pt idx="135">
                  <c:v>28563</c:v>
                </c:pt>
                <c:pt idx="136">
                  <c:v>28831</c:v>
                </c:pt>
                <c:pt idx="137">
                  <c:v>29819</c:v>
                </c:pt>
                <c:pt idx="138">
                  <c:v>29468</c:v>
                </c:pt>
                <c:pt idx="139">
                  <c:v>30180</c:v>
                </c:pt>
                <c:pt idx="140">
                  <c:v>31673</c:v>
                </c:pt>
                <c:pt idx="141">
                  <c:v>31056</c:v>
                </c:pt>
                <c:pt idx="142">
                  <c:v>31548</c:v>
                </c:pt>
                <c:pt idx="143">
                  <c:v>30833</c:v>
                </c:pt>
                <c:pt idx="144">
                  <c:v>30520</c:v>
                </c:pt>
                <c:pt idx="145">
                  <c:v>29963</c:v>
                </c:pt>
                <c:pt idx="146">
                  <c:v>29514</c:v>
                </c:pt>
                <c:pt idx="147">
                  <c:v>27743</c:v>
                </c:pt>
                <c:pt idx="148">
                  <c:v>26769</c:v>
                </c:pt>
                <c:pt idx="149">
                  <c:v>27178</c:v>
                </c:pt>
                <c:pt idx="150">
                  <c:v>26928</c:v>
                </c:pt>
                <c:pt idx="151">
                  <c:v>30216</c:v>
                </c:pt>
                <c:pt idx="152">
                  <c:v>30473</c:v>
                </c:pt>
                <c:pt idx="153">
                  <c:v>30710</c:v>
                </c:pt>
                <c:pt idx="154">
                  <c:v>30740</c:v>
                </c:pt>
                <c:pt idx="155">
                  <c:v>29904</c:v>
                </c:pt>
                <c:pt idx="156">
                  <c:v>29582</c:v>
                </c:pt>
                <c:pt idx="157">
                  <c:v>30211</c:v>
                </c:pt>
                <c:pt idx="158">
                  <c:v>29832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0-4743-93A9-B79762A79DC8}"/>
            </c:ext>
          </c:extLst>
        </c:ser>
        <c:ser>
          <c:idx val="1"/>
          <c:order val="1"/>
          <c:tx>
            <c:strRef>
              <c:f>'Moving Average'!$D$3</c:f>
              <c:strCache>
                <c:ptCount val="1"/>
                <c:pt idx="0">
                  <c:v>MA (12)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cat>
            <c:numRef>
              <c:f>'Moving Average'!$A$4:$A$239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Average'!$D$4:$D$162</c:f>
              <c:numCache>
                <c:formatCode>General</c:formatCode>
                <c:ptCount val="159"/>
                <c:pt idx="12" formatCode="0">
                  <c:v>4461.75</c:v>
                </c:pt>
                <c:pt idx="13" formatCode="0">
                  <c:v>4480.666666666667</c:v>
                </c:pt>
                <c:pt idx="14" formatCode="0">
                  <c:v>4524.916666666667</c:v>
                </c:pt>
                <c:pt idx="15" formatCode="0">
                  <c:v>4579.166666666667</c:v>
                </c:pt>
                <c:pt idx="16" formatCode="0">
                  <c:v>4643.666666666667</c:v>
                </c:pt>
                <c:pt idx="17" formatCode="0">
                  <c:v>4709.083333333333</c:v>
                </c:pt>
                <c:pt idx="18" formatCode="0">
                  <c:v>4785.166666666667</c:v>
                </c:pt>
                <c:pt idx="19" formatCode="0">
                  <c:v>4852.5</c:v>
                </c:pt>
                <c:pt idx="20" formatCode="0">
                  <c:v>4909.166666666667</c:v>
                </c:pt>
                <c:pt idx="21" formatCode="0">
                  <c:v>4959.833333333333</c:v>
                </c:pt>
                <c:pt idx="22" formatCode="0">
                  <c:v>5003.333333333333</c:v>
                </c:pt>
                <c:pt idx="23" formatCode="0">
                  <c:v>5056.583333333333</c:v>
                </c:pt>
                <c:pt idx="24" formatCode="0">
                  <c:v>5128.916666666667</c:v>
                </c:pt>
                <c:pt idx="25" formatCode="0">
                  <c:v>5217.166666666667</c:v>
                </c:pt>
                <c:pt idx="26" formatCode="0">
                  <c:v>5289.666666666667</c:v>
                </c:pt>
                <c:pt idx="27" formatCode="0">
                  <c:v>5332.416666666667</c:v>
                </c:pt>
                <c:pt idx="28" formatCode="0">
                  <c:v>5345</c:v>
                </c:pt>
                <c:pt idx="29" formatCode="0">
                  <c:v>5372.916666666667</c:v>
                </c:pt>
                <c:pt idx="30" formatCode="0">
                  <c:v>5389.25</c:v>
                </c:pt>
                <c:pt idx="31" formatCode="0">
                  <c:v>5403.833333333333</c:v>
                </c:pt>
                <c:pt idx="32" formatCode="0">
                  <c:v>5431.583333333333</c:v>
                </c:pt>
                <c:pt idx="33" formatCode="0">
                  <c:v>5471.5</c:v>
                </c:pt>
                <c:pt idx="34" formatCode="0">
                  <c:v>5511.916666666667</c:v>
                </c:pt>
                <c:pt idx="35" formatCode="0">
                  <c:v>5562.5</c:v>
                </c:pt>
                <c:pt idx="36" formatCode="0">
                  <c:v>5616.666666666667</c:v>
                </c:pt>
                <c:pt idx="37" formatCode="0">
                  <c:v>5652.25</c:v>
                </c:pt>
                <c:pt idx="38" formatCode="0">
                  <c:v>5672.833333333333</c:v>
                </c:pt>
                <c:pt idx="39" formatCode="0">
                  <c:v>5718.916666666667</c:v>
                </c:pt>
                <c:pt idx="40" formatCode="0">
                  <c:v>5779.25</c:v>
                </c:pt>
                <c:pt idx="41" formatCode="0">
                  <c:v>5793.833333333333</c:v>
                </c:pt>
                <c:pt idx="42" formatCode="0">
                  <c:v>5823.25</c:v>
                </c:pt>
                <c:pt idx="43" formatCode="0">
                  <c:v>5881.25</c:v>
                </c:pt>
                <c:pt idx="44" formatCode="0">
                  <c:v>5936.583333333333</c:v>
                </c:pt>
                <c:pt idx="45" formatCode="0">
                  <c:v>5974.25</c:v>
                </c:pt>
                <c:pt idx="46" formatCode="0">
                  <c:v>6029.75</c:v>
                </c:pt>
                <c:pt idx="47" formatCode="0">
                  <c:v>6088.166666666667</c:v>
                </c:pt>
                <c:pt idx="48" formatCode="0">
                  <c:v>6117.416666666667</c:v>
                </c:pt>
                <c:pt idx="49" formatCode="0">
                  <c:v>6114.916666666667</c:v>
                </c:pt>
                <c:pt idx="50" formatCode="0">
                  <c:v>6122.416666666667</c:v>
                </c:pt>
                <c:pt idx="51" formatCode="0">
                  <c:v>6145.416666666667</c:v>
                </c:pt>
                <c:pt idx="52" formatCode="0">
                  <c:v>6165</c:v>
                </c:pt>
                <c:pt idx="53" formatCode="0">
                  <c:v>6189.5</c:v>
                </c:pt>
                <c:pt idx="54" formatCode="0">
                  <c:v>6212.166666666667</c:v>
                </c:pt>
                <c:pt idx="55" formatCode="0">
                  <c:v>6212.083333333333</c:v>
                </c:pt>
                <c:pt idx="56" formatCode="0">
                  <c:v>6222.333333333333</c:v>
                </c:pt>
                <c:pt idx="57" formatCode="0">
                  <c:v>6252.75</c:v>
                </c:pt>
                <c:pt idx="58" formatCode="0">
                  <c:v>6295.5</c:v>
                </c:pt>
                <c:pt idx="59" formatCode="0">
                  <c:v>6346.916666666667</c:v>
                </c:pt>
                <c:pt idx="60" formatCode="0">
                  <c:v>6442</c:v>
                </c:pt>
                <c:pt idx="61" formatCode="0">
                  <c:v>6590</c:v>
                </c:pt>
                <c:pt idx="62" formatCode="0">
                  <c:v>6750.833333333333</c:v>
                </c:pt>
                <c:pt idx="63" formatCode="0">
                  <c:v>6900.583333333333</c:v>
                </c:pt>
                <c:pt idx="64" formatCode="0">
                  <c:v>7136.75</c:v>
                </c:pt>
                <c:pt idx="65" formatCode="0">
                  <c:v>7465</c:v>
                </c:pt>
                <c:pt idx="66" formatCode="0">
                  <c:v>7699.833333333333</c:v>
                </c:pt>
                <c:pt idx="67" formatCode="0">
                  <c:v>7991.583333333333</c:v>
                </c:pt>
                <c:pt idx="68" formatCode="0">
                  <c:v>8259.9166666666661</c:v>
                </c:pt>
                <c:pt idx="69" formatCode="0">
                  <c:v>8465.1666666666661</c:v>
                </c:pt>
                <c:pt idx="70" formatCode="0">
                  <c:v>8616.9166666666661</c:v>
                </c:pt>
                <c:pt idx="71" formatCode="0">
                  <c:v>8781.25</c:v>
                </c:pt>
                <c:pt idx="72" formatCode="0">
                  <c:v>8910.1666666666661</c:v>
                </c:pt>
                <c:pt idx="73" formatCode="0">
                  <c:v>9005.5</c:v>
                </c:pt>
                <c:pt idx="74" formatCode="0">
                  <c:v>9131.0833333333339</c:v>
                </c:pt>
                <c:pt idx="75" formatCode="0">
                  <c:v>9240.3333333333339</c:v>
                </c:pt>
                <c:pt idx="76" formatCode="0">
                  <c:v>9268.3333333333339</c:v>
                </c:pt>
                <c:pt idx="77" formatCode="0">
                  <c:v>9177.4166666666661</c:v>
                </c:pt>
                <c:pt idx="78" formatCode="0">
                  <c:v>9157</c:v>
                </c:pt>
                <c:pt idx="79" formatCode="0">
                  <c:v>9088.8333333333339</c:v>
                </c:pt>
                <c:pt idx="80" formatCode="0">
                  <c:v>9036.0833333333339</c:v>
                </c:pt>
                <c:pt idx="81" formatCode="0">
                  <c:v>9062.1666666666661</c:v>
                </c:pt>
                <c:pt idx="82" formatCode="0">
                  <c:v>9145.1666666666661</c:v>
                </c:pt>
                <c:pt idx="83" formatCode="0">
                  <c:v>9245.1666666666661</c:v>
                </c:pt>
                <c:pt idx="84" formatCode="0">
                  <c:v>9343.3333333333339</c:v>
                </c:pt>
                <c:pt idx="85" formatCode="0">
                  <c:v>9528.5</c:v>
                </c:pt>
                <c:pt idx="86" formatCode="0">
                  <c:v>9723.75</c:v>
                </c:pt>
                <c:pt idx="87" formatCode="0">
                  <c:v>9995.5833333333339</c:v>
                </c:pt>
                <c:pt idx="88" formatCode="0">
                  <c:v>10203</c:v>
                </c:pt>
                <c:pt idx="89" formatCode="0">
                  <c:v>10475.083333333334</c:v>
                </c:pt>
                <c:pt idx="90" formatCode="0">
                  <c:v>10778.916666666666</c:v>
                </c:pt>
                <c:pt idx="91" formatCode="0">
                  <c:v>11136.166666666666</c:v>
                </c:pt>
                <c:pt idx="92" formatCode="0">
                  <c:v>11388.25</c:v>
                </c:pt>
                <c:pt idx="93" formatCode="0">
                  <c:v>11630.666666666666</c:v>
                </c:pt>
                <c:pt idx="94" formatCode="0">
                  <c:v>11880.666666666666</c:v>
                </c:pt>
                <c:pt idx="95" formatCode="0">
                  <c:v>12030.916666666666</c:v>
                </c:pt>
                <c:pt idx="96" formatCode="0">
                  <c:v>12248.583333333334</c:v>
                </c:pt>
                <c:pt idx="97" formatCode="0">
                  <c:v>12430.416666666666</c:v>
                </c:pt>
                <c:pt idx="98" formatCode="0">
                  <c:v>12673.083333333334</c:v>
                </c:pt>
                <c:pt idx="99" formatCode="0">
                  <c:v>12889.75</c:v>
                </c:pt>
                <c:pt idx="100" formatCode="0">
                  <c:v>13111.833333333334</c:v>
                </c:pt>
                <c:pt idx="101" formatCode="0">
                  <c:v>13318.333333333334</c:v>
                </c:pt>
                <c:pt idx="102" formatCode="0">
                  <c:v>13508.833333333334</c:v>
                </c:pt>
                <c:pt idx="103" formatCode="0">
                  <c:v>13649.833333333334</c:v>
                </c:pt>
                <c:pt idx="104" formatCode="0">
                  <c:v>13907.416666666666</c:v>
                </c:pt>
                <c:pt idx="105" formatCode="0">
                  <c:v>14199.333333333334</c:v>
                </c:pt>
                <c:pt idx="106" formatCode="0">
                  <c:v>14465.25</c:v>
                </c:pt>
                <c:pt idx="107" formatCode="0">
                  <c:v>14874.75</c:v>
                </c:pt>
                <c:pt idx="108" formatCode="0">
                  <c:v>15227.75</c:v>
                </c:pt>
                <c:pt idx="109" formatCode="0">
                  <c:v>15497.166666666666</c:v>
                </c:pt>
                <c:pt idx="110" formatCode="0">
                  <c:v>15640.916666666666</c:v>
                </c:pt>
                <c:pt idx="111" formatCode="0">
                  <c:v>15756.083333333334</c:v>
                </c:pt>
                <c:pt idx="112" formatCode="0">
                  <c:v>15940.916666666666</c:v>
                </c:pt>
                <c:pt idx="113" formatCode="0">
                  <c:v>16224.5</c:v>
                </c:pt>
                <c:pt idx="114" formatCode="0">
                  <c:v>16566.666666666668</c:v>
                </c:pt>
                <c:pt idx="115" formatCode="0">
                  <c:v>16862.5</c:v>
                </c:pt>
                <c:pt idx="116" formatCode="0">
                  <c:v>17154.583333333332</c:v>
                </c:pt>
                <c:pt idx="117" formatCode="0">
                  <c:v>17432.333333333332</c:v>
                </c:pt>
                <c:pt idx="118" formatCode="0">
                  <c:v>17731.666666666668</c:v>
                </c:pt>
                <c:pt idx="119" formatCode="0">
                  <c:v>17988.583333333332</c:v>
                </c:pt>
                <c:pt idx="120" formatCode="0">
                  <c:v>18267.5</c:v>
                </c:pt>
                <c:pt idx="121" formatCode="0">
                  <c:v>18559</c:v>
                </c:pt>
                <c:pt idx="122" formatCode="0">
                  <c:v>18875.333333333332</c:v>
                </c:pt>
                <c:pt idx="123" formatCode="0">
                  <c:v>19227.083333333332</c:v>
                </c:pt>
                <c:pt idx="124" formatCode="0">
                  <c:v>19625.166666666668</c:v>
                </c:pt>
                <c:pt idx="125" formatCode="0">
                  <c:v>19967.333333333332</c:v>
                </c:pt>
                <c:pt idx="126" formatCode="0">
                  <c:v>20256.416666666668</c:v>
                </c:pt>
                <c:pt idx="127" formatCode="0">
                  <c:v>20619.5</c:v>
                </c:pt>
                <c:pt idx="128" formatCode="0">
                  <c:v>21237.916666666668</c:v>
                </c:pt>
                <c:pt idx="129" formatCode="0">
                  <c:v>21940.5</c:v>
                </c:pt>
                <c:pt idx="130" formatCode="0">
                  <c:v>22540</c:v>
                </c:pt>
                <c:pt idx="131" formatCode="0">
                  <c:v>23241.916666666668</c:v>
                </c:pt>
                <c:pt idx="132" formatCode="0">
                  <c:v>23871.666666666668</c:v>
                </c:pt>
                <c:pt idx="133" formatCode="0">
                  <c:v>24487.833333333332</c:v>
                </c:pt>
                <c:pt idx="134" formatCode="0">
                  <c:v>25137.666666666668</c:v>
                </c:pt>
                <c:pt idx="135" formatCode="0">
                  <c:v>25722.583333333332</c:v>
                </c:pt>
                <c:pt idx="136" formatCode="0">
                  <c:v>26313.666666666668</c:v>
                </c:pt>
                <c:pt idx="137" formatCode="0">
                  <c:v>26872.083333333332</c:v>
                </c:pt>
                <c:pt idx="138" formatCode="0">
                  <c:v>27505.833333333332</c:v>
                </c:pt>
                <c:pt idx="139" formatCode="0">
                  <c:v>28075.916666666668</c:v>
                </c:pt>
                <c:pt idx="140" formatCode="0">
                  <c:v>28434.416666666668</c:v>
                </c:pt>
                <c:pt idx="141" formatCode="0">
                  <c:v>28783.25</c:v>
                </c:pt>
                <c:pt idx="142" formatCode="0">
                  <c:v>29148.916666666668</c:v>
                </c:pt>
                <c:pt idx="143" formatCode="0">
                  <c:v>29397.666666666668</c:v>
                </c:pt>
                <c:pt idx="144" formatCode="0">
                  <c:v>29628.5</c:v>
                </c:pt>
                <c:pt idx="145" formatCode="0">
                  <c:v>29872</c:v>
                </c:pt>
                <c:pt idx="146" formatCode="0">
                  <c:v>30025.666666666668</c:v>
                </c:pt>
                <c:pt idx="147" formatCode="0">
                  <c:v>30164</c:v>
                </c:pt>
                <c:pt idx="148" formatCode="0">
                  <c:v>30095.666666666668</c:v>
                </c:pt>
                <c:pt idx="149" formatCode="0">
                  <c:v>29923.833333333332</c:v>
                </c:pt>
                <c:pt idx="150" formatCode="0">
                  <c:v>29703.75</c:v>
                </c:pt>
                <c:pt idx="151" formatCode="0">
                  <c:v>29492.083333333332</c:v>
                </c:pt>
                <c:pt idx="152" formatCode="0">
                  <c:v>29495.083333333332</c:v>
                </c:pt>
                <c:pt idx="153" formatCode="0">
                  <c:v>29395.083333333332</c:v>
                </c:pt>
                <c:pt idx="154" formatCode="0">
                  <c:v>29366.25</c:v>
                </c:pt>
                <c:pt idx="155" formatCode="0">
                  <c:v>29298.916666666668</c:v>
                </c:pt>
                <c:pt idx="156" formatCode="0">
                  <c:v>29221.5</c:v>
                </c:pt>
                <c:pt idx="157" formatCode="0">
                  <c:v>29143.333333333332</c:v>
                </c:pt>
                <c:pt idx="158" formatCode="0">
                  <c:v>29164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0-4743-93A9-B79762A79DC8}"/>
            </c:ext>
          </c:extLst>
        </c:ser>
        <c:ser>
          <c:idx val="2"/>
          <c:order val="2"/>
          <c:tx>
            <c:strRef>
              <c:f>'Moving Average'!$C$3</c:f>
              <c:strCache>
                <c:ptCount val="1"/>
                <c:pt idx="0">
                  <c:v>MA (6)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0">
                <a:noFill/>
              </a:ln>
              <a:effectLst/>
            </c:spPr>
          </c:marker>
          <c:cat>
            <c:numRef>
              <c:f>'Moving Average'!$A$4:$A$239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Average'!$C$4:$C$162</c:f>
              <c:numCache>
                <c:formatCode>General</c:formatCode>
                <c:ptCount val="159"/>
                <c:pt idx="6" formatCode="0">
                  <c:v>4368.833333333333</c:v>
                </c:pt>
                <c:pt idx="7" formatCode="0">
                  <c:v>4354.5</c:v>
                </c:pt>
                <c:pt idx="8" formatCode="0">
                  <c:v>4367.666666666667</c:v>
                </c:pt>
                <c:pt idx="9" formatCode="0">
                  <c:v>4428</c:v>
                </c:pt>
                <c:pt idx="10" formatCode="0">
                  <c:v>4498.166666666667</c:v>
                </c:pt>
                <c:pt idx="11" formatCode="0">
                  <c:v>4525.333333333333</c:v>
                </c:pt>
                <c:pt idx="12" formatCode="0">
                  <c:v>4554.666666666667</c:v>
                </c:pt>
                <c:pt idx="13" formatCode="0">
                  <c:v>4606.833333333333</c:v>
                </c:pt>
                <c:pt idx="14" formatCode="0">
                  <c:v>4682.166666666667</c:v>
                </c:pt>
                <c:pt idx="15" formatCode="0">
                  <c:v>4730.333333333333</c:v>
                </c:pt>
                <c:pt idx="16" formatCode="0">
                  <c:v>4789.166666666667</c:v>
                </c:pt>
                <c:pt idx="17" formatCode="0">
                  <c:v>4892.833333333333</c:v>
                </c:pt>
                <c:pt idx="18" formatCode="0">
                  <c:v>5015.666666666667</c:v>
                </c:pt>
                <c:pt idx="19" formatCode="0">
                  <c:v>5098.166666666667</c:v>
                </c:pt>
                <c:pt idx="20" formatCode="0">
                  <c:v>5136.166666666667</c:v>
                </c:pt>
                <c:pt idx="21" formatCode="0">
                  <c:v>5189.333333333333</c:v>
                </c:pt>
                <c:pt idx="22" formatCode="0">
                  <c:v>5217.5</c:v>
                </c:pt>
                <c:pt idx="23" formatCode="0">
                  <c:v>5220.333333333333</c:v>
                </c:pt>
                <c:pt idx="24" formatCode="0">
                  <c:v>5242.166666666667</c:v>
                </c:pt>
                <c:pt idx="25" formatCode="0">
                  <c:v>5336.166666666667</c:v>
                </c:pt>
                <c:pt idx="26" formatCode="0">
                  <c:v>5443.166666666667</c:v>
                </c:pt>
                <c:pt idx="27" formatCode="0">
                  <c:v>5475.5</c:v>
                </c:pt>
                <c:pt idx="28" formatCode="0">
                  <c:v>5472.5</c:v>
                </c:pt>
                <c:pt idx="29" formatCode="0">
                  <c:v>5525.5</c:v>
                </c:pt>
                <c:pt idx="30" formatCode="0">
                  <c:v>5536.333333333333</c:v>
                </c:pt>
                <c:pt idx="31" formatCode="0">
                  <c:v>5471.5</c:v>
                </c:pt>
                <c:pt idx="32" formatCode="0">
                  <c:v>5420</c:v>
                </c:pt>
                <c:pt idx="33" formatCode="0">
                  <c:v>5467.5</c:v>
                </c:pt>
                <c:pt idx="34" formatCode="0">
                  <c:v>5551.333333333333</c:v>
                </c:pt>
                <c:pt idx="35" formatCode="0">
                  <c:v>5599.5</c:v>
                </c:pt>
                <c:pt idx="36" formatCode="0">
                  <c:v>5697</c:v>
                </c:pt>
                <c:pt idx="37" formatCode="0">
                  <c:v>5833</c:v>
                </c:pt>
                <c:pt idx="38" formatCode="0">
                  <c:v>5925.666666666667</c:v>
                </c:pt>
                <c:pt idx="39" formatCode="0">
                  <c:v>5970.333333333333</c:v>
                </c:pt>
                <c:pt idx="40" formatCode="0">
                  <c:v>6007.166666666667</c:v>
                </c:pt>
                <c:pt idx="41" formatCode="0">
                  <c:v>5988.166666666667</c:v>
                </c:pt>
                <c:pt idx="42" formatCode="0">
                  <c:v>5949.5</c:v>
                </c:pt>
                <c:pt idx="43" formatCode="0">
                  <c:v>5929.5</c:v>
                </c:pt>
                <c:pt idx="44" formatCode="0">
                  <c:v>5947.5</c:v>
                </c:pt>
                <c:pt idx="45" formatCode="0">
                  <c:v>5978.166666666667</c:v>
                </c:pt>
                <c:pt idx="46" formatCode="0">
                  <c:v>6052.333333333333</c:v>
                </c:pt>
                <c:pt idx="47" formatCode="0">
                  <c:v>6188.166666666667</c:v>
                </c:pt>
                <c:pt idx="48" formatCode="0">
                  <c:v>6285.333333333333</c:v>
                </c:pt>
                <c:pt idx="49" formatCode="0">
                  <c:v>6300.333333333333</c:v>
                </c:pt>
                <c:pt idx="50" formatCode="0">
                  <c:v>6297.333333333333</c:v>
                </c:pt>
                <c:pt idx="51" formatCode="0">
                  <c:v>6312.666666666667</c:v>
                </c:pt>
                <c:pt idx="52" formatCode="0">
                  <c:v>6277.666666666667</c:v>
                </c:pt>
                <c:pt idx="53" formatCode="0">
                  <c:v>6190.833333333333</c:v>
                </c:pt>
                <c:pt idx="54" formatCode="0">
                  <c:v>6139</c:v>
                </c:pt>
                <c:pt idx="55" formatCode="0">
                  <c:v>6123.833333333333</c:v>
                </c:pt>
                <c:pt idx="56" formatCode="0">
                  <c:v>6147.333333333333</c:v>
                </c:pt>
                <c:pt idx="57" formatCode="0">
                  <c:v>6192.833333333333</c:v>
                </c:pt>
                <c:pt idx="58" formatCode="0">
                  <c:v>6313.333333333333</c:v>
                </c:pt>
                <c:pt idx="59" formatCode="0">
                  <c:v>6503</c:v>
                </c:pt>
                <c:pt idx="60" formatCode="0">
                  <c:v>6745</c:v>
                </c:pt>
                <c:pt idx="61" formatCode="0">
                  <c:v>7056.166666666667</c:v>
                </c:pt>
                <c:pt idx="62" formatCode="0">
                  <c:v>7354.333333333333</c:v>
                </c:pt>
                <c:pt idx="63" formatCode="0">
                  <c:v>7608.333333333333</c:v>
                </c:pt>
                <c:pt idx="64" formatCode="0">
                  <c:v>7960.166666666667</c:v>
                </c:pt>
                <c:pt idx="65" formatCode="0">
                  <c:v>8427</c:v>
                </c:pt>
                <c:pt idx="66" formatCode="0">
                  <c:v>8654.6666666666661</c:v>
                </c:pt>
                <c:pt idx="67" formatCode="0">
                  <c:v>8927</c:v>
                </c:pt>
                <c:pt idx="68" formatCode="0">
                  <c:v>9165.5</c:v>
                </c:pt>
                <c:pt idx="69" formatCode="0">
                  <c:v>9322</c:v>
                </c:pt>
                <c:pt idx="70" formatCode="0">
                  <c:v>9273.6666666666661</c:v>
                </c:pt>
                <c:pt idx="71" formatCode="0">
                  <c:v>9135.5</c:v>
                </c:pt>
                <c:pt idx="72" formatCode="0">
                  <c:v>9165.6666666666661</c:v>
                </c:pt>
                <c:pt idx="73" formatCode="0">
                  <c:v>9084</c:v>
                </c:pt>
                <c:pt idx="74" formatCode="0">
                  <c:v>9096.6666666666661</c:v>
                </c:pt>
                <c:pt idx="75" formatCode="0">
                  <c:v>9158.6666666666661</c:v>
                </c:pt>
                <c:pt idx="76" formatCode="0">
                  <c:v>9263</c:v>
                </c:pt>
                <c:pt idx="77" formatCode="0">
                  <c:v>9219.3333333333339</c:v>
                </c:pt>
                <c:pt idx="78" formatCode="0">
                  <c:v>9148.3333333333339</c:v>
                </c:pt>
                <c:pt idx="79" formatCode="0">
                  <c:v>9093.6666666666661</c:v>
                </c:pt>
                <c:pt idx="80" formatCode="0">
                  <c:v>8975.5</c:v>
                </c:pt>
                <c:pt idx="81" formatCode="0">
                  <c:v>8965.6666666666661</c:v>
                </c:pt>
                <c:pt idx="82" formatCode="0">
                  <c:v>9027.3333333333339</c:v>
                </c:pt>
                <c:pt idx="83" formatCode="0">
                  <c:v>9271</c:v>
                </c:pt>
                <c:pt idx="84" formatCode="0">
                  <c:v>9538.3333333333339</c:v>
                </c:pt>
                <c:pt idx="85" formatCode="0">
                  <c:v>9963.3333333333339</c:v>
                </c:pt>
                <c:pt idx="86" formatCode="0">
                  <c:v>10472</c:v>
                </c:pt>
                <c:pt idx="87" formatCode="0">
                  <c:v>11025.5</c:v>
                </c:pt>
                <c:pt idx="88" formatCode="0">
                  <c:v>11378.666666666666</c:v>
                </c:pt>
                <c:pt idx="89" formatCode="0">
                  <c:v>11679.166666666666</c:v>
                </c:pt>
                <c:pt idx="90" formatCode="0">
                  <c:v>12019.5</c:v>
                </c:pt>
                <c:pt idx="91" formatCode="0">
                  <c:v>12309</c:v>
                </c:pt>
                <c:pt idx="92" formatCode="0">
                  <c:v>12304.5</c:v>
                </c:pt>
                <c:pt idx="93" formatCode="0">
                  <c:v>12235.833333333334</c:v>
                </c:pt>
                <c:pt idx="94" formatCode="0">
                  <c:v>12382.666666666666</c:v>
                </c:pt>
                <c:pt idx="95" formatCode="0">
                  <c:v>12382.666666666666</c:v>
                </c:pt>
                <c:pt idx="96" formatCode="0">
                  <c:v>12477.666666666666</c:v>
                </c:pt>
                <c:pt idx="97" formatCode="0">
                  <c:v>12551.833333333334</c:v>
                </c:pt>
                <c:pt idx="98" formatCode="0">
                  <c:v>13041.666666666666</c:v>
                </c:pt>
                <c:pt idx="99" formatCode="0">
                  <c:v>13543.666666666666</c:v>
                </c:pt>
                <c:pt idx="100" formatCode="0">
                  <c:v>13841</c:v>
                </c:pt>
                <c:pt idx="101" formatCode="0">
                  <c:v>14254</c:v>
                </c:pt>
                <c:pt idx="102" formatCode="0">
                  <c:v>14540</c:v>
                </c:pt>
                <c:pt idx="103" formatCode="0">
                  <c:v>14747.833333333334</c:v>
                </c:pt>
                <c:pt idx="104" formatCode="0">
                  <c:v>14773.166666666666</c:v>
                </c:pt>
                <c:pt idx="105" formatCode="0">
                  <c:v>14855</c:v>
                </c:pt>
                <c:pt idx="106" formatCode="0">
                  <c:v>15089.5</c:v>
                </c:pt>
                <c:pt idx="107" formatCode="0">
                  <c:v>15495.5</c:v>
                </c:pt>
                <c:pt idx="108" formatCode="0">
                  <c:v>15915.5</c:v>
                </c:pt>
                <c:pt idx="109" formatCode="0">
                  <c:v>16246.5</c:v>
                </c:pt>
                <c:pt idx="110" formatCode="0">
                  <c:v>16508.666666666668</c:v>
                </c:pt>
                <c:pt idx="111" formatCode="0">
                  <c:v>16657.166666666668</c:v>
                </c:pt>
                <c:pt idx="112" formatCode="0">
                  <c:v>16792.333333333332</c:v>
                </c:pt>
                <c:pt idx="113" formatCode="0">
                  <c:v>16953.5</c:v>
                </c:pt>
                <c:pt idx="114" formatCode="0">
                  <c:v>17217.833333333332</c:v>
                </c:pt>
                <c:pt idx="115" formatCode="0">
                  <c:v>17478.5</c:v>
                </c:pt>
                <c:pt idx="116" formatCode="0">
                  <c:v>17800.5</c:v>
                </c:pt>
                <c:pt idx="117" formatCode="0">
                  <c:v>18207.5</c:v>
                </c:pt>
                <c:pt idx="118" formatCode="0">
                  <c:v>18671</c:v>
                </c:pt>
                <c:pt idx="119" formatCode="0">
                  <c:v>19023.666666666668</c:v>
                </c:pt>
                <c:pt idx="120" formatCode="0">
                  <c:v>19317.166666666668</c:v>
                </c:pt>
                <c:pt idx="121" formatCode="0">
                  <c:v>19639.5</c:v>
                </c:pt>
                <c:pt idx="122" formatCode="0">
                  <c:v>19950.166666666668</c:v>
                </c:pt>
                <c:pt idx="123" formatCode="0">
                  <c:v>20246.666666666668</c:v>
                </c:pt>
                <c:pt idx="124" formatCode="0">
                  <c:v>20579.333333333332</c:v>
                </c:pt>
                <c:pt idx="125" formatCode="0">
                  <c:v>20911</c:v>
                </c:pt>
                <c:pt idx="126" formatCode="0">
                  <c:v>21195.666666666668</c:v>
                </c:pt>
                <c:pt idx="127" formatCode="0">
                  <c:v>21599.5</c:v>
                </c:pt>
                <c:pt idx="128" formatCode="0">
                  <c:v>22525.666666666668</c:v>
                </c:pt>
                <c:pt idx="129" formatCode="0">
                  <c:v>23634.333333333332</c:v>
                </c:pt>
                <c:pt idx="130" formatCode="0">
                  <c:v>24500.666666666668</c:v>
                </c:pt>
                <c:pt idx="131" formatCode="0">
                  <c:v>25572.833333333332</c:v>
                </c:pt>
                <c:pt idx="132" formatCode="0">
                  <c:v>26547.666666666668</c:v>
                </c:pt>
                <c:pt idx="133" formatCode="0">
                  <c:v>27376.166666666668</c:v>
                </c:pt>
                <c:pt idx="134" formatCode="0">
                  <c:v>27749.666666666668</c:v>
                </c:pt>
                <c:pt idx="135" formatCode="0">
                  <c:v>27810.833333333332</c:v>
                </c:pt>
                <c:pt idx="136" formatCode="0">
                  <c:v>28126.666666666668</c:v>
                </c:pt>
                <c:pt idx="137" formatCode="0">
                  <c:v>28171.333333333332</c:v>
                </c:pt>
                <c:pt idx="138" formatCode="0">
                  <c:v>28464</c:v>
                </c:pt>
                <c:pt idx="139" formatCode="0">
                  <c:v>28775.666666666668</c:v>
                </c:pt>
                <c:pt idx="140" formatCode="0">
                  <c:v>29119.166666666668</c:v>
                </c:pt>
                <c:pt idx="141" formatCode="0">
                  <c:v>29755.666666666668</c:v>
                </c:pt>
                <c:pt idx="142" formatCode="0">
                  <c:v>30171.166666666668</c:v>
                </c:pt>
                <c:pt idx="143" formatCode="0">
                  <c:v>30624</c:v>
                </c:pt>
                <c:pt idx="144" formatCode="0">
                  <c:v>30793</c:v>
                </c:pt>
                <c:pt idx="145" formatCode="0">
                  <c:v>30968.333333333332</c:v>
                </c:pt>
                <c:pt idx="146" formatCode="0">
                  <c:v>30932.166666666668</c:v>
                </c:pt>
                <c:pt idx="147" formatCode="0">
                  <c:v>30572.333333333332</c:v>
                </c:pt>
                <c:pt idx="148" formatCode="0">
                  <c:v>30020.166666666668</c:v>
                </c:pt>
                <c:pt idx="149" formatCode="0">
                  <c:v>29223.666666666668</c:v>
                </c:pt>
                <c:pt idx="150" formatCode="0">
                  <c:v>28614.5</c:v>
                </c:pt>
                <c:pt idx="151" formatCode="0">
                  <c:v>28015.833333333332</c:v>
                </c:pt>
                <c:pt idx="152" formatCode="0">
                  <c:v>28058</c:v>
                </c:pt>
                <c:pt idx="153" formatCode="0">
                  <c:v>28217.833333333332</c:v>
                </c:pt>
                <c:pt idx="154" formatCode="0">
                  <c:v>28712.333333333332</c:v>
                </c:pt>
                <c:pt idx="155" formatCode="0">
                  <c:v>29374.166666666668</c:v>
                </c:pt>
                <c:pt idx="156" formatCode="0">
                  <c:v>29828.5</c:v>
                </c:pt>
                <c:pt idx="157" formatCode="0">
                  <c:v>30270.833333333332</c:v>
                </c:pt>
                <c:pt idx="158" formatCode="0">
                  <c:v>30270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0-4743-93A9-B79762A79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423808"/>
        <c:axId val="2112417568"/>
      </c:lineChart>
      <c:dateAx>
        <c:axId val="21124238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17568"/>
        <c:crosses val="autoZero"/>
        <c:auto val="1"/>
        <c:lblOffset val="100"/>
        <c:baseTimeUnit val="months"/>
      </c:dateAx>
      <c:valAx>
        <c:axId val="2112417568"/>
        <c:scaling>
          <c:orientation val="minMax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Residuals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Average'!$E$3</c:f>
              <c:strCache>
                <c:ptCount val="1"/>
                <c:pt idx="0">
                  <c:v>Resid (6)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'Moving Average'!$A$4:$A$239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Average'!$E$4:$E$162</c:f>
              <c:numCache>
                <c:formatCode>General</c:formatCode>
                <c:ptCount val="159"/>
                <c:pt idx="6" formatCode="0">
                  <c:v>11.16666666666697</c:v>
                </c:pt>
                <c:pt idx="7" formatCode="0">
                  <c:v>94.5</c:v>
                </c:pt>
                <c:pt idx="8" formatCode="0">
                  <c:v>263.33333333333303</c:v>
                </c:pt>
                <c:pt idx="9" formatCode="0">
                  <c:v>260</c:v>
                </c:pt>
                <c:pt idx="10" formatCode="0">
                  <c:v>105.83333333333303</c:v>
                </c:pt>
                <c:pt idx="11" formatCode="0">
                  <c:v>50.66666666666697</c:v>
                </c:pt>
                <c:pt idx="12" formatCode="0">
                  <c:v>138.33333333333303</c:v>
                </c:pt>
                <c:pt idx="13" formatCode="0">
                  <c:v>294.16666666666697</c:v>
                </c:pt>
                <c:pt idx="14" formatCode="0">
                  <c:v>237.83333333333303</c:v>
                </c:pt>
                <c:pt idx="15" formatCode="0">
                  <c:v>310.66666666666697</c:v>
                </c:pt>
                <c:pt idx="16" formatCode="0">
                  <c:v>436.83333333333303</c:v>
                </c:pt>
                <c:pt idx="17" formatCode="0">
                  <c:v>420.16666666666697</c:v>
                </c:pt>
                <c:pt idx="18" formatCode="0">
                  <c:v>172.33333333333303</c:v>
                </c:pt>
                <c:pt idx="19" formatCode="0">
                  <c:v>30.83333333333303</c:v>
                </c:pt>
                <c:pt idx="20" formatCode="0">
                  <c:v>102.83333333333303</c:v>
                </c:pt>
                <c:pt idx="21" formatCode="0">
                  <c:v>20.66666666666697</c:v>
                </c:pt>
                <c:pt idx="22" formatCode="0">
                  <c:v>25.5</c:v>
                </c:pt>
                <c:pt idx="23" formatCode="0">
                  <c:v>223.66666666666697</c:v>
                </c:pt>
                <c:pt idx="24" formatCode="0">
                  <c:v>509.83333333333303</c:v>
                </c:pt>
                <c:pt idx="25" formatCode="0">
                  <c:v>434.83333333333303</c:v>
                </c:pt>
                <c:pt idx="26" formatCode="0">
                  <c:v>-10.16666666666697</c:v>
                </c:pt>
                <c:pt idx="27" formatCode="0">
                  <c:v>-283.5</c:v>
                </c:pt>
                <c:pt idx="28" formatCode="0">
                  <c:v>88.5</c:v>
                </c:pt>
                <c:pt idx="29" formatCode="0">
                  <c:v>-16.5</c:v>
                </c:pt>
                <c:pt idx="30" formatCode="0">
                  <c:v>-173.33333333333303</c:v>
                </c:pt>
                <c:pt idx="31" formatCode="0">
                  <c:v>-9.5</c:v>
                </c:pt>
                <c:pt idx="32" formatCode="0">
                  <c:v>298</c:v>
                </c:pt>
                <c:pt idx="33" formatCode="0">
                  <c:v>227.5</c:v>
                </c:pt>
                <c:pt idx="34" formatCode="0">
                  <c:v>298.66666666666697</c:v>
                </c:pt>
                <c:pt idx="35" formatCode="0">
                  <c:v>494.5</c:v>
                </c:pt>
                <c:pt idx="36" formatCode="0">
                  <c:v>482</c:v>
                </c:pt>
                <c:pt idx="37" formatCode="0">
                  <c:v>185</c:v>
                </c:pt>
                <c:pt idx="38" formatCode="0">
                  <c:v>60.33333333333303</c:v>
                </c:pt>
                <c:pt idx="39" formatCode="0">
                  <c:v>-54.33333333333303</c:v>
                </c:pt>
                <c:pt idx="40" formatCode="0">
                  <c:v>-271.16666666666697</c:v>
                </c:pt>
                <c:pt idx="41" formatCode="0">
                  <c:v>-126.16666666666697</c:v>
                </c:pt>
                <c:pt idx="42" formatCode="0">
                  <c:v>109.5</c:v>
                </c:pt>
                <c:pt idx="43" formatCode="0">
                  <c:v>196.5</c:v>
                </c:pt>
                <c:pt idx="44" formatCode="0">
                  <c:v>222.5</c:v>
                </c:pt>
                <c:pt idx="45" formatCode="0">
                  <c:v>382.83333333333303</c:v>
                </c:pt>
                <c:pt idx="46" formatCode="0">
                  <c:v>498.66666666666697</c:v>
                </c:pt>
                <c:pt idx="47" formatCode="0">
                  <c:v>256.83333333333303</c:v>
                </c:pt>
                <c:pt idx="48" formatCode="0">
                  <c:v>-136.33333333333303</c:v>
                </c:pt>
                <c:pt idx="49" formatCode="0">
                  <c:v>-192.33333333333303</c:v>
                </c:pt>
                <c:pt idx="50" formatCode="0">
                  <c:v>-35.33333333333303</c:v>
                </c:pt>
                <c:pt idx="51" formatCode="0">
                  <c:v>-161.66666666666697</c:v>
                </c:pt>
                <c:pt idx="52" formatCode="0">
                  <c:v>-247.66666666666697</c:v>
                </c:pt>
                <c:pt idx="53" formatCode="0">
                  <c:v>-56.83333333333303</c:v>
                </c:pt>
                <c:pt idx="54" formatCode="0">
                  <c:v>-81</c:v>
                </c:pt>
                <c:pt idx="55" formatCode="0">
                  <c:v>125.16666666666697</c:v>
                </c:pt>
                <c:pt idx="56" formatCode="0">
                  <c:v>387.66666666666697</c:v>
                </c:pt>
                <c:pt idx="57" formatCode="0">
                  <c:v>681.16666666666697</c:v>
                </c:pt>
                <c:pt idx="58" formatCode="0">
                  <c:v>854.66666666666697</c:v>
                </c:pt>
                <c:pt idx="59" formatCode="0">
                  <c:v>1083</c:v>
                </c:pt>
                <c:pt idx="60" formatCode="0">
                  <c:v>1180</c:v>
                </c:pt>
                <c:pt idx="61" formatCode="0">
                  <c:v>981.83333333333303</c:v>
                </c:pt>
                <c:pt idx="62" formatCode="0">
                  <c:v>704.66666666666697</c:v>
                </c:pt>
                <c:pt idx="63" formatCode="0">
                  <c:v>1376.666666666667</c:v>
                </c:pt>
                <c:pt idx="64" formatCode="0">
                  <c:v>2008.833333333333</c:v>
                </c:pt>
                <c:pt idx="65" formatCode="0">
                  <c:v>525</c:v>
                </c:pt>
                <c:pt idx="66" formatCode="0">
                  <c:v>904.33333333333394</c:v>
                </c:pt>
                <c:pt idx="67" formatCode="0">
                  <c:v>542</c:v>
                </c:pt>
                <c:pt idx="68" formatCode="0">
                  <c:v>-167.5</c:v>
                </c:pt>
                <c:pt idx="69" formatCode="0">
                  <c:v>-627</c:v>
                </c:pt>
                <c:pt idx="70" formatCode="0">
                  <c:v>-133.66666666666606</c:v>
                </c:pt>
                <c:pt idx="71" formatCode="0">
                  <c:v>-2.5</c:v>
                </c:pt>
                <c:pt idx="72" formatCode="0">
                  <c:v>-96.66666666666606</c:v>
                </c:pt>
                <c:pt idx="73" formatCode="0">
                  <c:v>461</c:v>
                </c:pt>
                <c:pt idx="74" formatCode="0">
                  <c:v>273.33333333333394</c:v>
                </c:pt>
                <c:pt idx="75" formatCode="0">
                  <c:v>162.33333333333394</c:v>
                </c:pt>
                <c:pt idx="76" formatCode="0">
                  <c:v>-385</c:v>
                </c:pt>
                <c:pt idx="77" formatCode="0">
                  <c:v>-512.33333333333394</c:v>
                </c:pt>
                <c:pt idx="78" formatCode="0">
                  <c:v>-407.33333333333394</c:v>
                </c:pt>
                <c:pt idx="79" formatCode="0">
                  <c:v>-257.66666666666606</c:v>
                </c:pt>
                <c:pt idx="80" formatCode="0">
                  <c:v>335.5</c:v>
                </c:pt>
                <c:pt idx="81" formatCode="0">
                  <c:v>725.33333333333394</c:v>
                </c:pt>
                <c:pt idx="82" formatCode="0">
                  <c:v>1312.6666666666661</c:v>
                </c:pt>
                <c:pt idx="83" formatCode="0">
                  <c:v>1040</c:v>
                </c:pt>
                <c:pt idx="84" formatCode="0">
                  <c:v>1752.6666666666661</c:v>
                </c:pt>
                <c:pt idx="85" formatCode="0">
                  <c:v>1924.6666666666661</c:v>
                </c:pt>
                <c:pt idx="86" formatCode="0">
                  <c:v>2160</c:v>
                </c:pt>
                <c:pt idx="87" formatCode="0">
                  <c:v>784.5</c:v>
                </c:pt>
                <c:pt idx="88" formatCode="0">
                  <c:v>764.33333333333394</c:v>
                </c:pt>
                <c:pt idx="89" formatCode="0">
                  <c:v>673.83333333333394</c:v>
                </c:pt>
                <c:pt idx="90" formatCode="0">
                  <c:v>1008.5</c:v>
                </c:pt>
                <c:pt idx="91" formatCode="0">
                  <c:v>-448</c:v>
                </c:pt>
                <c:pt idx="92" formatCode="0">
                  <c:v>-84.5</c:v>
                </c:pt>
                <c:pt idx="93" formatCode="0">
                  <c:v>455.16666666666606</c:v>
                </c:pt>
                <c:pt idx="94" formatCode="0">
                  <c:v>-239.66666666666606</c:v>
                </c:pt>
                <c:pt idx="95" formatCode="0">
                  <c:v>540.33333333333394</c:v>
                </c:pt>
                <c:pt idx="96" formatCode="0">
                  <c:v>995.33333333333394</c:v>
                </c:pt>
                <c:pt idx="97" formatCode="0">
                  <c:v>2248.1666666666661</c:v>
                </c:pt>
                <c:pt idx="98" formatCode="0">
                  <c:v>2190.3333333333339</c:v>
                </c:pt>
                <c:pt idx="99" formatCode="0">
                  <c:v>931.33333333333394</c:v>
                </c:pt>
                <c:pt idx="100" formatCode="0">
                  <c:v>780</c:v>
                </c:pt>
                <c:pt idx="101" formatCode="0">
                  <c:v>385</c:v>
                </c:pt>
                <c:pt idx="102" formatCode="0">
                  <c:v>180</c:v>
                </c:pt>
                <c:pt idx="103" formatCode="0">
                  <c:v>204.16666666666606</c:v>
                </c:pt>
                <c:pt idx="104" formatCode="0">
                  <c:v>949.83333333333394</c:v>
                </c:pt>
                <c:pt idx="105" formatCode="0">
                  <c:v>1027</c:v>
                </c:pt>
                <c:pt idx="106" formatCode="0">
                  <c:v>1967.5</c:v>
                </c:pt>
                <c:pt idx="107" formatCode="0">
                  <c:v>1663.5</c:v>
                </c:pt>
                <c:pt idx="108" formatCode="0">
                  <c:v>790.5</c:v>
                </c:pt>
                <c:pt idx="109" formatCode="0">
                  <c:v>278.5</c:v>
                </c:pt>
                <c:pt idx="110" formatCode="0">
                  <c:v>105.33333333333212</c:v>
                </c:pt>
                <c:pt idx="111" formatCode="0">
                  <c:v>35.833333333332121</c:v>
                </c:pt>
                <c:pt idx="112" formatCode="0">
                  <c:v>1231.6666666666679</c:v>
                </c:pt>
                <c:pt idx="113" formatCode="0">
                  <c:v>1791.5</c:v>
                </c:pt>
                <c:pt idx="114" formatCode="0">
                  <c:v>1052.1666666666679</c:v>
                </c:pt>
                <c:pt idx="115" formatCode="0">
                  <c:v>978.5</c:v>
                </c:pt>
                <c:pt idx="116" formatCode="0">
                  <c:v>1255.5</c:v>
                </c:pt>
                <c:pt idx="117" formatCode="0">
                  <c:v>1266.5</c:v>
                </c:pt>
                <c:pt idx="118" formatCode="0">
                  <c:v>1469</c:v>
                </c:pt>
                <c:pt idx="119" formatCode="0">
                  <c:v>1482.3333333333321</c:v>
                </c:pt>
                <c:pt idx="120" formatCode="0">
                  <c:v>886.83333333333212</c:v>
                </c:pt>
                <c:pt idx="121" formatCode="0">
                  <c:v>681.5</c:v>
                </c:pt>
                <c:pt idx="122" formatCode="0">
                  <c:v>884.83333333333212</c:v>
                </c:pt>
                <c:pt idx="123" formatCode="0">
                  <c:v>1223.3333333333321</c:v>
                </c:pt>
                <c:pt idx="124" formatCode="0">
                  <c:v>1550.6666666666679</c:v>
                </c:pt>
                <c:pt idx="125" formatCode="0">
                  <c:v>1303</c:v>
                </c:pt>
                <c:pt idx="126" formatCode="0">
                  <c:v>1431.3333333333321</c:v>
                </c:pt>
                <c:pt idx="127" formatCode="0">
                  <c:v>4278.5</c:v>
                </c:pt>
                <c:pt idx="128" formatCode="0">
                  <c:v>4961.3333333333321</c:v>
                </c:pt>
                <c:pt idx="129" formatCode="0">
                  <c:v>3033.6666666666679</c:v>
                </c:pt>
                <c:pt idx="130" formatCode="0">
                  <c:v>4062.3333333333321</c:v>
                </c:pt>
                <c:pt idx="131" formatCode="0">
                  <c:v>2490.1666666666679</c:v>
                </c:pt>
                <c:pt idx="132" formatCode="0">
                  <c:v>1050.3333333333321</c:v>
                </c:pt>
                <c:pt idx="133" formatCode="0">
                  <c:v>742.83333333333212</c:v>
                </c:pt>
                <c:pt idx="134" formatCode="0">
                  <c:v>104.33333333333212</c:v>
                </c:pt>
                <c:pt idx="135" formatCode="0">
                  <c:v>752.16666666666788</c:v>
                </c:pt>
                <c:pt idx="136" formatCode="0">
                  <c:v>704.33333333333212</c:v>
                </c:pt>
                <c:pt idx="137" formatCode="0">
                  <c:v>1647.6666666666679</c:v>
                </c:pt>
                <c:pt idx="138" formatCode="0">
                  <c:v>1004</c:v>
                </c:pt>
                <c:pt idx="139" formatCode="0">
                  <c:v>1404.3333333333321</c:v>
                </c:pt>
                <c:pt idx="140" formatCode="0">
                  <c:v>2553.8333333333321</c:v>
                </c:pt>
                <c:pt idx="141" formatCode="0">
                  <c:v>1300.3333333333321</c:v>
                </c:pt>
                <c:pt idx="142" formatCode="0">
                  <c:v>1376.8333333333321</c:v>
                </c:pt>
                <c:pt idx="143" formatCode="0">
                  <c:v>209</c:v>
                </c:pt>
                <c:pt idx="144" formatCode="0">
                  <c:v>-273</c:v>
                </c:pt>
                <c:pt idx="145" formatCode="0">
                  <c:v>-1005.3333333333321</c:v>
                </c:pt>
                <c:pt idx="146" formatCode="0">
                  <c:v>-1418.1666666666679</c:v>
                </c:pt>
                <c:pt idx="147" formatCode="0">
                  <c:v>-2829.3333333333321</c:v>
                </c:pt>
                <c:pt idx="148" formatCode="0">
                  <c:v>-3251.1666666666679</c:v>
                </c:pt>
                <c:pt idx="149" formatCode="0">
                  <c:v>-2045.6666666666679</c:v>
                </c:pt>
                <c:pt idx="150" formatCode="0">
                  <c:v>-1686.5</c:v>
                </c:pt>
                <c:pt idx="151" formatCode="0">
                  <c:v>2200.1666666666679</c:v>
                </c:pt>
                <c:pt idx="152" formatCode="0">
                  <c:v>2415</c:v>
                </c:pt>
                <c:pt idx="153" formatCode="0">
                  <c:v>2492.1666666666679</c:v>
                </c:pt>
                <c:pt idx="154" formatCode="0">
                  <c:v>2027.6666666666679</c:v>
                </c:pt>
                <c:pt idx="155" formatCode="0">
                  <c:v>529.83333333333212</c:v>
                </c:pt>
                <c:pt idx="156" formatCode="0">
                  <c:v>-246.5</c:v>
                </c:pt>
                <c:pt idx="157" formatCode="0">
                  <c:v>-59.833333333332121</c:v>
                </c:pt>
                <c:pt idx="158" formatCode="0">
                  <c:v>-438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0-46BE-B698-BE458C4EAEC1}"/>
            </c:ext>
          </c:extLst>
        </c:ser>
        <c:ser>
          <c:idx val="1"/>
          <c:order val="1"/>
          <c:tx>
            <c:strRef>
              <c:f>'Moving Average'!$F$3</c:f>
              <c:strCache>
                <c:ptCount val="1"/>
                <c:pt idx="0">
                  <c:v>Resid (12)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'Moving Average'!$A$4:$A$239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Average'!$F$4:$F$162</c:f>
              <c:numCache>
                <c:formatCode>General</c:formatCode>
                <c:ptCount val="159"/>
                <c:pt idx="12" formatCode="0">
                  <c:v>231.25</c:v>
                </c:pt>
                <c:pt idx="13" formatCode="0">
                  <c:v>420.33333333333303</c:v>
                </c:pt>
                <c:pt idx="14" formatCode="0">
                  <c:v>395.08333333333303</c:v>
                </c:pt>
                <c:pt idx="15" formatCode="0">
                  <c:v>461.83333333333303</c:v>
                </c:pt>
                <c:pt idx="16" formatCode="0">
                  <c:v>582.33333333333303</c:v>
                </c:pt>
                <c:pt idx="17" formatCode="0">
                  <c:v>603.91666666666697</c:v>
                </c:pt>
                <c:pt idx="18" formatCode="0">
                  <c:v>402.83333333333303</c:v>
                </c:pt>
                <c:pt idx="19" formatCode="0">
                  <c:v>276.5</c:v>
                </c:pt>
                <c:pt idx="20" formatCode="0">
                  <c:v>329.83333333333303</c:v>
                </c:pt>
                <c:pt idx="21" formatCode="0">
                  <c:v>250.16666666666697</c:v>
                </c:pt>
                <c:pt idx="22" formatCode="0">
                  <c:v>239.66666666666697</c:v>
                </c:pt>
                <c:pt idx="23" formatCode="0">
                  <c:v>387.41666666666697</c:v>
                </c:pt>
                <c:pt idx="24" formatCode="0">
                  <c:v>623.08333333333303</c:v>
                </c:pt>
                <c:pt idx="25" formatCode="0">
                  <c:v>553.83333333333303</c:v>
                </c:pt>
                <c:pt idx="26" formatCode="0">
                  <c:v>143.33333333333303</c:v>
                </c:pt>
                <c:pt idx="27" formatCode="0">
                  <c:v>-140.41666666666697</c:v>
                </c:pt>
                <c:pt idx="28" formatCode="0">
                  <c:v>216</c:v>
                </c:pt>
                <c:pt idx="29" formatCode="0">
                  <c:v>136.08333333333303</c:v>
                </c:pt>
                <c:pt idx="30" formatCode="0">
                  <c:v>-26.25</c:v>
                </c:pt>
                <c:pt idx="31" formatCode="0">
                  <c:v>58.16666666666697</c:v>
                </c:pt>
                <c:pt idx="32" formatCode="0">
                  <c:v>286.41666666666697</c:v>
                </c:pt>
                <c:pt idx="33" formatCode="0">
                  <c:v>223.5</c:v>
                </c:pt>
                <c:pt idx="34" formatCode="0">
                  <c:v>338.08333333333303</c:v>
                </c:pt>
                <c:pt idx="35" formatCode="0">
                  <c:v>531.5</c:v>
                </c:pt>
                <c:pt idx="36" formatCode="0">
                  <c:v>562.33333333333303</c:v>
                </c:pt>
                <c:pt idx="37" formatCode="0">
                  <c:v>365.75</c:v>
                </c:pt>
                <c:pt idx="38" formatCode="0">
                  <c:v>313.16666666666697</c:v>
                </c:pt>
                <c:pt idx="39" formatCode="0">
                  <c:v>197.08333333333303</c:v>
                </c:pt>
                <c:pt idx="40" formatCode="0">
                  <c:v>-43.25</c:v>
                </c:pt>
                <c:pt idx="41" formatCode="0">
                  <c:v>68.16666666666697</c:v>
                </c:pt>
                <c:pt idx="42" formatCode="0">
                  <c:v>235.75</c:v>
                </c:pt>
                <c:pt idx="43" formatCode="0">
                  <c:v>244.75</c:v>
                </c:pt>
                <c:pt idx="44" formatCode="0">
                  <c:v>233.41666666666697</c:v>
                </c:pt>
                <c:pt idx="45" formatCode="0">
                  <c:v>386.75</c:v>
                </c:pt>
                <c:pt idx="46" formatCode="0">
                  <c:v>521.25</c:v>
                </c:pt>
                <c:pt idx="47" formatCode="0">
                  <c:v>356.83333333333303</c:v>
                </c:pt>
                <c:pt idx="48" formatCode="0">
                  <c:v>31.58333333333303</c:v>
                </c:pt>
                <c:pt idx="49" formatCode="0">
                  <c:v>-6.9166666666669698</c:v>
                </c:pt>
                <c:pt idx="50" formatCode="0">
                  <c:v>139.58333333333303</c:v>
                </c:pt>
                <c:pt idx="51" formatCode="0">
                  <c:v>5.5833333333330302</c:v>
                </c:pt>
                <c:pt idx="52" formatCode="0">
                  <c:v>-135</c:v>
                </c:pt>
                <c:pt idx="53" formatCode="0">
                  <c:v>-55.5</c:v>
                </c:pt>
                <c:pt idx="54" formatCode="0">
                  <c:v>-154.16666666666697</c:v>
                </c:pt>
                <c:pt idx="55" formatCode="0">
                  <c:v>36.91666666666697</c:v>
                </c:pt>
                <c:pt idx="56" formatCode="0">
                  <c:v>312.66666666666697</c:v>
                </c:pt>
                <c:pt idx="57" formatCode="0">
                  <c:v>621.25</c:v>
                </c:pt>
                <c:pt idx="58" formatCode="0">
                  <c:v>872.5</c:v>
                </c:pt>
                <c:pt idx="59" formatCode="0">
                  <c:v>1239.083333333333</c:v>
                </c:pt>
                <c:pt idx="60" formatCode="0">
                  <c:v>1483</c:v>
                </c:pt>
                <c:pt idx="61" formatCode="0">
                  <c:v>1448</c:v>
                </c:pt>
                <c:pt idx="62" formatCode="0">
                  <c:v>1308.166666666667</c:v>
                </c:pt>
                <c:pt idx="63" formatCode="0">
                  <c:v>2084.416666666667</c:v>
                </c:pt>
                <c:pt idx="64" formatCode="0">
                  <c:v>2832.25</c:v>
                </c:pt>
                <c:pt idx="65" formatCode="0">
                  <c:v>1487</c:v>
                </c:pt>
                <c:pt idx="66" formatCode="0">
                  <c:v>1859.166666666667</c:v>
                </c:pt>
                <c:pt idx="67" formatCode="0">
                  <c:v>1477.416666666667</c:v>
                </c:pt>
                <c:pt idx="68" formatCode="0">
                  <c:v>738.08333333333394</c:v>
                </c:pt>
                <c:pt idx="69" formatCode="0">
                  <c:v>229.83333333333394</c:v>
                </c:pt>
                <c:pt idx="70" formatCode="0">
                  <c:v>523.08333333333394</c:v>
                </c:pt>
                <c:pt idx="71" formatCode="0">
                  <c:v>351.75</c:v>
                </c:pt>
                <c:pt idx="72" formatCode="0">
                  <c:v>158.83333333333394</c:v>
                </c:pt>
                <c:pt idx="73" formatCode="0">
                  <c:v>539.5</c:v>
                </c:pt>
                <c:pt idx="74" formatCode="0">
                  <c:v>238.91666666666606</c:v>
                </c:pt>
                <c:pt idx="75" formatCode="0">
                  <c:v>80.66666666666606</c:v>
                </c:pt>
                <c:pt idx="76" formatCode="0">
                  <c:v>-390.33333333333394</c:v>
                </c:pt>
                <c:pt idx="77" formatCode="0">
                  <c:v>-470.41666666666606</c:v>
                </c:pt>
                <c:pt idx="78" formatCode="0">
                  <c:v>-416</c:v>
                </c:pt>
                <c:pt idx="79" formatCode="0">
                  <c:v>-252.83333333333394</c:v>
                </c:pt>
                <c:pt idx="80" formatCode="0">
                  <c:v>274.91666666666606</c:v>
                </c:pt>
                <c:pt idx="81" formatCode="0">
                  <c:v>628.83333333333394</c:v>
                </c:pt>
                <c:pt idx="82" formatCode="0">
                  <c:v>1194.8333333333339</c:v>
                </c:pt>
                <c:pt idx="83" formatCode="0">
                  <c:v>1065.8333333333339</c:v>
                </c:pt>
                <c:pt idx="84" formatCode="0">
                  <c:v>1947.6666666666661</c:v>
                </c:pt>
                <c:pt idx="85" formatCode="0">
                  <c:v>2359.5</c:v>
                </c:pt>
                <c:pt idx="86" formatCode="0">
                  <c:v>2908.25</c:v>
                </c:pt>
                <c:pt idx="87" formatCode="0">
                  <c:v>1814.4166666666661</c:v>
                </c:pt>
                <c:pt idx="88" formatCode="0">
                  <c:v>1940</c:v>
                </c:pt>
                <c:pt idx="89" formatCode="0">
                  <c:v>1877.9166666666661</c:v>
                </c:pt>
                <c:pt idx="90" formatCode="0">
                  <c:v>2249.0833333333339</c:v>
                </c:pt>
                <c:pt idx="91" formatCode="0">
                  <c:v>724.83333333333394</c:v>
                </c:pt>
                <c:pt idx="92" formatCode="0">
                  <c:v>831.75</c:v>
                </c:pt>
                <c:pt idx="93" formatCode="0">
                  <c:v>1060.3333333333339</c:v>
                </c:pt>
                <c:pt idx="94" formatCode="0">
                  <c:v>262.33333333333394</c:v>
                </c:pt>
                <c:pt idx="95" formatCode="0">
                  <c:v>892.08333333333394</c:v>
                </c:pt>
                <c:pt idx="96" formatCode="0">
                  <c:v>1224.4166666666661</c:v>
                </c:pt>
                <c:pt idx="97" formatCode="0">
                  <c:v>2369.5833333333339</c:v>
                </c:pt>
                <c:pt idx="98" formatCode="0">
                  <c:v>2558.9166666666661</c:v>
                </c:pt>
                <c:pt idx="99" formatCode="0">
                  <c:v>1585.25</c:v>
                </c:pt>
                <c:pt idx="100" formatCode="0">
                  <c:v>1509.1666666666661</c:v>
                </c:pt>
                <c:pt idx="101" formatCode="0">
                  <c:v>1320.6666666666661</c:v>
                </c:pt>
                <c:pt idx="102" formatCode="0">
                  <c:v>1211.1666666666661</c:v>
                </c:pt>
                <c:pt idx="103" formatCode="0">
                  <c:v>1302.1666666666661</c:v>
                </c:pt>
                <c:pt idx="104" formatCode="0">
                  <c:v>1815.5833333333339</c:v>
                </c:pt>
                <c:pt idx="105" formatCode="0">
                  <c:v>1682.6666666666661</c:v>
                </c:pt>
                <c:pt idx="106" formatCode="0">
                  <c:v>2591.75</c:v>
                </c:pt>
                <c:pt idx="107" formatCode="0">
                  <c:v>2284.25</c:v>
                </c:pt>
                <c:pt idx="108" formatCode="0">
                  <c:v>1478.25</c:v>
                </c:pt>
                <c:pt idx="109" formatCode="0">
                  <c:v>1027.8333333333339</c:v>
                </c:pt>
                <c:pt idx="110" formatCode="0">
                  <c:v>973.08333333333394</c:v>
                </c:pt>
                <c:pt idx="111" formatCode="0">
                  <c:v>936.91666666666606</c:v>
                </c:pt>
                <c:pt idx="112" formatCode="0">
                  <c:v>2083.0833333333339</c:v>
                </c:pt>
                <c:pt idx="113" formatCode="0">
                  <c:v>2520.5</c:v>
                </c:pt>
                <c:pt idx="114" formatCode="0">
                  <c:v>1703.3333333333321</c:v>
                </c:pt>
                <c:pt idx="115" formatCode="0">
                  <c:v>1594.5</c:v>
                </c:pt>
                <c:pt idx="116" formatCode="0">
                  <c:v>1901.4166666666679</c:v>
                </c:pt>
                <c:pt idx="117" formatCode="0">
                  <c:v>2041.6666666666679</c:v>
                </c:pt>
                <c:pt idx="118" formatCode="0">
                  <c:v>2408.3333333333321</c:v>
                </c:pt>
                <c:pt idx="119" formatCode="0">
                  <c:v>2517.4166666666679</c:v>
                </c:pt>
                <c:pt idx="120" formatCode="0">
                  <c:v>1936.5</c:v>
                </c:pt>
                <c:pt idx="121" formatCode="0">
                  <c:v>1762</c:v>
                </c:pt>
                <c:pt idx="122" formatCode="0">
                  <c:v>1959.6666666666679</c:v>
                </c:pt>
                <c:pt idx="123" formatCode="0">
                  <c:v>2242.9166666666679</c:v>
                </c:pt>
                <c:pt idx="124" formatCode="0">
                  <c:v>2504.8333333333321</c:v>
                </c:pt>
                <c:pt idx="125" formatCode="0">
                  <c:v>2246.6666666666679</c:v>
                </c:pt>
                <c:pt idx="126" formatCode="0">
                  <c:v>2370.5833333333321</c:v>
                </c:pt>
                <c:pt idx="127" formatCode="0">
                  <c:v>5258.5</c:v>
                </c:pt>
                <c:pt idx="128" formatCode="0">
                  <c:v>6249.0833333333321</c:v>
                </c:pt>
                <c:pt idx="129" formatCode="0">
                  <c:v>4727.5</c:v>
                </c:pt>
                <c:pt idx="130" formatCode="0">
                  <c:v>6023</c:v>
                </c:pt>
                <c:pt idx="131" formatCode="0">
                  <c:v>4821.0833333333321</c:v>
                </c:pt>
                <c:pt idx="132" formatCode="0">
                  <c:v>3726.3333333333321</c:v>
                </c:pt>
                <c:pt idx="133" formatCode="0">
                  <c:v>3631.1666666666679</c:v>
                </c:pt>
                <c:pt idx="134" formatCode="0">
                  <c:v>2716.3333333333321</c:v>
                </c:pt>
                <c:pt idx="135" formatCode="0">
                  <c:v>2840.4166666666679</c:v>
                </c:pt>
                <c:pt idx="136" formatCode="0">
                  <c:v>2517.3333333333321</c:v>
                </c:pt>
                <c:pt idx="137" formatCode="0">
                  <c:v>2946.9166666666679</c:v>
                </c:pt>
                <c:pt idx="138" formatCode="0">
                  <c:v>1962.1666666666679</c:v>
                </c:pt>
                <c:pt idx="139" formatCode="0">
                  <c:v>2104.0833333333321</c:v>
                </c:pt>
                <c:pt idx="140" formatCode="0">
                  <c:v>3238.5833333333321</c:v>
                </c:pt>
                <c:pt idx="141" formatCode="0">
                  <c:v>2272.75</c:v>
                </c:pt>
                <c:pt idx="142" formatCode="0">
                  <c:v>2399.0833333333321</c:v>
                </c:pt>
                <c:pt idx="143" formatCode="0">
                  <c:v>1435.3333333333321</c:v>
                </c:pt>
                <c:pt idx="144" formatCode="0">
                  <c:v>891.5</c:v>
                </c:pt>
                <c:pt idx="145" formatCode="0">
                  <c:v>91</c:v>
                </c:pt>
                <c:pt idx="146" formatCode="0">
                  <c:v>-511.66666666666788</c:v>
                </c:pt>
                <c:pt idx="147" formatCode="0">
                  <c:v>-2421</c:v>
                </c:pt>
                <c:pt idx="148" formatCode="0">
                  <c:v>-3326.6666666666679</c:v>
                </c:pt>
                <c:pt idx="149" formatCode="0">
                  <c:v>-2745.8333333333321</c:v>
                </c:pt>
                <c:pt idx="150" formatCode="0">
                  <c:v>-2775.75</c:v>
                </c:pt>
                <c:pt idx="151" formatCode="0">
                  <c:v>723.91666666666788</c:v>
                </c:pt>
                <c:pt idx="152" formatCode="0">
                  <c:v>977.91666666666788</c:v>
                </c:pt>
                <c:pt idx="153" formatCode="0">
                  <c:v>1314.9166666666679</c:v>
                </c:pt>
                <c:pt idx="154" formatCode="0">
                  <c:v>1373.75</c:v>
                </c:pt>
                <c:pt idx="155" formatCode="0">
                  <c:v>605.08333333333212</c:v>
                </c:pt>
                <c:pt idx="156" formatCode="0">
                  <c:v>360.5</c:v>
                </c:pt>
                <c:pt idx="157" formatCode="0">
                  <c:v>1067.6666666666679</c:v>
                </c:pt>
                <c:pt idx="158" formatCode="0">
                  <c:v>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0-46BE-B698-BE458C4EA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145472"/>
        <c:axId val="2123156288"/>
      </c:lineChart>
      <c:dateAx>
        <c:axId val="212314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56288"/>
        <c:crossesAt val="-600"/>
        <c:auto val="1"/>
        <c:lblOffset val="100"/>
        <c:baseTimeUnit val="months"/>
      </c:dateAx>
      <c:valAx>
        <c:axId val="21231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Exp Smoothing'!$B$3</c:f>
              <c:strCache>
                <c:ptCount val="1"/>
                <c:pt idx="0">
                  <c:v>Gold_Price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'Simple Exp Smoothing'!$A$4:$A$239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xVal>
          <c:yVal>
            <c:numRef>
              <c:f>'Simple Exp Smoothing'!$B$4:$B$239</c:f>
              <c:numCache>
                <c:formatCode>General</c:formatCode>
                <c:ptCount val="236"/>
                <c:pt idx="0">
                  <c:v>4466</c:v>
                </c:pt>
                <c:pt idx="1">
                  <c:v>4370</c:v>
                </c:pt>
                <c:pt idx="2">
                  <c:v>4269</c:v>
                </c:pt>
                <c:pt idx="3">
                  <c:v>4267</c:v>
                </c:pt>
                <c:pt idx="4">
                  <c:v>4441</c:v>
                </c:pt>
                <c:pt idx="5">
                  <c:v>4400</c:v>
                </c:pt>
                <c:pt idx="6">
                  <c:v>4380</c:v>
                </c:pt>
                <c:pt idx="7">
                  <c:v>4449</c:v>
                </c:pt>
                <c:pt idx="8">
                  <c:v>4631</c:v>
                </c:pt>
                <c:pt idx="9">
                  <c:v>4688</c:v>
                </c:pt>
                <c:pt idx="10">
                  <c:v>4604</c:v>
                </c:pt>
                <c:pt idx="11">
                  <c:v>4576</c:v>
                </c:pt>
                <c:pt idx="12">
                  <c:v>4693</c:v>
                </c:pt>
                <c:pt idx="13">
                  <c:v>4901</c:v>
                </c:pt>
                <c:pt idx="14">
                  <c:v>4920</c:v>
                </c:pt>
                <c:pt idx="15">
                  <c:v>5041</c:v>
                </c:pt>
                <c:pt idx="16">
                  <c:v>5226</c:v>
                </c:pt>
                <c:pt idx="17">
                  <c:v>5313</c:v>
                </c:pt>
                <c:pt idx="18">
                  <c:v>5188</c:v>
                </c:pt>
                <c:pt idx="19">
                  <c:v>5129</c:v>
                </c:pt>
                <c:pt idx="20">
                  <c:v>5239</c:v>
                </c:pt>
                <c:pt idx="21">
                  <c:v>5210</c:v>
                </c:pt>
                <c:pt idx="22">
                  <c:v>5243</c:v>
                </c:pt>
                <c:pt idx="23">
                  <c:v>5444</c:v>
                </c:pt>
                <c:pt idx="24">
                  <c:v>5752</c:v>
                </c:pt>
                <c:pt idx="25">
                  <c:v>5771</c:v>
                </c:pt>
                <c:pt idx="26">
                  <c:v>5433</c:v>
                </c:pt>
                <c:pt idx="27">
                  <c:v>5192</c:v>
                </c:pt>
                <c:pt idx="28">
                  <c:v>5561</c:v>
                </c:pt>
                <c:pt idx="29">
                  <c:v>5509</c:v>
                </c:pt>
                <c:pt idx="30">
                  <c:v>5363</c:v>
                </c:pt>
                <c:pt idx="31">
                  <c:v>5462</c:v>
                </c:pt>
                <c:pt idx="32">
                  <c:v>5718</c:v>
                </c:pt>
                <c:pt idx="33">
                  <c:v>5695</c:v>
                </c:pt>
                <c:pt idx="34">
                  <c:v>5850</c:v>
                </c:pt>
                <c:pt idx="35">
                  <c:v>6094</c:v>
                </c:pt>
                <c:pt idx="36">
                  <c:v>6179</c:v>
                </c:pt>
                <c:pt idx="37">
                  <c:v>6018</c:v>
                </c:pt>
                <c:pt idx="38">
                  <c:v>5986</c:v>
                </c:pt>
                <c:pt idx="39">
                  <c:v>5916</c:v>
                </c:pt>
                <c:pt idx="40">
                  <c:v>5736</c:v>
                </c:pt>
                <c:pt idx="41">
                  <c:v>5862</c:v>
                </c:pt>
                <c:pt idx="42">
                  <c:v>6059</c:v>
                </c:pt>
                <c:pt idx="43">
                  <c:v>6126</c:v>
                </c:pt>
                <c:pt idx="44">
                  <c:v>6170</c:v>
                </c:pt>
                <c:pt idx="45">
                  <c:v>6361</c:v>
                </c:pt>
                <c:pt idx="46">
                  <c:v>6551</c:v>
                </c:pt>
                <c:pt idx="47">
                  <c:v>6445</c:v>
                </c:pt>
                <c:pt idx="48">
                  <c:v>6149</c:v>
                </c:pt>
                <c:pt idx="49">
                  <c:v>6108</c:v>
                </c:pt>
                <c:pt idx="50">
                  <c:v>6262</c:v>
                </c:pt>
                <c:pt idx="51">
                  <c:v>6151</c:v>
                </c:pt>
                <c:pt idx="52">
                  <c:v>6030</c:v>
                </c:pt>
                <c:pt idx="53">
                  <c:v>6134</c:v>
                </c:pt>
                <c:pt idx="54">
                  <c:v>6058</c:v>
                </c:pt>
                <c:pt idx="55">
                  <c:v>6249</c:v>
                </c:pt>
                <c:pt idx="56">
                  <c:v>6535</c:v>
                </c:pt>
                <c:pt idx="57">
                  <c:v>6874</c:v>
                </c:pt>
                <c:pt idx="58">
                  <c:v>7168</c:v>
                </c:pt>
                <c:pt idx="59">
                  <c:v>7586</c:v>
                </c:pt>
                <c:pt idx="60">
                  <c:v>7925</c:v>
                </c:pt>
                <c:pt idx="61">
                  <c:v>8038</c:v>
                </c:pt>
                <c:pt idx="62">
                  <c:v>8059</c:v>
                </c:pt>
                <c:pt idx="63">
                  <c:v>8985</c:v>
                </c:pt>
                <c:pt idx="64">
                  <c:v>9969</c:v>
                </c:pt>
                <c:pt idx="65">
                  <c:v>8952</c:v>
                </c:pt>
                <c:pt idx="66">
                  <c:v>9559</c:v>
                </c:pt>
                <c:pt idx="67">
                  <c:v>9469</c:v>
                </c:pt>
                <c:pt idx="68">
                  <c:v>8998</c:v>
                </c:pt>
                <c:pt idx="69">
                  <c:v>8695</c:v>
                </c:pt>
                <c:pt idx="70">
                  <c:v>9140</c:v>
                </c:pt>
                <c:pt idx="71">
                  <c:v>9133</c:v>
                </c:pt>
                <c:pt idx="72">
                  <c:v>9069</c:v>
                </c:pt>
                <c:pt idx="73">
                  <c:v>9545</c:v>
                </c:pt>
                <c:pt idx="74">
                  <c:v>9370</c:v>
                </c:pt>
                <c:pt idx="75">
                  <c:v>9321</c:v>
                </c:pt>
                <c:pt idx="76">
                  <c:v>8878</c:v>
                </c:pt>
                <c:pt idx="77">
                  <c:v>8707</c:v>
                </c:pt>
                <c:pt idx="78">
                  <c:v>8741</c:v>
                </c:pt>
                <c:pt idx="79">
                  <c:v>8836</c:v>
                </c:pt>
                <c:pt idx="80">
                  <c:v>9311</c:v>
                </c:pt>
                <c:pt idx="81">
                  <c:v>9691</c:v>
                </c:pt>
                <c:pt idx="82">
                  <c:v>10340</c:v>
                </c:pt>
                <c:pt idx="83">
                  <c:v>10311</c:v>
                </c:pt>
                <c:pt idx="84">
                  <c:v>11291</c:v>
                </c:pt>
                <c:pt idx="85">
                  <c:v>11888</c:v>
                </c:pt>
                <c:pt idx="86">
                  <c:v>12632</c:v>
                </c:pt>
                <c:pt idx="87">
                  <c:v>11810</c:v>
                </c:pt>
                <c:pt idx="88">
                  <c:v>12143</c:v>
                </c:pt>
                <c:pt idx="89">
                  <c:v>12353</c:v>
                </c:pt>
                <c:pt idx="90">
                  <c:v>13028</c:v>
                </c:pt>
                <c:pt idx="91">
                  <c:v>11861</c:v>
                </c:pt>
                <c:pt idx="92">
                  <c:v>12220</c:v>
                </c:pt>
                <c:pt idx="93">
                  <c:v>12691</c:v>
                </c:pt>
                <c:pt idx="94">
                  <c:v>12143</c:v>
                </c:pt>
                <c:pt idx="95">
                  <c:v>12923</c:v>
                </c:pt>
                <c:pt idx="96">
                  <c:v>13473</c:v>
                </c:pt>
                <c:pt idx="97">
                  <c:v>14800</c:v>
                </c:pt>
                <c:pt idx="98">
                  <c:v>15232</c:v>
                </c:pt>
                <c:pt idx="99">
                  <c:v>14475</c:v>
                </c:pt>
                <c:pt idx="100">
                  <c:v>14621</c:v>
                </c:pt>
                <c:pt idx="101">
                  <c:v>14639</c:v>
                </c:pt>
                <c:pt idx="102">
                  <c:v>14720</c:v>
                </c:pt>
                <c:pt idx="103">
                  <c:v>14952</c:v>
                </c:pt>
                <c:pt idx="104">
                  <c:v>15723</c:v>
                </c:pt>
                <c:pt idx="105">
                  <c:v>15882</c:v>
                </c:pt>
                <c:pt idx="106">
                  <c:v>17057</c:v>
                </c:pt>
                <c:pt idx="107">
                  <c:v>17159</c:v>
                </c:pt>
                <c:pt idx="108">
                  <c:v>16706</c:v>
                </c:pt>
                <c:pt idx="109">
                  <c:v>16525</c:v>
                </c:pt>
                <c:pt idx="110">
                  <c:v>16614</c:v>
                </c:pt>
                <c:pt idx="111">
                  <c:v>16693</c:v>
                </c:pt>
                <c:pt idx="112">
                  <c:v>18024</c:v>
                </c:pt>
                <c:pt idx="113">
                  <c:v>18745</c:v>
                </c:pt>
                <c:pt idx="114">
                  <c:v>18270</c:v>
                </c:pt>
                <c:pt idx="115">
                  <c:v>18457</c:v>
                </c:pt>
                <c:pt idx="116">
                  <c:v>19056</c:v>
                </c:pt>
                <c:pt idx="117">
                  <c:v>19474</c:v>
                </c:pt>
                <c:pt idx="118">
                  <c:v>20140</c:v>
                </c:pt>
                <c:pt idx="119">
                  <c:v>20506</c:v>
                </c:pt>
                <c:pt idx="120">
                  <c:v>20204</c:v>
                </c:pt>
                <c:pt idx="121">
                  <c:v>20321</c:v>
                </c:pt>
                <c:pt idx="122">
                  <c:v>20835</c:v>
                </c:pt>
                <c:pt idx="123">
                  <c:v>21470</c:v>
                </c:pt>
                <c:pt idx="124">
                  <c:v>22130</c:v>
                </c:pt>
                <c:pt idx="125">
                  <c:v>22214</c:v>
                </c:pt>
                <c:pt idx="126">
                  <c:v>22627</c:v>
                </c:pt>
                <c:pt idx="127">
                  <c:v>25878</c:v>
                </c:pt>
                <c:pt idx="128">
                  <c:v>27487</c:v>
                </c:pt>
                <c:pt idx="129">
                  <c:v>26668</c:v>
                </c:pt>
                <c:pt idx="130">
                  <c:v>28563</c:v>
                </c:pt>
                <c:pt idx="131">
                  <c:v>28063</c:v>
                </c:pt>
                <c:pt idx="132">
                  <c:v>27598</c:v>
                </c:pt>
                <c:pt idx="133">
                  <c:v>28119</c:v>
                </c:pt>
                <c:pt idx="134">
                  <c:v>27854</c:v>
                </c:pt>
                <c:pt idx="135">
                  <c:v>28563</c:v>
                </c:pt>
                <c:pt idx="136">
                  <c:v>28831</c:v>
                </c:pt>
                <c:pt idx="137">
                  <c:v>29819</c:v>
                </c:pt>
                <c:pt idx="138">
                  <c:v>29468</c:v>
                </c:pt>
                <c:pt idx="139">
                  <c:v>30180</c:v>
                </c:pt>
                <c:pt idx="140">
                  <c:v>31673</c:v>
                </c:pt>
                <c:pt idx="141">
                  <c:v>31056</c:v>
                </c:pt>
                <c:pt idx="142">
                  <c:v>31548</c:v>
                </c:pt>
                <c:pt idx="143">
                  <c:v>30833</c:v>
                </c:pt>
                <c:pt idx="144">
                  <c:v>30520</c:v>
                </c:pt>
                <c:pt idx="145">
                  <c:v>29963</c:v>
                </c:pt>
                <c:pt idx="146">
                  <c:v>29514</c:v>
                </c:pt>
                <c:pt idx="147">
                  <c:v>27743</c:v>
                </c:pt>
                <c:pt idx="148">
                  <c:v>26769</c:v>
                </c:pt>
                <c:pt idx="149">
                  <c:v>27178</c:v>
                </c:pt>
                <c:pt idx="150">
                  <c:v>26928</c:v>
                </c:pt>
                <c:pt idx="151">
                  <c:v>30216</c:v>
                </c:pt>
                <c:pt idx="152">
                  <c:v>30473</c:v>
                </c:pt>
                <c:pt idx="153">
                  <c:v>30710</c:v>
                </c:pt>
                <c:pt idx="154">
                  <c:v>30740</c:v>
                </c:pt>
                <c:pt idx="155">
                  <c:v>29904</c:v>
                </c:pt>
                <c:pt idx="156">
                  <c:v>29582</c:v>
                </c:pt>
                <c:pt idx="157">
                  <c:v>30211</c:v>
                </c:pt>
                <c:pt idx="158">
                  <c:v>29832</c:v>
                </c:pt>
                <c:pt idx="159">
                  <c:v>29329</c:v>
                </c:pt>
                <c:pt idx="160">
                  <c:v>28738</c:v>
                </c:pt>
                <c:pt idx="161">
                  <c:v>27427</c:v>
                </c:pt>
                <c:pt idx="162">
                  <c:v>28008</c:v>
                </c:pt>
                <c:pt idx="163">
                  <c:v>28080</c:v>
                </c:pt>
                <c:pt idx="164">
                  <c:v>26963</c:v>
                </c:pt>
                <c:pt idx="165">
                  <c:v>26991</c:v>
                </c:pt>
                <c:pt idx="166">
                  <c:v>26115</c:v>
                </c:pt>
                <c:pt idx="167">
                  <c:v>26678</c:v>
                </c:pt>
                <c:pt idx="168">
                  <c:v>27403</c:v>
                </c:pt>
                <c:pt idx="169">
                  <c:v>27075</c:v>
                </c:pt>
                <c:pt idx="170">
                  <c:v>26168</c:v>
                </c:pt>
                <c:pt idx="171">
                  <c:v>26683</c:v>
                </c:pt>
                <c:pt idx="172">
                  <c:v>27093</c:v>
                </c:pt>
                <c:pt idx="173">
                  <c:v>26646</c:v>
                </c:pt>
                <c:pt idx="174">
                  <c:v>25539</c:v>
                </c:pt>
                <c:pt idx="175">
                  <c:v>25729</c:v>
                </c:pt>
                <c:pt idx="176">
                  <c:v>26246</c:v>
                </c:pt>
                <c:pt idx="177">
                  <c:v>26577</c:v>
                </c:pt>
                <c:pt idx="178">
                  <c:v>25648</c:v>
                </c:pt>
                <c:pt idx="179">
                  <c:v>25207</c:v>
                </c:pt>
                <c:pt idx="180">
                  <c:v>25998</c:v>
                </c:pt>
                <c:pt idx="181">
                  <c:v>28252</c:v>
                </c:pt>
                <c:pt idx="182">
                  <c:v>28794</c:v>
                </c:pt>
                <c:pt idx="183">
                  <c:v>28818</c:v>
                </c:pt>
                <c:pt idx="184">
                  <c:v>29639</c:v>
                </c:pt>
                <c:pt idx="185">
                  <c:v>29745</c:v>
                </c:pt>
                <c:pt idx="186">
                  <c:v>30942</c:v>
                </c:pt>
                <c:pt idx="187">
                  <c:v>31270</c:v>
                </c:pt>
                <c:pt idx="188">
                  <c:v>31178</c:v>
                </c:pt>
                <c:pt idx="189">
                  <c:v>30071</c:v>
                </c:pt>
                <c:pt idx="190">
                  <c:v>29796</c:v>
                </c:pt>
                <c:pt idx="191">
                  <c:v>27754</c:v>
                </c:pt>
                <c:pt idx="192">
                  <c:v>28746</c:v>
                </c:pt>
                <c:pt idx="193">
                  <c:v>29265</c:v>
                </c:pt>
                <c:pt idx="194">
                  <c:v>28758</c:v>
                </c:pt>
                <c:pt idx="195">
                  <c:v>29010</c:v>
                </c:pt>
                <c:pt idx="196">
                  <c:v>28471</c:v>
                </c:pt>
                <c:pt idx="197">
                  <c:v>28823</c:v>
                </c:pt>
                <c:pt idx="198">
                  <c:v>28170</c:v>
                </c:pt>
                <c:pt idx="199">
                  <c:v>28893</c:v>
                </c:pt>
                <c:pt idx="200">
                  <c:v>29899</c:v>
                </c:pt>
                <c:pt idx="201">
                  <c:v>29505</c:v>
                </c:pt>
                <c:pt idx="202">
                  <c:v>29399</c:v>
                </c:pt>
                <c:pt idx="203">
                  <c:v>28763</c:v>
                </c:pt>
                <c:pt idx="204">
                  <c:v>29854</c:v>
                </c:pt>
                <c:pt idx="205">
                  <c:v>30391</c:v>
                </c:pt>
                <c:pt idx="206">
                  <c:v>30420</c:v>
                </c:pt>
                <c:pt idx="207">
                  <c:v>30986</c:v>
                </c:pt>
                <c:pt idx="208">
                  <c:v>31116</c:v>
                </c:pt>
                <c:pt idx="209">
                  <c:v>30707</c:v>
                </c:pt>
                <c:pt idx="210">
                  <c:v>30097</c:v>
                </c:pt>
                <c:pt idx="211">
                  <c:v>29644</c:v>
                </c:pt>
                <c:pt idx="212">
                  <c:v>30538</c:v>
                </c:pt>
                <c:pt idx="213">
                  <c:v>31489</c:v>
                </c:pt>
                <c:pt idx="214">
                  <c:v>31010</c:v>
                </c:pt>
                <c:pt idx="215">
                  <c:v>31251</c:v>
                </c:pt>
                <c:pt idx="216">
                  <c:v>32230</c:v>
                </c:pt>
                <c:pt idx="217">
                  <c:v>33217</c:v>
                </c:pt>
                <c:pt idx="218">
                  <c:v>32036</c:v>
                </c:pt>
                <c:pt idx="219">
                  <c:v>31659</c:v>
                </c:pt>
                <c:pt idx="220">
                  <c:v>31738</c:v>
                </c:pt>
                <c:pt idx="221">
                  <c:v>33121</c:v>
                </c:pt>
                <c:pt idx="222">
                  <c:v>34522</c:v>
                </c:pt>
                <c:pt idx="223">
                  <c:v>37356</c:v>
                </c:pt>
                <c:pt idx="224">
                  <c:v>37927</c:v>
                </c:pt>
                <c:pt idx="225">
                  <c:v>38214</c:v>
                </c:pt>
                <c:pt idx="226">
                  <c:v>38122</c:v>
                </c:pt>
                <c:pt idx="227">
                  <c:v>38092</c:v>
                </c:pt>
                <c:pt idx="228">
                  <c:v>39984</c:v>
                </c:pt>
                <c:pt idx="229">
                  <c:v>41195</c:v>
                </c:pt>
                <c:pt idx="230">
                  <c:v>42285</c:v>
                </c:pt>
                <c:pt idx="231">
                  <c:v>45504</c:v>
                </c:pt>
                <c:pt idx="232">
                  <c:v>46343</c:v>
                </c:pt>
                <c:pt idx="233">
                  <c:v>47315</c:v>
                </c:pt>
                <c:pt idx="234">
                  <c:v>49878</c:v>
                </c:pt>
                <c:pt idx="235">
                  <c:v>52917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E-48EA-A04B-407411507FE3}"/>
            </c:ext>
          </c:extLst>
        </c:ser>
        <c:ser>
          <c:idx val="1"/>
          <c:order val="1"/>
          <c:tx>
            <c:strRef>
              <c:f>'Simple Exp Smoothing'!$C$3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'Simple Exp Smoothing'!$A$4:$A$239</c:f>
              <c:numCache>
                <c:formatCode>m/d/yy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xVal>
          <c:yVal>
            <c:numRef>
              <c:f>'Simple Exp Smoothing'!$C$4:$C$239</c:f>
              <c:numCache>
                <c:formatCode>0.00</c:formatCode>
                <c:ptCount val="236"/>
                <c:pt idx="0">
                  <c:v>4466</c:v>
                </c:pt>
                <c:pt idx="1">
                  <c:v>4466</c:v>
                </c:pt>
                <c:pt idx="2">
                  <c:v>4370</c:v>
                </c:pt>
                <c:pt idx="3">
                  <c:v>4269</c:v>
                </c:pt>
                <c:pt idx="4">
                  <c:v>4267</c:v>
                </c:pt>
                <c:pt idx="5">
                  <c:v>4441</c:v>
                </c:pt>
                <c:pt idx="6">
                  <c:v>4400</c:v>
                </c:pt>
                <c:pt idx="7">
                  <c:v>4380</c:v>
                </c:pt>
                <c:pt idx="8">
                  <c:v>4449</c:v>
                </c:pt>
                <c:pt idx="9">
                  <c:v>4631</c:v>
                </c:pt>
                <c:pt idx="10">
                  <c:v>4688</c:v>
                </c:pt>
                <c:pt idx="11">
                  <c:v>4604</c:v>
                </c:pt>
                <c:pt idx="12">
                  <c:v>4576</c:v>
                </c:pt>
                <c:pt idx="13">
                  <c:v>4693</c:v>
                </c:pt>
                <c:pt idx="14">
                  <c:v>4901</c:v>
                </c:pt>
                <c:pt idx="15">
                  <c:v>4920</c:v>
                </c:pt>
                <c:pt idx="16">
                  <c:v>5041</c:v>
                </c:pt>
                <c:pt idx="17">
                  <c:v>5226</c:v>
                </c:pt>
                <c:pt idx="18">
                  <c:v>5313</c:v>
                </c:pt>
                <c:pt idx="19">
                  <c:v>5188</c:v>
                </c:pt>
                <c:pt idx="20">
                  <c:v>5129</c:v>
                </c:pt>
                <c:pt idx="21">
                  <c:v>5239</c:v>
                </c:pt>
                <c:pt idx="22">
                  <c:v>5210</c:v>
                </c:pt>
                <c:pt idx="23">
                  <c:v>5243</c:v>
                </c:pt>
                <c:pt idx="24">
                  <c:v>5444</c:v>
                </c:pt>
                <c:pt idx="25">
                  <c:v>5752</c:v>
                </c:pt>
                <c:pt idx="26">
                  <c:v>5771</c:v>
                </c:pt>
                <c:pt idx="27">
                  <c:v>5433</c:v>
                </c:pt>
                <c:pt idx="28">
                  <c:v>5192</c:v>
                </c:pt>
                <c:pt idx="29">
                  <c:v>5561</c:v>
                </c:pt>
                <c:pt idx="30">
                  <c:v>5509</c:v>
                </c:pt>
                <c:pt idx="31">
                  <c:v>5363</c:v>
                </c:pt>
                <c:pt idx="32">
                  <c:v>5462</c:v>
                </c:pt>
                <c:pt idx="33">
                  <c:v>5718</c:v>
                </c:pt>
                <c:pt idx="34">
                  <c:v>5695</c:v>
                </c:pt>
                <c:pt idx="35">
                  <c:v>5850</c:v>
                </c:pt>
                <c:pt idx="36">
                  <c:v>6094</c:v>
                </c:pt>
                <c:pt idx="37">
                  <c:v>6179</c:v>
                </c:pt>
                <c:pt idx="38">
                  <c:v>6018</c:v>
                </c:pt>
                <c:pt idx="39">
                  <c:v>5986</c:v>
                </c:pt>
                <c:pt idx="40">
                  <c:v>5916</c:v>
                </c:pt>
                <c:pt idx="41">
                  <c:v>5736</c:v>
                </c:pt>
                <c:pt idx="42">
                  <c:v>5862</c:v>
                </c:pt>
                <c:pt idx="43">
                  <c:v>6059</c:v>
                </c:pt>
                <c:pt idx="44">
                  <c:v>6126</c:v>
                </c:pt>
                <c:pt idx="45">
                  <c:v>6170</c:v>
                </c:pt>
                <c:pt idx="46">
                  <c:v>6361</c:v>
                </c:pt>
                <c:pt idx="47">
                  <c:v>6551</c:v>
                </c:pt>
                <c:pt idx="48">
                  <c:v>6445</c:v>
                </c:pt>
                <c:pt idx="49">
                  <c:v>6149</c:v>
                </c:pt>
                <c:pt idx="50">
                  <c:v>6108</c:v>
                </c:pt>
                <c:pt idx="51">
                  <c:v>6262</c:v>
                </c:pt>
                <c:pt idx="52">
                  <c:v>6151</c:v>
                </c:pt>
                <c:pt idx="53">
                  <c:v>6030</c:v>
                </c:pt>
                <c:pt idx="54">
                  <c:v>6134</c:v>
                </c:pt>
                <c:pt idx="55">
                  <c:v>6058</c:v>
                </c:pt>
                <c:pt idx="56">
                  <c:v>6249</c:v>
                </c:pt>
                <c:pt idx="57">
                  <c:v>6535</c:v>
                </c:pt>
                <c:pt idx="58">
                  <c:v>6874</c:v>
                </c:pt>
                <c:pt idx="59">
                  <c:v>7168</c:v>
                </c:pt>
                <c:pt idx="60">
                  <c:v>7586</c:v>
                </c:pt>
                <c:pt idx="61">
                  <c:v>7925</c:v>
                </c:pt>
                <c:pt idx="62">
                  <c:v>8038</c:v>
                </c:pt>
                <c:pt idx="63">
                  <c:v>8059</c:v>
                </c:pt>
                <c:pt idx="64">
                  <c:v>8985</c:v>
                </c:pt>
                <c:pt idx="65">
                  <c:v>9969</c:v>
                </c:pt>
                <c:pt idx="66">
                  <c:v>8952</c:v>
                </c:pt>
                <c:pt idx="67">
                  <c:v>9559</c:v>
                </c:pt>
                <c:pt idx="68">
                  <c:v>9469</c:v>
                </c:pt>
                <c:pt idx="69">
                  <c:v>8998</c:v>
                </c:pt>
                <c:pt idx="70">
                  <c:v>8695</c:v>
                </c:pt>
                <c:pt idx="71">
                  <c:v>9140</c:v>
                </c:pt>
                <c:pt idx="72">
                  <c:v>9133</c:v>
                </c:pt>
                <c:pt idx="73">
                  <c:v>9069</c:v>
                </c:pt>
                <c:pt idx="74">
                  <c:v>9545</c:v>
                </c:pt>
                <c:pt idx="75">
                  <c:v>9370</c:v>
                </c:pt>
                <c:pt idx="76">
                  <c:v>9321</c:v>
                </c:pt>
                <c:pt idx="77">
                  <c:v>8878</c:v>
                </c:pt>
                <c:pt idx="78">
                  <c:v>8707</c:v>
                </c:pt>
                <c:pt idx="79">
                  <c:v>8741</c:v>
                </c:pt>
                <c:pt idx="80">
                  <c:v>8836</c:v>
                </c:pt>
                <c:pt idx="81">
                  <c:v>9311</c:v>
                </c:pt>
                <c:pt idx="82">
                  <c:v>9691</c:v>
                </c:pt>
                <c:pt idx="83">
                  <c:v>10340</c:v>
                </c:pt>
                <c:pt idx="84">
                  <c:v>10311</c:v>
                </c:pt>
                <c:pt idx="85">
                  <c:v>11291</c:v>
                </c:pt>
                <c:pt idx="86">
                  <c:v>11888</c:v>
                </c:pt>
                <c:pt idx="87">
                  <c:v>12632</c:v>
                </c:pt>
                <c:pt idx="88">
                  <c:v>11810</c:v>
                </c:pt>
                <c:pt idx="89">
                  <c:v>12143</c:v>
                </c:pt>
                <c:pt idx="90">
                  <c:v>12353</c:v>
                </c:pt>
                <c:pt idx="91">
                  <c:v>13028</c:v>
                </c:pt>
                <c:pt idx="92">
                  <c:v>11861</c:v>
                </c:pt>
                <c:pt idx="93">
                  <c:v>12220</c:v>
                </c:pt>
                <c:pt idx="94">
                  <c:v>12691</c:v>
                </c:pt>
                <c:pt idx="95">
                  <c:v>12143</c:v>
                </c:pt>
                <c:pt idx="96">
                  <c:v>12923</c:v>
                </c:pt>
                <c:pt idx="97">
                  <c:v>13473</c:v>
                </c:pt>
                <c:pt idx="98">
                  <c:v>14800</c:v>
                </c:pt>
                <c:pt idx="99">
                  <c:v>15232</c:v>
                </c:pt>
                <c:pt idx="100">
                  <c:v>14475</c:v>
                </c:pt>
                <c:pt idx="101">
                  <c:v>14621</c:v>
                </c:pt>
                <c:pt idx="102">
                  <c:v>14639</c:v>
                </c:pt>
                <c:pt idx="103">
                  <c:v>14720</c:v>
                </c:pt>
                <c:pt idx="104">
                  <c:v>14952</c:v>
                </c:pt>
                <c:pt idx="105">
                  <c:v>15723</c:v>
                </c:pt>
                <c:pt idx="106">
                  <c:v>15882</c:v>
                </c:pt>
                <c:pt idx="107">
                  <c:v>17057</c:v>
                </c:pt>
                <c:pt idx="108">
                  <c:v>17159</c:v>
                </c:pt>
                <c:pt idx="109">
                  <c:v>16706</c:v>
                </c:pt>
                <c:pt idx="110">
                  <c:v>16525</c:v>
                </c:pt>
                <c:pt idx="111">
                  <c:v>16614</c:v>
                </c:pt>
                <c:pt idx="112">
                  <c:v>16693</c:v>
                </c:pt>
                <c:pt idx="113">
                  <c:v>18024</c:v>
                </c:pt>
                <c:pt idx="114">
                  <c:v>18745</c:v>
                </c:pt>
                <c:pt idx="115">
                  <c:v>18270</c:v>
                </c:pt>
                <c:pt idx="116">
                  <c:v>18457</c:v>
                </c:pt>
                <c:pt idx="117">
                  <c:v>19056</c:v>
                </c:pt>
                <c:pt idx="118">
                  <c:v>19474</c:v>
                </c:pt>
                <c:pt idx="119">
                  <c:v>20140</c:v>
                </c:pt>
                <c:pt idx="120">
                  <c:v>20506</c:v>
                </c:pt>
                <c:pt idx="121">
                  <c:v>20204</c:v>
                </c:pt>
                <c:pt idx="122">
                  <c:v>20321</c:v>
                </c:pt>
                <c:pt idx="123">
                  <c:v>20835</c:v>
                </c:pt>
                <c:pt idx="124">
                  <c:v>21470</c:v>
                </c:pt>
                <c:pt idx="125">
                  <c:v>22130</c:v>
                </c:pt>
                <c:pt idx="126">
                  <c:v>22214</c:v>
                </c:pt>
                <c:pt idx="127">
                  <c:v>22627</c:v>
                </c:pt>
                <c:pt idx="128">
                  <c:v>25878</c:v>
                </c:pt>
                <c:pt idx="129">
                  <c:v>27487</c:v>
                </c:pt>
                <c:pt idx="130">
                  <c:v>26668</c:v>
                </c:pt>
                <c:pt idx="131">
                  <c:v>28563</c:v>
                </c:pt>
                <c:pt idx="132">
                  <c:v>28063</c:v>
                </c:pt>
                <c:pt idx="133">
                  <c:v>27598</c:v>
                </c:pt>
                <c:pt idx="134">
                  <c:v>28119</c:v>
                </c:pt>
                <c:pt idx="135">
                  <c:v>27854</c:v>
                </c:pt>
                <c:pt idx="136">
                  <c:v>28563</c:v>
                </c:pt>
                <c:pt idx="137">
                  <c:v>28831</c:v>
                </c:pt>
                <c:pt idx="138">
                  <c:v>29819</c:v>
                </c:pt>
                <c:pt idx="139">
                  <c:v>29468</c:v>
                </c:pt>
                <c:pt idx="140">
                  <c:v>30180</c:v>
                </c:pt>
                <c:pt idx="141">
                  <c:v>31673</c:v>
                </c:pt>
                <c:pt idx="142">
                  <c:v>31056</c:v>
                </c:pt>
                <c:pt idx="143">
                  <c:v>31548</c:v>
                </c:pt>
                <c:pt idx="144">
                  <c:v>30833</c:v>
                </c:pt>
                <c:pt idx="145">
                  <c:v>30520</c:v>
                </c:pt>
                <c:pt idx="146">
                  <c:v>29963</c:v>
                </c:pt>
                <c:pt idx="147">
                  <c:v>29514</c:v>
                </c:pt>
                <c:pt idx="148">
                  <c:v>27743</c:v>
                </c:pt>
                <c:pt idx="149">
                  <c:v>26769</c:v>
                </c:pt>
                <c:pt idx="150">
                  <c:v>27178</c:v>
                </c:pt>
                <c:pt idx="151">
                  <c:v>26928</c:v>
                </c:pt>
                <c:pt idx="152">
                  <c:v>30216</c:v>
                </c:pt>
                <c:pt idx="153">
                  <c:v>30473</c:v>
                </c:pt>
                <c:pt idx="154">
                  <c:v>30710</c:v>
                </c:pt>
                <c:pt idx="155">
                  <c:v>30740</c:v>
                </c:pt>
                <c:pt idx="156">
                  <c:v>29904</c:v>
                </c:pt>
                <c:pt idx="157">
                  <c:v>29582</c:v>
                </c:pt>
                <c:pt idx="158">
                  <c:v>30211</c:v>
                </c:pt>
                <c:pt idx="159">
                  <c:v>29832</c:v>
                </c:pt>
                <c:pt idx="160">
                  <c:v>29329</c:v>
                </c:pt>
                <c:pt idx="161">
                  <c:v>28738</c:v>
                </c:pt>
                <c:pt idx="162">
                  <c:v>27427</c:v>
                </c:pt>
                <c:pt idx="163">
                  <c:v>28008</c:v>
                </c:pt>
                <c:pt idx="164">
                  <c:v>28080</c:v>
                </c:pt>
                <c:pt idx="165">
                  <c:v>26963</c:v>
                </c:pt>
                <c:pt idx="166">
                  <c:v>26991</c:v>
                </c:pt>
                <c:pt idx="167">
                  <c:v>26115</c:v>
                </c:pt>
                <c:pt idx="168">
                  <c:v>26678</c:v>
                </c:pt>
                <c:pt idx="169">
                  <c:v>27403</c:v>
                </c:pt>
                <c:pt idx="170">
                  <c:v>27075</c:v>
                </c:pt>
                <c:pt idx="171">
                  <c:v>26168</c:v>
                </c:pt>
                <c:pt idx="172">
                  <c:v>26683</c:v>
                </c:pt>
                <c:pt idx="173">
                  <c:v>27093</c:v>
                </c:pt>
                <c:pt idx="174">
                  <c:v>26646</c:v>
                </c:pt>
                <c:pt idx="175">
                  <c:v>25539</c:v>
                </c:pt>
                <c:pt idx="176">
                  <c:v>25729</c:v>
                </c:pt>
                <c:pt idx="177">
                  <c:v>26246</c:v>
                </c:pt>
                <c:pt idx="178">
                  <c:v>26577</c:v>
                </c:pt>
                <c:pt idx="179">
                  <c:v>25648</c:v>
                </c:pt>
                <c:pt idx="180">
                  <c:v>25207</c:v>
                </c:pt>
                <c:pt idx="181">
                  <c:v>25998</c:v>
                </c:pt>
                <c:pt idx="182">
                  <c:v>28252</c:v>
                </c:pt>
                <c:pt idx="183">
                  <c:v>28794</c:v>
                </c:pt>
                <c:pt idx="184">
                  <c:v>28818</c:v>
                </c:pt>
                <c:pt idx="185">
                  <c:v>29639</c:v>
                </c:pt>
                <c:pt idx="186">
                  <c:v>29745</c:v>
                </c:pt>
                <c:pt idx="187">
                  <c:v>30942</c:v>
                </c:pt>
                <c:pt idx="188">
                  <c:v>31270</c:v>
                </c:pt>
                <c:pt idx="189">
                  <c:v>31178</c:v>
                </c:pt>
                <c:pt idx="190">
                  <c:v>30071</c:v>
                </c:pt>
                <c:pt idx="191">
                  <c:v>29796</c:v>
                </c:pt>
                <c:pt idx="192">
                  <c:v>27754</c:v>
                </c:pt>
                <c:pt idx="193">
                  <c:v>28746</c:v>
                </c:pt>
                <c:pt idx="194">
                  <c:v>29265</c:v>
                </c:pt>
                <c:pt idx="195">
                  <c:v>28758</c:v>
                </c:pt>
                <c:pt idx="196">
                  <c:v>29010</c:v>
                </c:pt>
                <c:pt idx="197">
                  <c:v>28471</c:v>
                </c:pt>
                <c:pt idx="198">
                  <c:v>28823</c:v>
                </c:pt>
                <c:pt idx="199">
                  <c:v>28170</c:v>
                </c:pt>
                <c:pt idx="200">
                  <c:v>28893</c:v>
                </c:pt>
                <c:pt idx="201">
                  <c:v>29899</c:v>
                </c:pt>
                <c:pt idx="202">
                  <c:v>29505</c:v>
                </c:pt>
                <c:pt idx="203">
                  <c:v>29399</c:v>
                </c:pt>
                <c:pt idx="204">
                  <c:v>28763</c:v>
                </c:pt>
                <c:pt idx="205">
                  <c:v>29854</c:v>
                </c:pt>
                <c:pt idx="206">
                  <c:v>30391</c:v>
                </c:pt>
                <c:pt idx="207">
                  <c:v>30420</c:v>
                </c:pt>
                <c:pt idx="208">
                  <c:v>30986</c:v>
                </c:pt>
                <c:pt idx="209">
                  <c:v>31116</c:v>
                </c:pt>
                <c:pt idx="210">
                  <c:v>30707</c:v>
                </c:pt>
                <c:pt idx="211">
                  <c:v>30097</c:v>
                </c:pt>
                <c:pt idx="212">
                  <c:v>29644</c:v>
                </c:pt>
                <c:pt idx="213">
                  <c:v>30538</c:v>
                </c:pt>
                <c:pt idx="214">
                  <c:v>31489</c:v>
                </c:pt>
                <c:pt idx="215">
                  <c:v>31010</c:v>
                </c:pt>
                <c:pt idx="216">
                  <c:v>31251</c:v>
                </c:pt>
                <c:pt idx="217">
                  <c:v>32230</c:v>
                </c:pt>
                <c:pt idx="218">
                  <c:v>33217</c:v>
                </c:pt>
                <c:pt idx="219">
                  <c:v>32036</c:v>
                </c:pt>
                <c:pt idx="220">
                  <c:v>31659</c:v>
                </c:pt>
                <c:pt idx="221">
                  <c:v>31738</c:v>
                </c:pt>
                <c:pt idx="222">
                  <c:v>33121</c:v>
                </c:pt>
                <c:pt idx="223">
                  <c:v>34522</c:v>
                </c:pt>
                <c:pt idx="224">
                  <c:v>37356</c:v>
                </c:pt>
                <c:pt idx="225">
                  <c:v>37927</c:v>
                </c:pt>
                <c:pt idx="226">
                  <c:v>38214</c:v>
                </c:pt>
                <c:pt idx="227">
                  <c:v>38122</c:v>
                </c:pt>
                <c:pt idx="228">
                  <c:v>38092</c:v>
                </c:pt>
                <c:pt idx="229">
                  <c:v>39984</c:v>
                </c:pt>
                <c:pt idx="230">
                  <c:v>41195</c:v>
                </c:pt>
                <c:pt idx="231">
                  <c:v>42285</c:v>
                </c:pt>
                <c:pt idx="232">
                  <c:v>45504</c:v>
                </c:pt>
                <c:pt idx="233">
                  <c:v>46343</c:v>
                </c:pt>
                <c:pt idx="234">
                  <c:v>47315</c:v>
                </c:pt>
                <c:pt idx="235">
                  <c:v>49878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E-48EA-A04B-407411507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00368"/>
        <c:axId val="129098704"/>
      </c:scatterChart>
      <c:valAx>
        <c:axId val="12910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8704"/>
        <c:crosses val="autoZero"/>
        <c:crossBetween val="midCat"/>
      </c:valAx>
      <c:valAx>
        <c:axId val="129098704"/>
        <c:scaling>
          <c:orientation val="minMax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Holt's Model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Holts!$B$8:$B$9</c:f>
              <c:strCache>
                <c:ptCount val="2"/>
                <c:pt idx="0">
                  <c:v>Gold_Price</c:v>
                </c:pt>
                <c:pt idx="1">
                  <c:v>4466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Holts!$A$10:$A$244</c:f>
              <c:numCache>
                <c:formatCode>m/d/yy</c:formatCode>
                <c:ptCount val="235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  <c:pt idx="181">
                  <c:v>42430</c:v>
                </c:pt>
                <c:pt idx="182">
                  <c:v>42461</c:v>
                </c:pt>
                <c:pt idx="183">
                  <c:v>42491</c:v>
                </c:pt>
                <c:pt idx="184">
                  <c:v>42522</c:v>
                </c:pt>
                <c:pt idx="185">
                  <c:v>42552</c:v>
                </c:pt>
                <c:pt idx="186">
                  <c:v>42583</c:v>
                </c:pt>
                <c:pt idx="187">
                  <c:v>42614</c:v>
                </c:pt>
                <c:pt idx="188">
                  <c:v>42644</c:v>
                </c:pt>
                <c:pt idx="189">
                  <c:v>42675</c:v>
                </c:pt>
                <c:pt idx="190">
                  <c:v>42705</c:v>
                </c:pt>
                <c:pt idx="191">
                  <c:v>42736</c:v>
                </c:pt>
                <c:pt idx="192">
                  <c:v>42767</c:v>
                </c:pt>
                <c:pt idx="193">
                  <c:v>42795</c:v>
                </c:pt>
                <c:pt idx="194">
                  <c:v>42826</c:v>
                </c:pt>
                <c:pt idx="195">
                  <c:v>42856</c:v>
                </c:pt>
                <c:pt idx="196">
                  <c:v>42887</c:v>
                </c:pt>
                <c:pt idx="197">
                  <c:v>42917</c:v>
                </c:pt>
                <c:pt idx="198">
                  <c:v>42948</c:v>
                </c:pt>
                <c:pt idx="199">
                  <c:v>42979</c:v>
                </c:pt>
                <c:pt idx="200">
                  <c:v>43009</c:v>
                </c:pt>
                <c:pt idx="201">
                  <c:v>43040</c:v>
                </c:pt>
                <c:pt idx="202">
                  <c:v>43070</c:v>
                </c:pt>
                <c:pt idx="203">
                  <c:v>43101</c:v>
                </c:pt>
                <c:pt idx="204">
                  <c:v>43132</c:v>
                </c:pt>
                <c:pt idx="205">
                  <c:v>43160</c:v>
                </c:pt>
                <c:pt idx="206">
                  <c:v>43191</c:v>
                </c:pt>
                <c:pt idx="207">
                  <c:v>43221</c:v>
                </c:pt>
                <c:pt idx="208">
                  <c:v>43252</c:v>
                </c:pt>
                <c:pt idx="209">
                  <c:v>43282</c:v>
                </c:pt>
                <c:pt idx="210">
                  <c:v>43313</c:v>
                </c:pt>
                <c:pt idx="211">
                  <c:v>43344</c:v>
                </c:pt>
                <c:pt idx="212">
                  <c:v>43374</c:v>
                </c:pt>
                <c:pt idx="213">
                  <c:v>43405</c:v>
                </c:pt>
                <c:pt idx="214">
                  <c:v>43435</c:v>
                </c:pt>
                <c:pt idx="215">
                  <c:v>43466</c:v>
                </c:pt>
                <c:pt idx="216">
                  <c:v>43497</c:v>
                </c:pt>
                <c:pt idx="217">
                  <c:v>43525</c:v>
                </c:pt>
                <c:pt idx="218">
                  <c:v>43556</c:v>
                </c:pt>
                <c:pt idx="219">
                  <c:v>43586</c:v>
                </c:pt>
                <c:pt idx="220">
                  <c:v>43617</c:v>
                </c:pt>
                <c:pt idx="221">
                  <c:v>43647</c:v>
                </c:pt>
                <c:pt idx="222">
                  <c:v>43678</c:v>
                </c:pt>
                <c:pt idx="223">
                  <c:v>43709</c:v>
                </c:pt>
                <c:pt idx="224">
                  <c:v>43739</c:v>
                </c:pt>
                <c:pt idx="225">
                  <c:v>43770</c:v>
                </c:pt>
                <c:pt idx="226">
                  <c:v>43800</c:v>
                </c:pt>
                <c:pt idx="227">
                  <c:v>43831</c:v>
                </c:pt>
                <c:pt idx="228">
                  <c:v>43862</c:v>
                </c:pt>
                <c:pt idx="229">
                  <c:v>43891</c:v>
                </c:pt>
                <c:pt idx="230">
                  <c:v>43922</c:v>
                </c:pt>
                <c:pt idx="231">
                  <c:v>43952</c:v>
                </c:pt>
                <c:pt idx="232">
                  <c:v>43983</c:v>
                </c:pt>
                <c:pt idx="233">
                  <c:v>44013</c:v>
                </c:pt>
                <c:pt idx="234">
                  <c:v>44044</c:v>
                </c:pt>
              </c:numCache>
            </c:numRef>
          </c:xVal>
          <c:yVal>
            <c:numRef>
              <c:f>Holts!$B$10:$B$244</c:f>
              <c:numCache>
                <c:formatCode>General</c:formatCode>
                <c:ptCount val="235"/>
                <c:pt idx="0">
                  <c:v>4370</c:v>
                </c:pt>
                <c:pt idx="1">
                  <c:v>4269</c:v>
                </c:pt>
                <c:pt idx="2">
                  <c:v>4267</c:v>
                </c:pt>
                <c:pt idx="3">
                  <c:v>4441</c:v>
                </c:pt>
                <c:pt idx="4">
                  <c:v>4400</c:v>
                </c:pt>
                <c:pt idx="5">
                  <c:v>4380</c:v>
                </c:pt>
                <c:pt idx="6">
                  <c:v>4449</c:v>
                </c:pt>
                <c:pt idx="7">
                  <c:v>4631</c:v>
                </c:pt>
                <c:pt idx="8">
                  <c:v>4688</c:v>
                </c:pt>
                <c:pt idx="9">
                  <c:v>4604</c:v>
                </c:pt>
                <c:pt idx="10">
                  <c:v>4576</c:v>
                </c:pt>
                <c:pt idx="11">
                  <c:v>4693</c:v>
                </c:pt>
                <c:pt idx="12">
                  <c:v>4901</c:v>
                </c:pt>
                <c:pt idx="13">
                  <c:v>4920</c:v>
                </c:pt>
                <c:pt idx="14">
                  <c:v>5041</c:v>
                </c:pt>
                <c:pt idx="15">
                  <c:v>5226</c:v>
                </c:pt>
                <c:pt idx="16">
                  <c:v>5313</c:v>
                </c:pt>
                <c:pt idx="17">
                  <c:v>5188</c:v>
                </c:pt>
                <c:pt idx="18">
                  <c:v>5129</c:v>
                </c:pt>
                <c:pt idx="19">
                  <c:v>5239</c:v>
                </c:pt>
                <c:pt idx="20">
                  <c:v>5210</c:v>
                </c:pt>
                <c:pt idx="21">
                  <c:v>5243</c:v>
                </c:pt>
                <c:pt idx="22">
                  <c:v>5444</c:v>
                </c:pt>
                <c:pt idx="23">
                  <c:v>5752</c:v>
                </c:pt>
                <c:pt idx="24">
                  <c:v>5771</c:v>
                </c:pt>
                <c:pt idx="25">
                  <c:v>5433</c:v>
                </c:pt>
                <c:pt idx="26">
                  <c:v>5192</c:v>
                </c:pt>
                <c:pt idx="27">
                  <c:v>5561</c:v>
                </c:pt>
                <c:pt idx="28">
                  <c:v>5509</c:v>
                </c:pt>
                <c:pt idx="29">
                  <c:v>5363</c:v>
                </c:pt>
                <c:pt idx="30">
                  <c:v>5462</c:v>
                </c:pt>
                <c:pt idx="31">
                  <c:v>5718</c:v>
                </c:pt>
                <c:pt idx="32">
                  <c:v>5695</c:v>
                </c:pt>
                <c:pt idx="33">
                  <c:v>5850</c:v>
                </c:pt>
                <c:pt idx="34">
                  <c:v>6094</c:v>
                </c:pt>
                <c:pt idx="35">
                  <c:v>6179</c:v>
                </c:pt>
                <c:pt idx="36">
                  <c:v>6018</c:v>
                </c:pt>
                <c:pt idx="37">
                  <c:v>5986</c:v>
                </c:pt>
                <c:pt idx="38">
                  <c:v>5916</c:v>
                </c:pt>
                <c:pt idx="39">
                  <c:v>5736</c:v>
                </c:pt>
                <c:pt idx="40">
                  <c:v>5862</c:v>
                </c:pt>
                <c:pt idx="41">
                  <c:v>6059</c:v>
                </c:pt>
                <c:pt idx="42">
                  <c:v>6126</c:v>
                </c:pt>
                <c:pt idx="43">
                  <c:v>6170</c:v>
                </c:pt>
                <c:pt idx="44">
                  <c:v>6361</c:v>
                </c:pt>
                <c:pt idx="45">
                  <c:v>6551</c:v>
                </c:pt>
                <c:pt idx="46">
                  <c:v>6445</c:v>
                </c:pt>
                <c:pt idx="47">
                  <c:v>6149</c:v>
                </c:pt>
                <c:pt idx="48">
                  <c:v>6108</c:v>
                </c:pt>
                <c:pt idx="49">
                  <c:v>6262</c:v>
                </c:pt>
                <c:pt idx="50">
                  <c:v>6151</c:v>
                </c:pt>
                <c:pt idx="51">
                  <c:v>6030</c:v>
                </c:pt>
                <c:pt idx="52">
                  <c:v>6134</c:v>
                </c:pt>
                <c:pt idx="53">
                  <c:v>6058</c:v>
                </c:pt>
                <c:pt idx="54">
                  <c:v>6249</c:v>
                </c:pt>
                <c:pt idx="55">
                  <c:v>6535</c:v>
                </c:pt>
                <c:pt idx="56">
                  <c:v>6874</c:v>
                </c:pt>
                <c:pt idx="57">
                  <c:v>7168</c:v>
                </c:pt>
                <c:pt idx="58">
                  <c:v>7586</c:v>
                </c:pt>
                <c:pt idx="59">
                  <c:v>7925</c:v>
                </c:pt>
                <c:pt idx="60">
                  <c:v>8038</c:v>
                </c:pt>
                <c:pt idx="61">
                  <c:v>8059</c:v>
                </c:pt>
                <c:pt idx="62">
                  <c:v>8985</c:v>
                </c:pt>
                <c:pt idx="63">
                  <c:v>9969</c:v>
                </c:pt>
                <c:pt idx="64">
                  <c:v>8952</c:v>
                </c:pt>
                <c:pt idx="65">
                  <c:v>9559</c:v>
                </c:pt>
                <c:pt idx="66">
                  <c:v>9469</c:v>
                </c:pt>
                <c:pt idx="67">
                  <c:v>8998</c:v>
                </c:pt>
                <c:pt idx="68">
                  <c:v>8695</c:v>
                </c:pt>
                <c:pt idx="69">
                  <c:v>9140</c:v>
                </c:pt>
                <c:pt idx="70">
                  <c:v>9133</c:v>
                </c:pt>
                <c:pt idx="71">
                  <c:v>9069</c:v>
                </c:pt>
                <c:pt idx="72">
                  <c:v>9545</c:v>
                </c:pt>
                <c:pt idx="73">
                  <c:v>9370</c:v>
                </c:pt>
                <c:pt idx="74">
                  <c:v>9321</c:v>
                </c:pt>
                <c:pt idx="75">
                  <c:v>8878</c:v>
                </c:pt>
                <c:pt idx="76">
                  <c:v>8707</c:v>
                </c:pt>
                <c:pt idx="77">
                  <c:v>8741</c:v>
                </c:pt>
                <c:pt idx="78">
                  <c:v>8836</c:v>
                </c:pt>
                <c:pt idx="79">
                  <c:v>9311</c:v>
                </c:pt>
                <c:pt idx="80">
                  <c:v>9691</c:v>
                </c:pt>
                <c:pt idx="81">
                  <c:v>10340</c:v>
                </c:pt>
                <c:pt idx="82">
                  <c:v>10311</c:v>
                </c:pt>
                <c:pt idx="83">
                  <c:v>11291</c:v>
                </c:pt>
                <c:pt idx="84">
                  <c:v>11888</c:v>
                </c:pt>
                <c:pt idx="85">
                  <c:v>12632</c:v>
                </c:pt>
                <c:pt idx="86">
                  <c:v>11810</c:v>
                </c:pt>
                <c:pt idx="87">
                  <c:v>12143</c:v>
                </c:pt>
                <c:pt idx="88">
                  <c:v>12353</c:v>
                </c:pt>
                <c:pt idx="89">
                  <c:v>13028</c:v>
                </c:pt>
                <c:pt idx="90">
                  <c:v>11861</c:v>
                </c:pt>
                <c:pt idx="91">
                  <c:v>12220</c:v>
                </c:pt>
                <c:pt idx="92">
                  <c:v>12691</c:v>
                </c:pt>
                <c:pt idx="93">
                  <c:v>12143</c:v>
                </c:pt>
                <c:pt idx="94">
                  <c:v>12923</c:v>
                </c:pt>
                <c:pt idx="95">
                  <c:v>13473</c:v>
                </c:pt>
                <c:pt idx="96">
                  <c:v>14800</c:v>
                </c:pt>
                <c:pt idx="97">
                  <c:v>15232</c:v>
                </c:pt>
                <c:pt idx="98">
                  <c:v>14475</c:v>
                </c:pt>
                <c:pt idx="99">
                  <c:v>14621</c:v>
                </c:pt>
                <c:pt idx="100">
                  <c:v>14639</c:v>
                </c:pt>
                <c:pt idx="101">
                  <c:v>14720</c:v>
                </c:pt>
                <c:pt idx="102">
                  <c:v>14952</c:v>
                </c:pt>
                <c:pt idx="103">
                  <c:v>15723</c:v>
                </c:pt>
                <c:pt idx="104">
                  <c:v>15882</c:v>
                </c:pt>
                <c:pt idx="105">
                  <c:v>17057</c:v>
                </c:pt>
                <c:pt idx="106">
                  <c:v>17159</c:v>
                </c:pt>
                <c:pt idx="107">
                  <c:v>16706</c:v>
                </c:pt>
                <c:pt idx="108">
                  <c:v>16525</c:v>
                </c:pt>
                <c:pt idx="109">
                  <c:v>16614</c:v>
                </c:pt>
                <c:pt idx="110">
                  <c:v>16693</c:v>
                </c:pt>
                <c:pt idx="111">
                  <c:v>18024</c:v>
                </c:pt>
                <c:pt idx="112">
                  <c:v>18745</c:v>
                </c:pt>
                <c:pt idx="113">
                  <c:v>18270</c:v>
                </c:pt>
                <c:pt idx="114">
                  <c:v>18457</c:v>
                </c:pt>
                <c:pt idx="115">
                  <c:v>19056</c:v>
                </c:pt>
                <c:pt idx="116">
                  <c:v>19474</c:v>
                </c:pt>
                <c:pt idx="117">
                  <c:v>20140</c:v>
                </c:pt>
                <c:pt idx="118">
                  <c:v>20506</c:v>
                </c:pt>
                <c:pt idx="119">
                  <c:v>20204</c:v>
                </c:pt>
                <c:pt idx="120">
                  <c:v>20321</c:v>
                </c:pt>
                <c:pt idx="121">
                  <c:v>20835</c:v>
                </c:pt>
                <c:pt idx="122">
                  <c:v>21470</c:v>
                </c:pt>
                <c:pt idx="123">
                  <c:v>22130</c:v>
                </c:pt>
                <c:pt idx="124">
                  <c:v>22214</c:v>
                </c:pt>
                <c:pt idx="125">
                  <c:v>22627</c:v>
                </c:pt>
                <c:pt idx="126">
                  <c:v>25878</c:v>
                </c:pt>
                <c:pt idx="127">
                  <c:v>27487</c:v>
                </c:pt>
                <c:pt idx="128">
                  <c:v>26668</c:v>
                </c:pt>
                <c:pt idx="129">
                  <c:v>28563</c:v>
                </c:pt>
                <c:pt idx="130">
                  <c:v>28063</c:v>
                </c:pt>
                <c:pt idx="131">
                  <c:v>27598</c:v>
                </c:pt>
                <c:pt idx="132">
                  <c:v>28119</c:v>
                </c:pt>
                <c:pt idx="133">
                  <c:v>27854</c:v>
                </c:pt>
                <c:pt idx="134">
                  <c:v>28563</c:v>
                </c:pt>
                <c:pt idx="135">
                  <c:v>28831</c:v>
                </c:pt>
                <c:pt idx="136">
                  <c:v>29819</c:v>
                </c:pt>
                <c:pt idx="137">
                  <c:v>29468</c:v>
                </c:pt>
                <c:pt idx="138">
                  <c:v>30180</c:v>
                </c:pt>
                <c:pt idx="139">
                  <c:v>31673</c:v>
                </c:pt>
                <c:pt idx="140">
                  <c:v>31056</c:v>
                </c:pt>
                <c:pt idx="141">
                  <c:v>31548</c:v>
                </c:pt>
                <c:pt idx="142">
                  <c:v>30833</c:v>
                </c:pt>
                <c:pt idx="143">
                  <c:v>30520</c:v>
                </c:pt>
                <c:pt idx="144">
                  <c:v>29963</c:v>
                </c:pt>
                <c:pt idx="145">
                  <c:v>29514</c:v>
                </c:pt>
                <c:pt idx="146">
                  <c:v>27743</c:v>
                </c:pt>
                <c:pt idx="147">
                  <c:v>26769</c:v>
                </c:pt>
                <c:pt idx="148">
                  <c:v>27178</c:v>
                </c:pt>
                <c:pt idx="149">
                  <c:v>26928</c:v>
                </c:pt>
                <c:pt idx="150">
                  <c:v>30216</c:v>
                </c:pt>
                <c:pt idx="151">
                  <c:v>30473</c:v>
                </c:pt>
                <c:pt idx="152">
                  <c:v>30710</c:v>
                </c:pt>
                <c:pt idx="153">
                  <c:v>30740</c:v>
                </c:pt>
                <c:pt idx="154">
                  <c:v>29904</c:v>
                </c:pt>
                <c:pt idx="155">
                  <c:v>29582</c:v>
                </c:pt>
                <c:pt idx="156">
                  <c:v>30211</c:v>
                </c:pt>
                <c:pt idx="157">
                  <c:v>29832</c:v>
                </c:pt>
                <c:pt idx="158">
                  <c:v>29329</c:v>
                </c:pt>
                <c:pt idx="159">
                  <c:v>28738</c:v>
                </c:pt>
                <c:pt idx="160">
                  <c:v>27427</c:v>
                </c:pt>
                <c:pt idx="161">
                  <c:v>28008</c:v>
                </c:pt>
                <c:pt idx="162">
                  <c:v>28080</c:v>
                </c:pt>
                <c:pt idx="163">
                  <c:v>26963</c:v>
                </c:pt>
                <c:pt idx="164">
                  <c:v>26991</c:v>
                </c:pt>
                <c:pt idx="165">
                  <c:v>26115</c:v>
                </c:pt>
                <c:pt idx="166">
                  <c:v>26678</c:v>
                </c:pt>
                <c:pt idx="167">
                  <c:v>27403</c:v>
                </c:pt>
                <c:pt idx="168">
                  <c:v>27075</c:v>
                </c:pt>
                <c:pt idx="169">
                  <c:v>26168</c:v>
                </c:pt>
                <c:pt idx="170">
                  <c:v>26683</c:v>
                </c:pt>
                <c:pt idx="171">
                  <c:v>27093</c:v>
                </c:pt>
                <c:pt idx="172">
                  <c:v>26646</c:v>
                </c:pt>
                <c:pt idx="173">
                  <c:v>25539</c:v>
                </c:pt>
                <c:pt idx="174">
                  <c:v>25729</c:v>
                </c:pt>
                <c:pt idx="175">
                  <c:v>26246</c:v>
                </c:pt>
                <c:pt idx="176">
                  <c:v>26577</c:v>
                </c:pt>
                <c:pt idx="177">
                  <c:v>25648</c:v>
                </c:pt>
                <c:pt idx="178">
                  <c:v>25207</c:v>
                </c:pt>
                <c:pt idx="179">
                  <c:v>25998</c:v>
                </c:pt>
                <c:pt idx="180">
                  <c:v>28252</c:v>
                </c:pt>
                <c:pt idx="181">
                  <c:v>28794</c:v>
                </c:pt>
                <c:pt idx="182">
                  <c:v>28818</c:v>
                </c:pt>
                <c:pt idx="183">
                  <c:v>29639</c:v>
                </c:pt>
                <c:pt idx="184">
                  <c:v>29745</c:v>
                </c:pt>
                <c:pt idx="185">
                  <c:v>30942</c:v>
                </c:pt>
                <c:pt idx="186">
                  <c:v>31270</c:v>
                </c:pt>
                <c:pt idx="187">
                  <c:v>31178</c:v>
                </c:pt>
                <c:pt idx="188">
                  <c:v>30071</c:v>
                </c:pt>
                <c:pt idx="189">
                  <c:v>29796</c:v>
                </c:pt>
                <c:pt idx="190">
                  <c:v>27754</c:v>
                </c:pt>
                <c:pt idx="191">
                  <c:v>28746</c:v>
                </c:pt>
                <c:pt idx="192">
                  <c:v>29265</c:v>
                </c:pt>
                <c:pt idx="193">
                  <c:v>28758</c:v>
                </c:pt>
                <c:pt idx="194">
                  <c:v>29010</c:v>
                </c:pt>
                <c:pt idx="195">
                  <c:v>28471</c:v>
                </c:pt>
                <c:pt idx="196">
                  <c:v>28823</c:v>
                </c:pt>
                <c:pt idx="197">
                  <c:v>28170</c:v>
                </c:pt>
                <c:pt idx="198">
                  <c:v>28893</c:v>
                </c:pt>
                <c:pt idx="199">
                  <c:v>29899</c:v>
                </c:pt>
                <c:pt idx="200">
                  <c:v>29505</c:v>
                </c:pt>
                <c:pt idx="201">
                  <c:v>29399</c:v>
                </c:pt>
                <c:pt idx="202">
                  <c:v>28763</c:v>
                </c:pt>
                <c:pt idx="203">
                  <c:v>29854</c:v>
                </c:pt>
                <c:pt idx="204">
                  <c:v>30391</c:v>
                </c:pt>
                <c:pt idx="205">
                  <c:v>30420</c:v>
                </c:pt>
                <c:pt idx="206">
                  <c:v>30986</c:v>
                </c:pt>
                <c:pt idx="207">
                  <c:v>31116</c:v>
                </c:pt>
                <c:pt idx="208">
                  <c:v>30707</c:v>
                </c:pt>
                <c:pt idx="209">
                  <c:v>30097</c:v>
                </c:pt>
                <c:pt idx="210">
                  <c:v>29644</c:v>
                </c:pt>
                <c:pt idx="211">
                  <c:v>30538</c:v>
                </c:pt>
                <c:pt idx="212">
                  <c:v>31489</c:v>
                </c:pt>
                <c:pt idx="213">
                  <c:v>31010</c:v>
                </c:pt>
                <c:pt idx="214">
                  <c:v>31251</c:v>
                </c:pt>
                <c:pt idx="215">
                  <c:v>32230</c:v>
                </c:pt>
                <c:pt idx="216">
                  <c:v>33217</c:v>
                </c:pt>
                <c:pt idx="217">
                  <c:v>32036</c:v>
                </c:pt>
                <c:pt idx="218">
                  <c:v>31659</c:v>
                </c:pt>
                <c:pt idx="219">
                  <c:v>31738</c:v>
                </c:pt>
                <c:pt idx="220">
                  <c:v>33121</c:v>
                </c:pt>
                <c:pt idx="221">
                  <c:v>34522</c:v>
                </c:pt>
                <c:pt idx="222">
                  <c:v>37356</c:v>
                </c:pt>
                <c:pt idx="223">
                  <c:v>37927</c:v>
                </c:pt>
                <c:pt idx="224">
                  <c:v>38214</c:v>
                </c:pt>
                <c:pt idx="225">
                  <c:v>38122</c:v>
                </c:pt>
                <c:pt idx="226">
                  <c:v>38092</c:v>
                </c:pt>
                <c:pt idx="227">
                  <c:v>39984</c:v>
                </c:pt>
                <c:pt idx="228">
                  <c:v>41195</c:v>
                </c:pt>
                <c:pt idx="229">
                  <c:v>42285</c:v>
                </c:pt>
                <c:pt idx="230">
                  <c:v>45504</c:v>
                </c:pt>
                <c:pt idx="231">
                  <c:v>46343</c:v>
                </c:pt>
                <c:pt idx="232">
                  <c:v>47315</c:v>
                </c:pt>
                <c:pt idx="233">
                  <c:v>49878</c:v>
                </c:pt>
                <c:pt idx="234">
                  <c:v>52917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4-4000-ACAA-0B995FDC04FD}"/>
            </c:ext>
          </c:extLst>
        </c:ser>
        <c:ser>
          <c:idx val="1"/>
          <c:order val="1"/>
          <c:tx>
            <c:strRef>
              <c:f>Holts!$E$8:$E$9</c:f>
              <c:strCache>
                <c:ptCount val="2"/>
                <c:pt idx="0">
                  <c:v>Ft</c:v>
                </c:pt>
                <c:pt idx="1">
                  <c:v> -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Holts!$A$10:$A$244</c:f>
              <c:numCache>
                <c:formatCode>m/d/yy</c:formatCode>
                <c:ptCount val="235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  <c:pt idx="181">
                  <c:v>42430</c:v>
                </c:pt>
                <c:pt idx="182">
                  <c:v>42461</c:v>
                </c:pt>
                <c:pt idx="183">
                  <c:v>42491</c:v>
                </c:pt>
                <c:pt idx="184">
                  <c:v>42522</c:v>
                </c:pt>
                <c:pt idx="185">
                  <c:v>42552</c:v>
                </c:pt>
                <c:pt idx="186">
                  <c:v>42583</c:v>
                </c:pt>
                <c:pt idx="187">
                  <c:v>42614</c:v>
                </c:pt>
                <c:pt idx="188">
                  <c:v>42644</c:v>
                </c:pt>
                <c:pt idx="189">
                  <c:v>42675</c:v>
                </c:pt>
                <c:pt idx="190">
                  <c:v>42705</c:v>
                </c:pt>
                <c:pt idx="191">
                  <c:v>42736</c:v>
                </c:pt>
                <c:pt idx="192">
                  <c:v>42767</c:v>
                </c:pt>
                <c:pt idx="193">
                  <c:v>42795</c:v>
                </c:pt>
                <c:pt idx="194">
                  <c:v>42826</c:v>
                </c:pt>
                <c:pt idx="195">
                  <c:v>42856</c:v>
                </c:pt>
                <c:pt idx="196">
                  <c:v>42887</c:v>
                </c:pt>
                <c:pt idx="197">
                  <c:v>42917</c:v>
                </c:pt>
                <c:pt idx="198">
                  <c:v>42948</c:v>
                </c:pt>
                <c:pt idx="199">
                  <c:v>42979</c:v>
                </c:pt>
                <c:pt idx="200">
                  <c:v>43009</c:v>
                </c:pt>
                <c:pt idx="201">
                  <c:v>43040</c:v>
                </c:pt>
                <c:pt idx="202">
                  <c:v>43070</c:v>
                </c:pt>
                <c:pt idx="203">
                  <c:v>43101</c:v>
                </c:pt>
                <c:pt idx="204">
                  <c:v>43132</c:v>
                </c:pt>
                <c:pt idx="205">
                  <c:v>43160</c:v>
                </c:pt>
                <c:pt idx="206">
                  <c:v>43191</c:v>
                </c:pt>
                <c:pt idx="207">
                  <c:v>43221</c:v>
                </c:pt>
                <c:pt idx="208">
                  <c:v>43252</c:v>
                </c:pt>
                <c:pt idx="209">
                  <c:v>43282</c:v>
                </c:pt>
                <c:pt idx="210">
                  <c:v>43313</c:v>
                </c:pt>
                <c:pt idx="211">
                  <c:v>43344</c:v>
                </c:pt>
                <c:pt idx="212">
                  <c:v>43374</c:v>
                </c:pt>
                <c:pt idx="213">
                  <c:v>43405</c:v>
                </c:pt>
                <c:pt idx="214">
                  <c:v>43435</c:v>
                </c:pt>
                <c:pt idx="215">
                  <c:v>43466</c:v>
                </c:pt>
                <c:pt idx="216">
                  <c:v>43497</c:v>
                </c:pt>
                <c:pt idx="217">
                  <c:v>43525</c:v>
                </c:pt>
                <c:pt idx="218">
                  <c:v>43556</c:v>
                </c:pt>
                <c:pt idx="219">
                  <c:v>43586</c:v>
                </c:pt>
                <c:pt idx="220">
                  <c:v>43617</c:v>
                </c:pt>
                <c:pt idx="221">
                  <c:v>43647</c:v>
                </c:pt>
                <c:pt idx="222">
                  <c:v>43678</c:v>
                </c:pt>
                <c:pt idx="223">
                  <c:v>43709</c:v>
                </c:pt>
                <c:pt idx="224">
                  <c:v>43739</c:v>
                </c:pt>
                <c:pt idx="225">
                  <c:v>43770</c:v>
                </c:pt>
                <c:pt idx="226">
                  <c:v>43800</c:v>
                </c:pt>
                <c:pt idx="227">
                  <c:v>43831</c:v>
                </c:pt>
                <c:pt idx="228">
                  <c:v>43862</c:v>
                </c:pt>
                <c:pt idx="229">
                  <c:v>43891</c:v>
                </c:pt>
                <c:pt idx="230">
                  <c:v>43922</c:v>
                </c:pt>
                <c:pt idx="231">
                  <c:v>43952</c:v>
                </c:pt>
                <c:pt idx="232">
                  <c:v>43983</c:v>
                </c:pt>
                <c:pt idx="233">
                  <c:v>44013</c:v>
                </c:pt>
                <c:pt idx="234">
                  <c:v>44044</c:v>
                </c:pt>
              </c:numCache>
            </c:numRef>
          </c:xVal>
          <c:yVal>
            <c:numRef>
              <c:f>Holts!$E$10:$E$244</c:f>
              <c:numCache>
                <c:formatCode>0.00</c:formatCode>
                <c:ptCount val="235"/>
                <c:pt idx="0">
                  <c:v>4466</c:v>
                </c:pt>
                <c:pt idx="1">
                  <c:v>4358.7680526134227</c:v>
                </c:pt>
                <c:pt idx="2">
                  <c:v>4247.2652396556159</c:v>
                </c:pt>
                <c:pt idx="3">
                  <c:v>4247.5741958001454</c:v>
                </c:pt>
                <c:pt idx="4">
                  <c:v>4444.2049088832619</c:v>
                </c:pt>
                <c:pt idx="5">
                  <c:v>4398.0329587707074</c:v>
                </c:pt>
                <c:pt idx="6">
                  <c:v>4375.9231124776143</c:v>
                </c:pt>
                <c:pt idx="7">
                  <c:v>4453.4730682674708</c:v>
                </c:pt>
                <c:pt idx="8">
                  <c:v>4656.2436219853907</c:v>
                </c:pt>
                <c:pt idx="9">
                  <c:v>4716.9591008088109</c:v>
                </c:pt>
                <c:pt idx="10">
                  <c:v>4619.7429479221482</c:v>
                </c:pt>
                <c:pt idx="11">
                  <c:v>4586.6250469888628</c:v>
                </c:pt>
                <c:pt idx="12">
                  <c:v>4716.0708581916833</c:v>
                </c:pt>
                <c:pt idx="13">
                  <c:v>4945.7074664316406</c:v>
                </c:pt>
                <c:pt idx="14">
                  <c:v>4961.6997069482823</c:v>
                </c:pt>
                <c:pt idx="15">
                  <c:v>5091.9777977742933</c:v>
                </c:pt>
                <c:pt idx="16">
                  <c:v>5292.6583219829636</c:v>
                </c:pt>
                <c:pt idx="17">
                  <c:v>5382.0382871625679</c:v>
                </c:pt>
                <c:pt idx="18">
                  <c:v>5234.3359139084896</c:v>
                </c:pt>
                <c:pt idx="19">
                  <c:v>5163.0116697112271</c:v>
                </c:pt>
                <c:pt idx="20">
                  <c:v>5281.9022627091163</c:v>
                </c:pt>
                <c:pt idx="21">
                  <c:v>5244.4897373786516</c:v>
                </c:pt>
                <c:pt idx="22">
                  <c:v>5277.3154389218089</c:v>
                </c:pt>
                <c:pt idx="23">
                  <c:v>5497.8174412154021</c:v>
                </c:pt>
                <c:pt idx="24">
                  <c:v>5835.5566612868006</c:v>
                </c:pt>
                <c:pt idx="25">
                  <c:v>5847.0035672969416</c:v>
                </c:pt>
                <c:pt idx="26">
                  <c:v>5460.5653768205402</c:v>
                </c:pt>
                <c:pt idx="27">
                  <c:v>5188.1433749215339</c:v>
                </c:pt>
                <c:pt idx="28">
                  <c:v>5600.767395709222</c:v>
                </c:pt>
                <c:pt idx="29">
                  <c:v>5538.0306607049597</c:v>
                </c:pt>
                <c:pt idx="30">
                  <c:v>5371.5521693291685</c:v>
                </c:pt>
                <c:pt idx="31">
                  <c:v>5481.1345159471357</c:v>
                </c:pt>
                <c:pt idx="32">
                  <c:v>5764.8476477656559</c:v>
                </c:pt>
                <c:pt idx="33">
                  <c:v>5733.6755112575302</c:v>
                </c:pt>
                <c:pt idx="34">
                  <c:v>5902.2854126880084</c:v>
                </c:pt>
                <c:pt idx="35">
                  <c:v>6168.7159143330882</c:v>
                </c:pt>
                <c:pt idx="36">
                  <c:v>6254.9191467198571</c:v>
                </c:pt>
                <c:pt idx="37">
                  <c:v>6066.1997363987093</c:v>
                </c:pt>
                <c:pt idx="38">
                  <c:v>6024.8164111940459</c:v>
                </c:pt>
                <c:pt idx="39">
                  <c:v>5942.0849507218827</c:v>
                </c:pt>
                <c:pt idx="40">
                  <c:v>5737.9731244336162</c:v>
                </c:pt>
                <c:pt idx="41">
                  <c:v>5878.48420090115</c:v>
                </c:pt>
                <c:pt idx="42">
                  <c:v>6096.6044504628608</c:v>
                </c:pt>
                <c:pt idx="43">
                  <c:v>6167.0437136482842</c:v>
                </c:pt>
                <c:pt idx="44">
                  <c:v>6211.3895975312225</c:v>
                </c:pt>
                <c:pt idx="45">
                  <c:v>6419.8939326251184</c:v>
                </c:pt>
                <c:pt idx="46">
                  <c:v>6625.2332706544485</c:v>
                </c:pt>
                <c:pt idx="47">
                  <c:v>6498.1460767658918</c:v>
                </c:pt>
                <c:pt idx="48">
                  <c:v>6161.2961771360542</c:v>
                </c:pt>
                <c:pt idx="49">
                  <c:v>6114.0605536204521</c:v>
                </c:pt>
                <c:pt idx="50">
                  <c:v>6285.3693877676851</c:v>
                </c:pt>
                <c:pt idx="51">
                  <c:v>6158.6482430408814</c:v>
                </c:pt>
                <c:pt idx="52">
                  <c:v>6022.5964691116023</c:v>
                </c:pt>
                <c:pt idx="53">
                  <c:v>6139.6306211701167</c:v>
                </c:pt>
                <c:pt idx="54">
                  <c:v>6054.0798832314049</c:v>
                </c:pt>
                <c:pt idx="55">
                  <c:v>6267.885430066096</c:v>
                </c:pt>
                <c:pt idx="56">
                  <c:v>6585.1376883544899</c:v>
                </c:pt>
                <c:pt idx="57">
                  <c:v>6957.9344205041507</c:v>
                </c:pt>
                <c:pt idx="58">
                  <c:v>7276.511978177361</c:v>
                </c:pt>
                <c:pt idx="59">
                  <c:v>7730.7219071136924</c:v>
                </c:pt>
                <c:pt idx="60">
                  <c:v>8092.4523375060207</c:v>
                </c:pt>
                <c:pt idx="61">
                  <c:v>8199.081443860774</c:v>
                </c:pt>
                <c:pt idx="62">
                  <c:v>8203.6919917016075</c:v>
                </c:pt>
                <c:pt idx="63">
                  <c:v>9221.1046004715972</c:v>
                </c:pt>
                <c:pt idx="64">
                  <c:v>10292.607952327495</c:v>
                </c:pt>
                <c:pt idx="65">
                  <c:v>9118.757556634062</c:v>
                </c:pt>
                <c:pt idx="66">
                  <c:v>9777.2656812301502</c:v>
                </c:pt>
                <c:pt idx="67">
                  <c:v>9651.1987654732293</c:v>
                </c:pt>
                <c:pt idx="68">
                  <c:v>9103.7748679026827</c:v>
                </c:pt>
                <c:pt idx="69">
                  <c:v>8752.9484323897868</c:v>
                </c:pt>
                <c:pt idx="70">
                  <c:v>9243.2332536740596</c:v>
                </c:pt>
                <c:pt idx="71">
                  <c:v>9223.3360234082429</c:v>
                </c:pt>
                <c:pt idx="72">
                  <c:v>9141.2787932543379</c:v>
                </c:pt>
                <c:pt idx="73">
                  <c:v>9664.5139531815548</c:v>
                </c:pt>
                <c:pt idx="74">
                  <c:v>9455.0559820695944</c:v>
                </c:pt>
                <c:pt idx="75">
                  <c:v>9390.3715056377023</c:v>
                </c:pt>
                <c:pt idx="76">
                  <c:v>8887.4243202866201</c:v>
                </c:pt>
                <c:pt idx="77">
                  <c:v>8695.3147736958035</c:v>
                </c:pt>
                <c:pt idx="78">
                  <c:v>8734.659920135311</c:v>
                </c:pt>
                <c:pt idx="79">
                  <c:v>8841.5166539393904</c:v>
                </c:pt>
                <c:pt idx="80">
                  <c:v>9371.4459481250888</c:v>
                </c:pt>
                <c:pt idx="81">
                  <c:v>9788.8335970607823</c:v>
                </c:pt>
                <c:pt idx="82">
                  <c:v>10502.319764134349</c:v>
                </c:pt>
                <c:pt idx="83">
                  <c:v>10450.935456584668</c:v>
                </c:pt>
                <c:pt idx="84">
                  <c:v>11529.222547761439</c:v>
                </c:pt>
                <c:pt idx="85">
                  <c:v>12168.19931304304</c:v>
                </c:pt>
                <c:pt idx="86">
                  <c:v>12966.463739228029</c:v>
                </c:pt>
                <c:pt idx="87">
                  <c:v>12009.158115545804</c:v>
                </c:pt>
                <c:pt idx="88">
                  <c:v>12357.817542674033</c:v>
                </c:pt>
                <c:pt idx="89">
                  <c:v>12567.253892821456</c:v>
                </c:pt>
                <c:pt idx="90">
                  <c:v>13296.160934846452</c:v>
                </c:pt>
                <c:pt idx="91">
                  <c:v>11961.247892018679</c:v>
                </c:pt>
                <c:pt idx="92">
                  <c:v>12350.521746841721</c:v>
                </c:pt>
                <c:pt idx="93">
                  <c:v>12861.357515859925</c:v>
                </c:pt>
                <c:pt idx="94">
                  <c:v>12229.31008020481</c:v>
                </c:pt>
                <c:pt idx="95">
                  <c:v>13090.471420639587</c:v>
                </c:pt>
                <c:pt idx="96">
                  <c:v>13685.227054777486</c:v>
                </c:pt>
                <c:pt idx="97">
                  <c:v>15142.654878409976</c:v>
                </c:pt>
                <c:pt idx="98">
                  <c:v>15585.108208669835</c:v>
                </c:pt>
                <c:pt idx="99">
                  <c:v>14698.226156657469</c:v>
                </c:pt>
                <c:pt idx="100">
                  <c:v>14835.190738652842</c:v>
                </c:pt>
                <c:pt idx="101">
                  <c:v>14830.236529754065</c:v>
                </c:pt>
                <c:pt idx="102">
                  <c:v>14898.338916188686</c:v>
                </c:pt>
                <c:pt idx="103">
                  <c:v>15136.617233585304</c:v>
                </c:pt>
                <c:pt idx="104">
                  <c:v>15976.223695884944</c:v>
                </c:pt>
                <c:pt idx="105">
                  <c:v>16124.199575106313</c:v>
                </c:pt>
                <c:pt idx="106">
                  <c:v>17408.336713591551</c:v>
                </c:pt>
                <c:pt idx="107">
                  <c:v>17481.164454751943</c:v>
                </c:pt>
                <c:pt idx="108">
                  <c:v>16937.470638379873</c:v>
                </c:pt>
                <c:pt idx="109">
                  <c:v>16708.211799746638</c:v>
                </c:pt>
                <c:pt idx="110">
                  <c:v>16786.189070809669</c:v>
                </c:pt>
                <c:pt idx="111">
                  <c:v>16854.286000597811</c:v>
                </c:pt>
                <c:pt idx="112">
                  <c:v>18322.141897458525</c:v>
                </c:pt>
                <c:pt idx="113">
                  <c:v>19092.616063705751</c:v>
                </c:pt>
                <c:pt idx="114">
                  <c:v>18521.370435092245</c:v>
                </c:pt>
                <c:pt idx="115">
                  <c:v>18700.83912946509</c:v>
                </c:pt>
                <c:pt idx="116">
                  <c:v>19341.392756669455</c:v>
                </c:pt>
                <c:pt idx="117">
                  <c:v>19774.907731462867</c:v>
                </c:pt>
                <c:pt idx="118">
                  <c:v>20483.623326790526</c:v>
                </c:pt>
                <c:pt idx="119">
                  <c:v>20852.241385292353</c:v>
                </c:pt>
                <c:pt idx="120">
                  <c:v>20474.397498486043</c:v>
                </c:pt>
                <c:pt idx="121">
                  <c:v>20573.450075233672</c:v>
                </c:pt>
                <c:pt idx="122">
                  <c:v>21118.0512730872</c:v>
                </c:pt>
                <c:pt idx="123">
                  <c:v>21794.229081248213</c:v>
                </c:pt>
                <c:pt idx="124">
                  <c:v>22493.514094720744</c:v>
                </c:pt>
                <c:pt idx="125">
                  <c:v>22544.81109882793</c:v>
                </c:pt>
                <c:pt idx="126">
                  <c:v>22967.427155220899</c:v>
                </c:pt>
                <c:pt idx="127">
                  <c:v>26558.962582901728</c:v>
                </c:pt>
                <c:pt idx="128">
                  <c:v>28276.542452085298</c:v>
                </c:pt>
                <c:pt idx="129">
                  <c:v>27269.343866763444</c:v>
                </c:pt>
                <c:pt idx="130">
                  <c:v>29315.700925355486</c:v>
                </c:pt>
                <c:pt idx="131">
                  <c:v>28669.135603639763</c:v>
                </c:pt>
                <c:pt idx="132">
                  <c:v>28078.813325056726</c:v>
                </c:pt>
                <c:pt idx="133">
                  <c:v>28604.515144000521</c:v>
                </c:pt>
                <c:pt idx="134">
                  <c:v>28251.705283477153</c:v>
                </c:pt>
                <c:pt idx="135">
                  <c:v>28997.126594703237</c:v>
                </c:pt>
                <c:pt idx="136">
                  <c:v>29245.689874169715</c:v>
                </c:pt>
                <c:pt idx="137">
                  <c:v>30300.766844685528</c:v>
                </c:pt>
                <c:pt idx="138">
                  <c:v>29852.333580260591</c:v>
                </c:pt>
                <c:pt idx="139">
                  <c:v>30602.670371790395</c:v>
                </c:pt>
                <c:pt idx="140">
                  <c:v>32220.898351689822</c:v>
                </c:pt>
                <c:pt idx="141">
                  <c:v>31467.605882972213</c:v>
                </c:pt>
                <c:pt idx="142">
                  <c:v>31969.011950603945</c:v>
                </c:pt>
                <c:pt idx="143">
                  <c:v>31121.099174982002</c:v>
                </c:pt>
                <c:pt idx="144">
                  <c:v>30737.770900945412</c:v>
                </c:pt>
                <c:pt idx="145">
                  <c:v>30090.123130153017</c:v>
                </c:pt>
                <c:pt idx="146">
                  <c:v>29573.717039673131</c:v>
                </c:pt>
                <c:pt idx="147">
                  <c:v>27588.524149367724</c:v>
                </c:pt>
                <c:pt idx="148">
                  <c:v>26518.640273037228</c:v>
                </c:pt>
                <c:pt idx="149">
                  <c:v>27004.784999725496</c:v>
                </c:pt>
                <c:pt idx="150">
                  <c:v>26745.80119684013</c:v>
                </c:pt>
                <c:pt idx="151">
                  <c:v>30439.81255494487</c:v>
                </c:pt>
                <c:pt idx="152">
                  <c:v>30700.695467827725</c:v>
                </c:pt>
                <c:pt idx="153">
                  <c:v>30938.784092992471</c:v>
                </c:pt>
                <c:pt idx="154">
                  <c:v>30945.526463057264</c:v>
                </c:pt>
                <c:pt idx="155">
                  <c:v>29987.668437694898</c:v>
                </c:pt>
                <c:pt idx="156">
                  <c:v>29618.205452813814</c:v>
                </c:pt>
                <c:pt idx="157">
                  <c:v>30316.562089949701</c:v>
                </c:pt>
                <c:pt idx="158">
                  <c:v>29880.868590992985</c:v>
                </c:pt>
                <c:pt idx="159">
                  <c:v>29313.300268301966</c:v>
                </c:pt>
                <c:pt idx="160">
                  <c:v>28654.990452207679</c:v>
                </c:pt>
                <c:pt idx="161">
                  <c:v>27200.316242307515</c:v>
                </c:pt>
                <c:pt idx="162">
                  <c:v>27875.814799301213</c:v>
                </c:pt>
                <c:pt idx="163">
                  <c:v>27971.704355877948</c:v>
                </c:pt>
                <c:pt idx="164">
                  <c:v>26736.686499067193</c:v>
                </c:pt>
                <c:pt idx="165">
                  <c:v>26794.441039298166</c:v>
                </c:pt>
                <c:pt idx="166">
                  <c:v>25838.94681007235</c:v>
                </c:pt>
                <c:pt idx="167">
                  <c:v>26500.115573445342</c:v>
                </c:pt>
                <c:pt idx="168">
                  <c:v>27330.752556520569</c:v>
                </c:pt>
                <c:pt idx="169">
                  <c:v>26972.829647574512</c:v>
                </c:pt>
                <c:pt idx="170">
                  <c:v>25971.665019900403</c:v>
                </c:pt>
                <c:pt idx="171">
                  <c:v>26569.890822720306</c:v>
                </c:pt>
                <c:pt idx="172">
                  <c:v>27041.09430976865</c:v>
                </c:pt>
                <c:pt idx="173">
                  <c:v>26547.868492059719</c:v>
                </c:pt>
                <c:pt idx="174">
                  <c:v>25322.831431405652</c:v>
                </c:pt>
                <c:pt idx="175">
                  <c:v>25560.352931327874</c:v>
                </c:pt>
                <c:pt idx="176">
                  <c:v>26157.573262589187</c:v>
                </c:pt>
                <c:pt idx="177">
                  <c:v>26537.64596099671</c:v>
                </c:pt>
                <c:pt idx="178">
                  <c:v>25504.557871136334</c:v>
                </c:pt>
                <c:pt idx="179">
                  <c:v>25028.743763291903</c:v>
                </c:pt>
                <c:pt idx="180">
                  <c:v>25933.146211779582</c:v>
                </c:pt>
                <c:pt idx="181">
                  <c:v>28458.450834138512</c:v>
                </c:pt>
                <c:pt idx="182">
                  <c:v>29039.709902644408</c:v>
                </c:pt>
                <c:pt idx="183">
                  <c:v>29037.769965544561</c:v>
                </c:pt>
                <c:pt idx="184">
                  <c:v>29929.113550067828</c:v>
                </c:pt>
                <c:pt idx="185">
                  <c:v>30013.572365614516</c:v>
                </c:pt>
                <c:pt idx="186">
                  <c:v>31319.197890006832</c:v>
                </c:pt>
                <c:pt idx="187">
                  <c:v>31641.441763839255</c:v>
                </c:pt>
                <c:pt idx="188">
                  <c:v>31495.219331462325</c:v>
                </c:pt>
                <c:pt idx="189">
                  <c:v>30221.586450233877</c:v>
                </c:pt>
                <c:pt idx="190">
                  <c:v>29896.79306880193</c:v>
                </c:pt>
                <c:pt idx="191">
                  <c:v>27604.087454123746</c:v>
                </c:pt>
                <c:pt idx="192">
                  <c:v>28729.690596158689</c:v>
                </c:pt>
                <c:pt idx="193">
                  <c:v>29311.321503028332</c:v>
                </c:pt>
                <c:pt idx="194">
                  <c:v>28739.583190425456</c:v>
                </c:pt>
                <c:pt idx="195">
                  <c:v>29023.221808941991</c:v>
                </c:pt>
                <c:pt idx="196">
                  <c:v>28419.612159944521</c:v>
                </c:pt>
                <c:pt idx="197">
                  <c:v>28818.808316151692</c:v>
                </c:pt>
                <c:pt idx="198">
                  <c:v>28089.898098745551</c:v>
                </c:pt>
                <c:pt idx="199">
                  <c:v>28906.860581047113</c:v>
                </c:pt>
                <c:pt idx="200">
                  <c:v>30028.940349316155</c:v>
                </c:pt>
                <c:pt idx="201">
                  <c:v>29573.639615595075</c:v>
                </c:pt>
                <c:pt idx="202">
                  <c:v>29447.206876282824</c:v>
                </c:pt>
                <c:pt idx="203">
                  <c:v>28731.155046741751</c:v>
                </c:pt>
                <c:pt idx="204">
                  <c:v>29953.527290890506</c:v>
                </c:pt>
                <c:pt idx="205">
                  <c:v>30541.71135809656</c:v>
                </c:pt>
                <c:pt idx="206">
                  <c:v>30556.471195903963</c:v>
                </c:pt>
                <c:pt idx="207">
                  <c:v>31172.72583057715</c:v>
                </c:pt>
                <c:pt idx="208">
                  <c:v>31296.088939488585</c:v>
                </c:pt>
                <c:pt idx="209">
                  <c:v>30818.165856422434</c:v>
                </c:pt>
                <c:pt idx="210">
                  <c:v>30123.789846460637</c:v>
                </c:pt>
                <c:pt idx="211">
                  <c:v>29614.654697376678</c:v>
                </c:pt>
                <c:pt idx="212">
                  <c:v>30616.685591738224</c:v>
                </c:pt>
                <c:pt idx="213">
                  <c:v>31669.745899427282</c:v>
                </c:pt>
                <c:pt idx="214">
                  <c:v>31113.555990772311</c:v>
                </c:pt>
                <c:pt idx="215">
                  <c:v>31370.636864524869</c:v>
                </c:pt>
                <c:pt idx="216">
                  <c:v>32450.181880395918</c:v>
                </c:pt>
                <c:pt idx="217">
                  <c:v>33526.899180129949</c:v>
                </c:pt>
                <c:pt idx="218">
                  <c:v>32171.464793151714</c:v>
                </c:pt>
                <c:pt idx="219">
                  <c:v>31734.506693212617</c:v>
                </c:pt>
                <c:pt idx="220">
                  <c:v>31813.915408192213</c:v>
                </c:pt>
                <c:pt idx="221">
                  <c:v>33349.843589077536</c:v>
                </c:pt>
                <c:pt idx="222">
                  <c:v>34887.985246747536</c:v>
                </c:pt>
                <c:pt idx="223">
                  <c:v>38010.741620266577</c:v>
                </c:pt>
                <c:pt idx="224">
                  <c:v>38571.943896590528</c:v>
                </c:pt>
                <c:pt idx="225">
                  <c:v>38817.064656862909</c:v>
                </c:pt>
                <c:pt idx="226">
                  <c:v>38643.742472944643</c:v>
                </c:pt>
                <c:pt idx="227">
                  <c:v>38549.188905996161</c:v>
                </c:pt>
                <c:pt idx="228">
                  <c:v>40609.061017637083</c:v>
                </c:pt>
                <c:pt idx="229">
                  <c:v>41888.615557445883</c:v>
                </c:pt>
                <c:pt idx="230">
                  <c:v>43024.992319983648</c:v>
                </c:pt>
                <c:pt idx="231">
                  <c:v>46534.034859909319</c:v>
                </c:pt>
                <c:pt idx="232">
                  <c:v>47350.683885997823</c:v>
                </c:pt>
                <c:pt idx="233">
                  <c:v>48318.508890892866</c:v>
                </c:pt>
                <c:pt idx="234">
                  <c:v>51063.96849596918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4-4000-ACAA-0B995FDC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596224"/>
        <c:axId val="2025607872"/>
      </c:scatterChart>
      <c:valAx>
        <c:axId val="20255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07872"/>
        <c:crosses val="autoZero"/>
        <c:crossBetween val="midCat"/>
      </c:valAx>
      <c:valAx>
        <c:axId val="2025607872"/>
        <c:scaling>
          <c:orientation val="minMax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59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2</xdr:row>
      <xdr:rowOff>85725</xdr:rowOff>
    </xdr:from>
    <xdr:to>
      <xdr:col>20</xdr:col>
      <xdr:colOff>247649</xdr:colOff>
      <xdr:row>21</xdr:row>
      <xdr:rowOff>76200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8C5B9FDE-D1BC-4FFC-88AC-5B21303EB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76201</xdr:colOff>
      <xdr:row>21</xdr:row>
      <xdr:rowOff>76200</xdr:rowOff>
    </xdr:from>
    <xdr:to>
      <xdr:col>20</xdr:col>
      <xdr:colOff>171451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C9E0F-B45D-4B37-911A-88F987A91DFD}"/>
            </a:ext>
            <a:ext uri="{147F2762-F138-4A5C-976F-8EAC2B608ADB}">
              <a16:predDERef xmlns:a16="http://schemas.microsoft.com/office/drawing/2014/main" pred="{8C5B9FDE-D1BC-4FFC-88AC-5B21303EB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5</xdr:row>
      <xdr:rowOff>28575</xdr:rowOff>
    </xdr:from>
    <xdr:to>
      <xdr:col>15</xdr:col>
      <xdr:colOff>219075</xdr:colOff>
      <xdr:row>20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0BCE61-30BB-491D-B50B-F1ACB86B3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7</xdr:row>
      <xdr:rowOff>19050</xdr:rowOff>
    </xdr:from>
    <xdr:to>
      <xdr:col>17</xdr:col>
      <xdr:colOff>558799</xdr:colOff>
      <xdr:row>25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D5C8C9-1BAA-495C-BB97-C997A8C10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imv1-my.sharepoint.com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831-2B25-A84E-9859-5B3E178A3FE3}">
  <dimension ref="A1:W242"/>
  <sheetViews>
    <sheetView topLeftCell="H14" zoomScaleNormal="100" workbookViewId="0">
      <selection activeCell="J23" sqref="J23:M34"/>
    </sheetView>
  </sheetViews>
  <sheetFormatPr baseColWidth="10" defaultColWidth="10.83203125" defaultRowHeight="16" x14ac:dyDescent="0.2"/>
  <cols>
    <col min="1" max="1" width="11.5" style="2" bestFit="1" customWidth="1"/>
    <col min="2" max="2" width="10.5" style="2" bestFit="1" customWidth="1"/>
    <col min="3" max="3" width="14.33203125" style="2" bestFit="1" customWidth="1"/>
    <col min="4" max="4" width="11.33203125" style="2" bestFit="1" customWidth="1"/>
    <col min="5" max="5" width="10.1640625" style="2" bestFit="1" customWidth="1"/>
    <col min="6" max="6" width="7.83203125" style="2" bestFit="1" customWidth="1"/>
    <col min="7" max="8" width="11.5" style="2" bestFit="1" customWidth="1"/>
    <col min="9" max="9" width="13.6640625" style="2" bestFit="1" customWidth="1"/>
    <col min="10" max="10" width="14.5" style="2" bestFit="1" customWidth="1"/>
    <col min="11" max="11" width="10.83203125" style="2"/>
    <col min="12" max="12" width="6.5" style="2" bestFit="1" customWidth="1"/>
    <col min="13" max="13" width="13.6640625" style="2" bestFit="1" customWidth="1"/>
    <col min="14" max="14" width="10.83203125" style="2"/>
    <col min="15" max="15" width="18.6640625" style="2" bestFit="1" customWidth="1"/>
    <col min="16" max="16" width="12.5" style="2" bestFit="1" customWidth="1"/>
    <col min="17" max="17" width="14.83203125" style="2" bestFit="1" customWidth="1"/>
    <col min="18" max="19" width="12.5" style="2" bestFit="1" customWidth="1"/>
    <col min="20" max="20" width="13.5" style="2" bestFit="1" customWidth="1"/>
    <col min="21" max="21" width="12.5" style="2" bestFit="1" customWidth="1"/>
    <col min="22" max="22" width="12.6640625" style="2" bestFit="1" customWidth="1"/>
    <col min="23" max="23" width="12.5" style="2" bestFit="1" customWidth="1"/>
    <col min="24" max="16384" width="10.83203125" style="2"/>
  </cols>
  <sheetData>
    <row r="1" spans="1:23" x14ac:dyDescent="0.2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3" spans="1:23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6"/>
      <c r="L3" s="6"/>
      <c r="M3" s="6"/>
      <c r="N3" s="6"/>
      <c r="O3" t="s">
        <v>11</v>
      </c>
      <c r="P3"/>
      <c r="Q3"/>
      <c r="R3"/>
      <c r="S3"/>
      <c r="T3"/>
      <c r="U3"/>
      <c r="V3"/>
      <c r="W3"/>
    </row>
    <row r="4" spans="1:23" ht="17" thickBot="1" x14ac:dyDescent="0.25">
      <c r="A4" s="11">
        <v>36800</v>
      </c>
      <c r="B4" s="9">
        <v>1455.51</v>
      </c>
      <c r="C4" s="9">
        <v>8</v>
      </c>
      <c r="D4" s="9">
        <v>46.318297000000001</v>
      </c>
      <c r="E4" s="9">
        <v>3711.02</v>
      </c>
      <c r="F4" s="9">
        <v>37.229999999999997</v>
      </c>
      <c r="G4" s="9">
        <v>116.65</v>
      </c>
      <c r="H4" s="9">
        <v>4538</v>
      </c>
      <c r="I4" s="9">
        <f t="shared" ref="I4:I67" si="0">$O$53+SUMPRODUCT($P$53:$T$53,B4:F4)</f>
        <v>2685.8062924309997</v>
      </c>
      <c r="J4" s="9">
        <f t="shared" ref="J4:J67" si="1">H4-I4</f>
        <v>1852.1937075690003</v>
      </c>
      <c r="L4" s="10" t="s">
        <v>12</v>
      </c>
      <c r="M4" s="15">
        <f>SUMPRODUCT(J4:J242,J4:J242)/COUNT(J4:J242)</f>
        <v>5210256.455171356</v>
      </c>
      <c r="O4"/>
      <c r="P4"/>
      <c r="Q4"/>
      <c r="R4"/>
      <c r="S4"/>
      <c r="T4"/>
      <c r="U4"/>
      <c r="V4"/>
      <c r="W4"/>
    </row>
    <row r="5" spans="1:23" x14ac:dyDescent="0.2">
      <c r="A5" s="11">
        <v>36831</v>
      </c>
      <c r="B5" s="9">
        <v>1512.47</v>
      </c>
      <c r="C5" s="9">
        <v>8</v>
      </c>
      <c r="D5" s="9">
        <v>46.783613000000003</v>
      </c>
      <c r="E5" s="9">
        <v>3997.99</v>
      </c>
      <c r="F5" s="9">
        <v>37.31</v>
      </c>
      <c r="G5" s="9">
        <v>115.24</v>
      </c>
      <c r="H5" s="9">
        <v>4483</v>
      </c>
      <c r="I5" s="9">
        <f t="shared" si="0"/>
        <v>2477.8821096946231</v>
      </c>
      <c r="J5" s="9">
        <f t="shared" si="1"/>
        <v>2005.1178903053769</v>
      </c>
      <c r="L5" s="10" t="s">
        <v>13</v>
      </c>
      <c r="M5" s="16" cm="1">
        <f t="array" ref="M5">AVERAGE(ABS(J4:J242/H4:H242))</f>
        <v>0.11836295417973575</v>
      </c>
      <c r="O5" s="5" t="s">
        <v>14</v>
      </c>
      <c r="P5" s="5"/>
      <c r="Q5"/>
      <c r="R5"/>
      <c r="S5"/>
      <c r="T5"/>
      <c r="U5"/>
      <c r="V5"/>
      <c r="W5"/>
    </row>
    <row r="6" spans="1:23" x14ac:dyDescent="0.2">
      <c r="A6" s="11">
        <v>36861</v>
      </c>
      <c r="B6" s="9">
        <v>1178.1099999999999</v>
      </c>
      <c r="C6" s="9">
        <v>8</v>
      </c>
      <c r="D6" s="9">
        <v>46.745856000000003</v>
      </c>
      <c r="E6" s="9">
        <v>3972.12</v>
      </c>
      <c r="F6" s="9">
        <v>36.979999999999997</v>
      </c>
      <c r="G6" s="9">
        <v>109.56</v>
      </c>
      <c r="H6" s="9">
        <v>4541</v>
      </c>
      <c r="I6" s="9">
        <f t="shared" si="0"/>
        <v>1837.2509373029607</v>
      </c>
      <c r="J6" s="9">
        <f t="shared" si="1"/>
        <v>2703.7490626970393</v>
      </c>
      <c r="O6" t="s">
        <v>15</v>
      </c>
      <c r="P6">
        <v>0.98060684496714035</v>
      </c>
      <c r="Q6"/>
      <c r="R6"/>
      <c r="S6"/>
      <c r="T6"/>
      <c r="U6"/>
      <c r="V6"/>
      <c r="W6"/>
    </row>
    <row r="7" spans="1:23" x14ac:dyDescent="0.2">
      <c r="A7" s="11">
        <v>36892</v>
      </c>
      <c r="B7" s="9">
        <v>1208.18</v>
      </c>
      <c r="C7" s="9">
        <v>8</v>
      </c>
      <c r="D7" s="9">
        <v>46.536033000000003</v>
      </c>
      <c r="E7" s="9">
        <v>4326.72</v>
      </c>
      <c r="F7" s="9">
        <v>36.9</v>
      </c>
      <c r="G7" s="9">
        <v>110.52</v>
      </c>
      <c r="H7" s="9">
        <v>4466</v>
      </c>
      <c r="I7" s="9">
        <f t="shared" si="0"/>
        <v>1639.5988449850665</v>
      </c>
      <c r="J7" s="9">
        <f t="shared" si="1"/>
        <v>2826.4011550149335</v>
      </c>
      <c r="O7" t="s">
        <v>16</v>
      </c>
      <c r="P7">
        <v>0.9615897843964093</v>
      </c>
      <c r="Q7"/>
      <c r="R7"/>
      <c r="S7"/>
      <c r="T7"/>
      <c r="U7"/>
      <c r="V7"/>
      <c r="W7"/>
    </row>
    <row r="8" spans="1:23" x14ac:dyDescent="0.2">
      <c r="A8" s="11">
        <v>36923</v>
      </c>
      <c r="B8" s="9">
        <v>1267.18</v>
      </c>
      <c r="C8" s="9">
        <v>7.5</v>
      </c>
      <c r="D8" s="9">
        <v>46.514595</v>
      </c>
      <c r="E8" s="9">
        <v>4247.04</v>
      </c>
      <c r="F8" s="9">
        <v>36.729999999999997</v>
      </c>
      <c r="G8" s="9">
        <v>112.01</v>
      </c>
      <c r="H8" s="9">
        <v>4370</v>
      </c>
      <c r="I8" s="9">
        <f t="shared" si="0"/>
        <v>2028.0441246856426</v>
      </c>
      <c r="J8" s="9">
        <f t="shared" si="1"/>
        <v>2341.9558753143574</v>
      </c>
      <c r="O8" t="s">
        <v>17</v>
      </c>
      <c r="P8">
        <v>0.96059641675148888</v>
      </c>
      <c r="Q8"/>
      <c r="R8"/>
      <c r="S8"/>
      <c r="T8"/>
      <c r="U8"/>
      <c r="V8"/>
      <c r="W8"/>
    </row>
    <row r="9" spans="1:23" x14ac:dyDescent="0.2">
      <c r="A9" s="11">
        <v>36951</v>
      </c>
      <c r="B9" s="9">
        <v>1166.45</v>
      </c>
      <c r="C9" s="9">
        <v>7</v>
      </c>
      <c r="D9" s="9">
        <v>46.609354000000003</v>
      </c>
      <c r="E9" s="9">
        <v>3604.38</v>
      </c>
      <c r="F9" s="9">
        <v>36.9</v>
      </c>
      <c r="G9" s="9">
        <v>117.37</v>
      </c>
      <c r="H9" s="9">
        <v>4269</v>
      </c>
      <c r="I9" s="9">
        <f t="shared" si="0"/>
        <v>2798.5672719614449</v>
      </c>
      <c r="J9" s="9">
        <f t="shared" si="1"/>
        <v>1470.4327280385551</v>
      </c>
      <c r="O9" t="s">
        <v>18</v>
      </c>
      <c r="P9">
        <v>2316.3185152183491</v>
      </c>
      <c r="Q9"/>
      <c r="R9"/>
      <c r="S9"/>
      <c r="T9"/>
      <c r="U9"/>
      <c r="V9"/>
      <c r="W9"/>
    </row>
    <row r="10" spans="1:23" ht="17" thickBot="1" x14ac:dyDescent="0.25">
      <c r="A10" s="11">
        <v>36982</v>
      </c>
      <c r="B10" s="9">
        <v>1203.33</v>
      </c>
      <c r="C10" s="9">
        <v>7</v>
      </c>
      <c r="D10" s="9">
        <v>46.755670000000002</v>
      </c>
      <c r="E10" s="9">
        <v>3519.16</v>
      </c>
      <c r="F10" s="9">
        <v>37.15</v>
      </c>
      <c r="G10" s="9">
        <v>115.85</v>
      </c>
      <c r="H10" s="9">
        <v>4267</v>
      </c>
      <c r="I10" s="9">
        <f t="shared" si="0"/>
        <v>3036.7699657157282</v>
      </c>
      <c r="J10" s="9">
        <f t="shared" si="1"/>
        <v>1230.2300342842718</v>
      </c>
      <c r="O10" s="3" t="s">
        <v>19</v>
      </c>
      <c r="P10" s="3">
        <v>239</v>
      </c>
      <c r="Q10"/>
      <c r="R10"/>
      <c r="S10"/>
      <c r="T10"/>
      <c r="U10"/>
      <c r="V10"/>
      <c r="W10"/>
    </row>
    <row r="11" spans="1:23" x14ac:dyDescent="0.2">
      <c r="A11" s="11">
        <v>37012</v>
      </c>
      <c r="B11" s="9">
        <v>1292.57</v>
      </c>
      <c r="C11" s="9">
        <v>7</v>
      </c>
      <c r="D11" s="9">
        <v>46.898772000000001</v>
      </c>
      <c r="E11" s="9">
        <v>3631.91</v>
      </c>
      <c r="F11" s="9">
        <v>37.4</v>
      </c>
      <c r="G11" s="9">
        <v>119.07</v>
      </c>
      <c r="H11" s="9">
        <v>4441</v>
      </c>
      <c r="I11" s="9">
        <f t="shared" si="0"/>
        <v>3208.1053295977981</v>
      </c>
      <c r="J11" s="9">
        <f t="shared" si="1"/>
        <v>1232.8946704022019</v>
      </c>
      <c r="O11"/>
      <c r="P11"/>
      <c r="Q11"/>
      <c r="R11"/>
      <c r="S11"/>
      <c r="T11"/>
      <c r="U11"/>
      <c r="V11"/>
      <c r="W11"/>
    </row>
    <row r="12" spans="1:23" ht="17" thickBot="1" x14ac:dyDescent="0.25">
      <c r="A12" s="11">
        <v>37043</v>
      </c>
      <c r="B12" s="9">
        <v>1267.73</v>
      </c>
      <c r="C12" s="9">
        <v>7</v>
      </c>
      <c r="D12" s="9">
        <v>46.972248</v>
      </c>
      <c r="E12" s="9">
        <v>3456.78</v>
      </c>
      <c r="F12" s="9">
        <v>37.89</v>
      </c>
      <c r="G12" s="9">
        <v>119.43</v>
      </c>
      <c r="H12" s="9">
        <v>4400</v>
      </c>
      <c r="I12" s="9">
        <f t="shared" si="0"/>
        <v>3617.8064566009889</v>
      </c>
      <c r="J12" s="9">
        <f t="shared" si="1"/>
        <v>782.19354339901111</v>
      </c>
      <c r="O12" t="s">
        <v>20</v>
      </c>
      <c r="P12"/>
      <c r="Q12"/>
      <c r="R12"/>
      <c r="S12"/>
      <c r="T12"/>
      <c r="U12"/>
      <c r="V12"/>
      <c r="W12"/>
    </row>
    <row r="13" spans="1:23" x14ac:dyDescent="0.2">
      <c r="A13" s="11">
        <v>37073</v>
      </c>
      <c r="B13" s="9">
        <v>1169.1199999999999</v>
      </c>
      <c r="C13" s="9">
        <v>7</v>
      </c>
      <c r="D13" s="9">
        <v>47.121651999999997</v>
      </c>
      <c r="E13" s="9">
        <v>3329.28</v>
      </c>
      <c r="F13" s="9">
        <v>38.39</v>
      </c>
      <c r="G13" s="9">
        <v>117.18</v>
      </c>
      <c r="H13" s="9">
        <v>4380</v>
      </c>
      <c r="I13" s="9">
        <f t="shared" si="0"/>
        <v>3881.9772396616718</v>
      </c>
      <c r="J13" s="9">
        <f t="shared" si="1"/>
        <v>498.02276033832823</v>
      </c>
      <c r="O13" s="4"/>
      <c r="P13" s="4" t="s">
        <v>21</v>
      </c>
      <c r="Q13" s="4" t="s">
        <v>22</v>
      </c>
      <c r="R13" s="4" t="s">
        <v>23</v>
      </c>
      <c r="S13" s="4" t="s">
        <v>24</v>
      </c>
      <c r="T13" s="4" t="s">
        <v>25</v>
      </c>
      <c r="U13"/>
      <c r="V13"/>
      <c r="W13"/>
    </row>
    <row r="14" spans="1:23" x14ac:dyDescent="0.2">
      <c r="A14" s="11">
        <v>37104</v>
      </c>
      <c r="B14" s="9">
        <v>1216.8</v>
      </c>
      <c r="C14" s="9">
        <v>7</v>
      </c>
      <c r="D14" s="9">
        <v>47.108333000000002</v>
      </c>
      <c r="E14" s="9">
        <v>3244.95</v>
      </c>
      <c r="F14" s="9">
        <v>38.64</v>
      </c>
      <c r="G14" s="9">
        <v>113.42</v>
      </c>
      <c r="H14" s="9">
        <v>4449</v>
      </c>
      <c r="I14" s="9">
        <f t="shared" si="0"/>
        <v>4182.057674032807</v>
      </c>
      <c r="J14" s="9">
        <f t="shared" si="1"/>
        <v>266.94232596719303</v>
      </c>
      <c r="O14" t="s">
        <v>26</v>
      </c>
      <c r="P14">
        <v>6</v>
      </c>
      <c r="Q14">
        <v>31162166104.423714</v>
      </c>
      <c r="R14">
        <v>5193694350.7372856</v>
      </c>
      <c r="S14">
        <v>968.00997023958234</v>
      </c>
      <c r="T14">
        <v>3.9915034547787063E-161</v>
      </c>
      <c r="U14"/>
      <c r="V14"/>
      <c r="W14"/>
    </row>
    <row r="15" spans="1:23" x14ac:dyDescent="0.2">
      <c r="A15" s="11">
        <v>37135</v>
      </c>
      <c r="B15" s="9">
        <v>1201.1600000000001</v>
      </c>
      <c r="C15" s="9">
        <v>7</v>
      </c>
      <c r="D15" s="9">
        <v>47.589111000000003</v>
      </c>
      <c r="E15" s="9">
        <v>2811.6</v>
      </c>
      <c r="F15" s="9">
        <v>38.56</v>
      </c>
      <c r="G15" s="9">
        <v>113.48</v>
      </c>
      <c r="H15" s="9">
        <v>4631</v>
      </c>
      <c r="I15" s="9">
        <f t="shared" si="0"/>
        <v>4258.6356158456292</v>
      </c>
      <c r="J15" s="9">
        <f t="shared" si="1"/>
        <v>372.36438415437078</v>
      </c>
      <c r="O15" t="s">
        <v>27</v>
      </c>
      <c r="P15">
        <v>232</v>
      </c>
      <c r="Q15">
        <v>1244756899.6348543</v>
      </c>
      <c r="R15">
        <v>5365331.463943338</v>
      </c>
      <c r="S15"/>
      <c r="T15"/>
      <c r="U15"/>
      <c r="V15"/>
      <c r="W15"/>
    </row>
    <row r="16" spans="1:23" ht="17" thickBot="1" x14ac:dyDescent="0.25">
      <c r="A16" s="11">
        <v>37165</v>
      </c>
      <c r="B16" s="9">
        <v>995.46</v>
      </c>
      <c r="C16" s="9">
        <v>6.5</v>
      </c>
      <c r="D16" s="9">
        <v>47.996628000000001</v>
      </c>
      <c r="E16" s="9">
        <v>2989.35</v>
      </c>
      <c r="F16" s="9">
        <v>38.799999999999997</v>
      </c>
      <c r="G16" s="9">
        <v>114.86</v>
      </c>
      <c r="H16" s="9">
        <v>4688</v>
      </c>
      <c r="I16" s="9">
        <f t="shared" si="0"/>
        <v>4280.3239516648973</v>
      </c>
      <c r="J16" s="9">
        <f t="shared" si="1"/>
        <v>407.67604833510268</v>
      </c>
      <c r="O16" s="3" t="s">
        <v>28</v>
      </c>
      <c r="P16" s="3">
        <v>238</v>
      </c>
      <c r="Q16" s="3">
        <v>32406923004.058567</v>
      </c>
      <c r="R16" s="3"/>
      <c r="S16" s="3"/>
      <c r="T16" s="3"/>
      <c r="U16"/>
      <c r="V16"/>
      <c r="W16"/>
    </row>
    <row r="17" spans="1:23" x14ac:dyDescent="0.2">
      <c r="A17" s="11">
        <v>37196</v>
      </c>
      <c r="B17" s="9">
        <v>897.07</v>
      </c>
      <c r="C17" s="9">
        <v>6.5</v>
      </c>
      <c r="D17" s="9">
        <v>47.984299999999998</v>
      </c>
      <c r="E17" s="9">
        <v>3287.5</v>
      </c>
      <c r="F17" s="9">
        <v>39.14</v>
      </c>
      <c r="G17" s="9">
        <v>116.13</v>
      </c>
      <c r="H17" s="9">
        <v>4604</v>
      </c>
      <c r="I17" s="9">
        <f t="shared" si="0"/>
        <v>4188.0350972143278</v>
      </c>
      <c r="J17" s="9">
        <f t="shared" si="1"/>
        <v>415.96490278567217</v>
      </c>
      <c r="O17"/>
      <c r="P17"/>
      <c r="Q17"/>
      <c r="R17"/>
      <c r="S17"/>
      <c r="T17"/>
      <c r="U17"/>
      <c r="V17"/>
      <c r="W17"/>
    </row>
    <row r="18" spans="1:23" x14ac:dyDescent="0.2">
      <c r="A18" s="11">
        <v>37226</v>
      </c>
      <c r="B18" s="9">
        <v>887.42</v>
      </c>
      <c r="C18" s="9">
        <v>6.5</v>
      </c>
      <c r="D18" s="9">
        <v>47.904800000000002</v>
      </c>
      <c r="E18" s="9">
        <v>3262.33</v>
      </c>
      <c r="F18" s="9">
        <v>38.89</v>
      </c>
      <c r="G18" s="9">
        <v>116.75</v>
      </c>
      <c r="H18" s="9">
        <v>4576</v>
      </c>
      <c r="I18" s="9">
        <f t="shared" si="0"/>
        <v>4041.4120740806284</v>
      </c>
      <c r="J18" s="9">
        <f t="shared" si="1"/>
        <v>534.58792591937163</v>
      </c>
      <c r="O18" s="54"/>
      <c r="P18" s="54" t="s">
        <v>29</v>
      </c>
      <c r="Q18" s="54" t="s">
        <v>18</v>
      </c>
      <c r="R18" s="54" t="s">
        <v>30</v>
      </c>
      <c r="S18" s="54" t="s">
        <v>31</v>
      </c>
      <c r="T18" s="54" t="s">
        <v>32</v>
      </c>
      <c r="U18" s="54" t="s">
        <v>33</v>
      </c>
      <c r="V18" s="54" t="s">
        <v>34</v>
      </c>
      <c r="W18" s="54" t="s">
        <v>35</v>
      </c>
    </row>
    <row r="19" spans="1:23" x14ac:dyDescent="0.2">
      <c r="A19" s="11">
        <v>37257</v>
      </c>
      <c r="B19" s="9">
        <v>925.63</v>
      </c>
      <c r="C19" s="9">
        <v>6.5</v>
      </c>
      <c r="D19" s="9">
        <v>48.271182000000003</v>
      </c>
      <c r="E19" s="9">
        <v>3311.03</v>
      </c>
      <c r="F19" s="9">
        <v>38.72</v>
      </c>
      <c r="G19" s="9">
        <v>120.24</v>
      </c>
      <c r="H19" s="9">
        <v>4693</v>
      </c>
      <c r="I19" s="9">
        <f t="shared" si="0"/>
        <v>3827.7385523324083</v>
      </c>
      <c r="J19" s="9">
        <f t="shared" si="1"/>
        <v>865.26144766759171</v>
      </c>
      <c r="O19" s="7" t="s">
        <v>36</v>
      </c>
      <c r="P19" s="55">
        <v>-2544.5153361387147</v>
      </c>
      <c r="Q19" s="55">
        <v>1966.8708584704066</v>
      </c>
      <c r="R19" s="55">
        <v>-1.2936870385672041</v>
      </c>
      <c r="S19" s="56">
        <v>0.19706002913464524</v>
      </c>
      <c r="T19" s="55">
        <v>-6419.7267845898987</v>
      </c>
      <c r="U19" s="55">
        <v>1330.6961123124697</v>
      </c>
      <c r="V19" s="55">
        <v>-6419.7267845898987</v>
      </c>
      <c r="W19" s="55">
        <v>1330.6961123124697</v>
      </c>
    </row>
    <row r="20" spans="1:23" x14ac:dyDescent="0.2">
      <c r="A20" s="11">
        <v>37288</v>
      </c>
      <c r="B20" s="9">
        <v>972.86</v>
      </c>
      <c r="C20" s="9">
        <v>6.5</v>
      </c>
      <c r="D20" s="9">
        <v>48.664774000000001</v>
      </c>
      <c r="E20" s="9">
        <v>3562.31</v>
      </c>
      <c r="F20" s="9">
        <v>38.64</v>
      </c>
      <c r="G20" s="9">
        <v>119.16</v>
      </c>
      <c r="H20" s="9">
        <v>4901</v>
      </c>
      <c r="I20" s="9">
        <f t="shared" si="0"/>
        <v>3541.1269412206639</v>
      </c>
      <c r="J20" s="9">
        <f t="shared" si="1"/>
        <v>1359.8730587793361</v>
      </c>
      <c r="O20" s="7" t="s">
        <v>2</v>
      </c>
      <c r="P20" s="55">
        <v>1.2766158324688135</v>
      </c>
      <c r="Q20" s="55">
        <v>0.21891916455196805</v>
      </c>
      <c r="R20" s="55">
        <v>5.8314484941575975</v>
      </c>
      <c r="S20" s="56">
        <v>1.831387379887171E-8</v>
      </c>
      <c r="T20" s="55">
        <v>0.84529211383031311</v>
      </c>
      <c r="U20" s="55">
        <v>1.7079395511073139</v>
      </c>
      <c r="V20" s="55">
        <v>0.84529211383031311</v>
      </c>
      <c r="W20" s="55">
        <v>1.7079395511073139</v>
      </c>
    </row>
    <row r="21" spans="1:23" x14ac:dyDescent="0.2">
      <c r="A21" s="11">
        <v>37316</v>
      </c>
      <c r="B21" s="9">
        <v>1152.2</v>
      </c>
      <c r="C21" s="9">
        <v>6.5</v>
      </c>
      <c r="D21" s="9">
        <v>48.733699999999999</v>
      </c>
      <c r="E21" s="9">
        <v>3469.35</v>
      </c>
      <c r="F21" s="9">
        <v>38.799999999999997</v>
      </c>
      <c r="G21" s="9">
        <v>118.62</v>
      </c>
      <c r="H21" s="9">
        <v>4920</v>
      </c>
      <c r="I21" s="9">
        <f t="shared" si="0"/>
        <v>3931.7338960975831</v>
      </c>
      <c r="J21" s="9">
        <f t="shared" si="1"/>
        <v>988.26610390241694</v>
      </c>
      <c r="O21" s="7" t="s">
        <v>3</v>
      </c>
      <c r="P21" s="55">
        <v>-723.40453719572656</v>
      </c>
      <c r="Q21" s="55">
        <v>183.30470145373383</v>
      </c>
      <c r="R21" s="55">
        <v>-3.9464592640484679</v>
      </c>
      <c r="S21" s="56">
        <v>1.0515776305102228E-4</v>
      </c>
      <c r="T21" s="55">
        <v>-1084.5591471027824</v>
      </c>
      <c r="U21" s="55">
        <v>-362.24992728867068</v>
      </c>
      <c r="V21" s="55">
        <v>-1084.5591471027824</v>
      </c>
      <c r="W21" s="55">
        <v>-362.24992728867068</v>
      </c>
    </row>
    <row r="22" spans="1:23" x14ac:dyDescent="0.2">
      <c r="A22" s="11">
        <v>37347</v>
      </c>
      <c r="B22" s="9">
        <v>1244.02</v>
      </c>
      <c r="C22" s="9">
        <v>6.5</v>
      </c>
      <c r="D22" s="9">
        <v>48.908614</v>
      </c>
      <c r="E22" s="9">
        <v>3338.16</v>
      </c>
      <c r="F22" s="9">
        <v>38.89</v>
      </c>
      <c r="G22" s="9">
        <v>115.19</v>
      </c>
      <c r="H22" s="9">
        <v>5041</v>
      </c>
      <c r="I22" s="9">
        <f t="shared" si="0"/>
        <v>4152.7516002940392</v>
      </c>
      <c r="J22" s="9">
        <f t="shared" si="1"/>
        <v>888.24839970596076</v>
      </c>
      <c r="O22" s="7" t="s">
        <v>4</v>
      </c>
      <c r="P22" s="55">
        <v>-289.15512266462645</v>
      </c>
      <c r="Q22" s="55">
        <v>75.903893085925461</v>
      </c>
      <c r="R22" s="55">
        <v>-3.8094900130787002</v>
      </c>
      <c r="S22" s="56">
        <v>1.7836851632042786E-4</v>
      </c>
      <c r="T22" s="55">
        <v>-438.70415594347742</v>
      </c>
      <c r="U22" s="55">
        <v>-139.60608938577545</v>
      </c>
      <c r="V22" s="55">
        <v>-438.70415594347742</v>
      </c>
      <c r="W22" s="55">
        <v>-139.60608938577545</v>
      </c>
    </row>
    <row r="23" spans="1:23" x14ac:dyDescent="0.2">
      <c r="A23" s="11">
        <v>37377</v>
      </c>
      <c r="B23" s="9">
        <v>1257.83</v>
      </c>
      <c r="C23" s="9">
        <v>6.5</v>
      </c>
      <c r="D23" s="9">
        <v>49.00224</v>
      </c>
      <c r="E23" s="9">
        <v>3125.73</v>
      </c>
      <c r="F23" s="9">
        <v>39.14</v>
      </c>
      <c r="G23" s="9">
        <v>111.81</v>
      </c>
      <c r="H23" s="9">
        <v>5226</v>
      </c>
      <c r="I23" s="9">
        <f t="shared" si="0"/>
        <v>4464.3641609392726</v>
      </c>
      <c r="J23" s="9">
        <f t="shared" si="1"/>
        <v>761.63583906072745</v>
      </c>
      <c r="O23" s="7" t="s">
        <v>5</v>
      </c>
      <c r="P23" s="55">
        <v>-0.68590815291068241</v>
      </c>
      <c r="Q23" s="55">
        <v>6.3185222436766303E-2</v>
      </c>
      <c r="R23" s="55">
        <v>-10.855515363534833</v>
      </c>
      <c r="S23" s="56">
        <v>1.8149412945069762E-22</v>
      </c>
      <c r="T23" s="55">
        <v>-0.81039832790382393</v>
      </c>
      <c r="U23" s="55">
        <v>-0.56141797791754089</v>
      </c>
      <c r="V23" s="55">
        <v>-0.81039832790382393</v>
      </c>
      <c r="W23" s="55">
        <v>-0.56141797791754089</v>
      </c>
    </row>
    <row r="24" spans="1:23" x14ac:dyDescent="0.2">
      <c r="A24" s="11">
        <v>37408</v>
      </c>
      <c r="B24" s="9">
        <v>1199.06</v>
      </c>
      <c r="C24" s="9">
        <v>6.5</v>
      </c>
      <c r="D24" s="9">
        <v>48.963447000000002</v>
      </c>
      <c r="E24" s="9">
        <v>3244.7</v>
      </c>
      <c r="F24" s="9">
        <v>39.47</v>
      </c>
      <c r="G24" s="9">
        <v>106.11</v>
      </c>
      <c r="H24" s="9">
        <v>5313</v>
      </c>
      <c r="I24" s="9">
        <f t="shared" si="0"/>
        <v>4548.5526499735497</v>
      </c>
      <c r="J24" s="9">
        <f t="shared" si="1"/>
        <v>764.44735002645029</v>
      </c>
      <c r="O24" s="7" t="s">
        <v>6</v>
      </c>
      <c r="P24" s="55">
        <v>696.7093717953901</v>
      </c>
      <c r="Q24" s="55">
        <v>41.806358304402686</v>
      </c>
      <c r="R24" s="55">
        <v>16.665153341567631</v>
      </c>
      <c r="S24" s="56">
        <v>1.5647962262435352E-41</v>
      </c>
      <c r="T24" s="55">
        <v>614.340731464187</v>
      </c>
      <c r="U24" s="55">
        <v>779.07801212659319</v>
      </c>
      <c r="V24" s="55">
        <v>614.340731464187</v>
      </c>
      <c r="W24" s="55">
        <v>779.07801212659319</v>
      </c>
    </row>
    <row r="25" spans="1:23" x14ac:dyDescent="0.2">
      <c r="A25" s="11">
        <v>37438</v>
      </c>
      <c r="B25" s="9">
        <v>1255.67</v>
      </c>
      <c r="C25" s="9">
        <v>6.5</v>
      </c>
      <c r="D25" s="9">
        <v>48.787773999999999</v>
      </c>
      <c r="E25" s="9">
        <v>2987.65</v>
      </c>
      <c r="F25" s="9">
        <v>39.880000000000003</v>
      </c>
      <c r="G25" s="9">
        <v>107.41</v>
      </c>
      <c r="H25" s="9">
        <v>5188</v>
      </c>
      <c r="I25" s="9">
        <f t="shared" si="0"/>
        <v>5140.828964213928</v>
      </c>
      <c r="J25" s="9">
        <f t="shared" si="1"/>
        <v>47.171035786072025</v>
      </c>
      <c r="O25" s="7" t="s">
        <v>7</v>
      </c>
      <c r="P25" s="55">
        <v>-8.1177416092048009</v>
      </c>
      <c r="Q25" s="55">
        <v>26.742209035276151</v>
      </c>
      <c r="R25" s="55">
        <v>-0.30355538686039496</v>
      </c>
      <c r="S25" s="57">
        <v>0.76173869482908296</v>
      </c>
      <c r="T25" s="55">
        <v>-60.806363317174487</v>
      </c>
      <c r="U25" s="55">
        <v>44.570880098764889</v>
      </c>
      <c r="V25" s="55">
        <v>-60.806363317174487</v>
      </c>
      <c r="W25" s="55">
        <v>44.570880098764889</v>
      </c>
    </row>
    <row r="26" spans="1:23" x14ac:dyDescent="0.2">
      <c r="A26" s="11">
        <v>37469</v>
      </c>
      <c r="B26" s="9">
        <v>1301.25</v>
      </c>
      <c r="C26" s="9">
        <v>6.5</v>
      </c>
      <c r="D26" s="9">
        <v>48.603228000000001</v>
      </c>
      <c r="E26" s="9">
        <v>3181.23</v>
      </c>
      <c r="F26" s="9">
        <v>40.130000000000003</v>
      </c>
      <c r="G26" s="9">
        <v>106.98</v>
      </c>
      <c r="H26" s="9">
        <v>5129</v>
      </c>
      <c r="I26" s="9">
        <f t="shared" si="0"/>
        <v>5298.3934761809251</v>
      </c>
      <c r="J26" s="9">
        <f t="shared" si="1"/>
        <v>-169.39347618092506</v>
      </c>
      <c r="O26"/>
      <c r="P26"/>
      <c r="Q26"/>
      <c r="R26"/>
      <c r="S26"/>
      <c r="T26"/>
      <c r="U26"/>
      <c r="V26"/>
      <c r="W26"/>
    </row>
    <row r="27" spans="1:23" x14ac:dyDescent="0.2">
      <c r="A27" s="11">
        <v>37500</v>
      </c>
      <c r="B27" s="9">
        <v>1369.92</v>
      </c>
      <c r="C27" s="9">
        <v>6.5</v>
      </c>
      <c r="D27" s="9">
        <v>48.444450000000003</v>
      </c>
      <c r="E27" s="9">
        <v>2991.36</v>
      </c>
      <c r="F27" s="9">
        <v>40.21</v>
      </c>
      <c r="G27" s="9">
        <v>106.87</v>
      </c>
      <c r="H27" s="9">
        <v>5239</v>
      </c>
      <c r="I27" s="9">
        <f t="shared" si="0"/>
        <v>5623.529590051392</v>
      </c>
      <c r="J27" s="9">
        <f t="shared" si="1"/>
        <v>-384.52959005139201</v>
      </c>
      <c r="O27"/>
      <c r="P27"/>
      <c r="Q27"/>
      <c r="R27"/>
      <c r="S27"/>
      <c r="T27"/>
      <c r="U27"/>
      <c r="V27"/>
      <c r="W27"/>
    </row>
    <row r="28" spans="1:23" x14ac:dyDescent="0.2">
      <c r="A28" s="11">
        <v>37530</v>
      </c>
      <c r="B28" s="9">
        <v>1331.61</v>
      </c>
      <c r="C28" s="9">
        <v>6.5</v>
      </c>
      <c r="D28" s="9">
        <v>48.362591000000002</v>
      </c>
      <c r="E28" s="9">
        <v>2949.32</v>
      </c>
      <c r="F28" s="9">
        <v>40.380000000000003</v>
      </c>
      <c r="G28" s="9">
        <v>106.64</v>
      </c>
      <c r="H28" s="9">
        <v>5210</v>
      </c>
      <c r="I28" s="9">
        <f t="shared" si="0"/>
        <v>5746.3373997609815</v>
      </c>
      <c r="J28" s="9">
        <f t="shared" si="1"/>
        <v>-536.3373997609815</v>
      </c>
      <c r="O28" t="s">
        <v>11</v>
      </c>
      <c r="P28" s="1" t="s">
        <v>37</v>
      </c>
      <c r="Q28"/>
      <c r="R28"/>
      <c r="S28"/>
      <c r="T28"/>
      <c r="U28"/>
      <c r="V28"/>
      <c r="W28"/>
    </row>
    <row r="29" spans="1:23" x14ac:dyDescent="0.2">
      <c r="A29" s="11">
        <v>37561</v>
      </c>
      <c r="B29" s="9">
        <v>1184.18</v>
      </c>
      <c r="C29" s="9">
        <v>6.25</v>
      </c>
      <c r="D29" s="9">
        <v>48.251105000000003</v>
      </c>
      <c r="E29" s="9">
        <v>3228.82</v>
      </c>
      <c r="F29" s="9">
        <v>40.549999999999997</v>
      </c>
      <c r="G29" s="9">
        <v>106.41</v>
      </c>
      <c r="H29" s="9">
        <v>5243</v>
      </c>
      <c r="I29" s="9">
        <f t="shared" si="0"/>
        <v>5697.8303260514949</v>
      </c>
      <c r="J29" s="9">
        <f t="shared" si="1"/>
        <v>-454.83032605149492</v>
      </c>
      <c r="O29"/>
      <c r="P29"/>
      <c r="Q29"/>
      <c r="R29"/>
      <c r="S29"/>
      <c r="T29"/>
      <c r="U29"/>
      <c r="V29"/>
      <c r="W29"/>
    </row>
    <row r="30" spans="1:23" x14ac:dyDescent="0.2">
      <c r="A30" s="11">
        <v>37591</v>
      </c>
      <c r="B30" s="9">
        <v>1342.56</v>
      </c>
      <c r="C30" s="9">
        <v>6.25</v>
      </c>
      <c r="D30" s="9">
        <v>48.176333</v>
      </c>
      <c r="E30" s="9">
        <v>3377.28</v>
      </c>
      <c r="F30" s="9">
        <v>40.130000000000003</v>
      </c>
      <c r="G30" s="9">
        <v>101.85</v>
      </c>
      <c r="H30" s="9">
        <v>5444</v>
      </c>
      <c r="I30" s="9">
        <f t="shared" si="0"/>
        <v>5531.1033464704233</v>
      </c>
      <c r="J30" s="10">
        <f t="shared" si="1"/>
        <v>-87.103346470423276</v>
      </c>
      <c r="K30" s="6"/>
      <c r="L30" s="6"/>
      <c r="M30" s="6"/>
      <c r="N30" s="6"/>
      <c r="O30" s="61" t="s">
        <v>14</v>
      </c>
      <c r="P30" s="61"/>
      <c r="Q30"/>
      <c r="R30"/>
      <c r="S30"/>
      <c r="T30"/>
      <c r="U30"/>
      <c r="V30"/>
      <c r="W30"/>
    </row>
    <row r="31" spans="1:23" x14ac:dyDescent="0.2">
      <c r="A31" s="11">
        <v>37622</v>
      </c>
      <c r="B31" s="9">
        <v>1473.85</v>
      </c>
      <c r="C31" s="9">
        <v>6.25</v>
      </c>
      <c r="D31" s="9">
        <v>47.937694</v>
      </c>
      <c r="E31" s="9">
        <v>3250.38</v>
      </c>
      <c r="F31" s="9">
        <v>40.049999999999997</v>
      </c>
      <c r="G31" s="9">
        <v>99.91</v>
      </c>
      <c r="H31" s="9">
        <v>5752</v>
      </c>
      <c r="I31" s="9">
        <f t="shared" si="0"/>
        <v>5806.8528520725595</v>
      </c>
      <c r="J31" s="9">
        <f t="shared" si="1"/>
        <v>-54.852852072559472</v>
      </c>
      <c r="O31" s="7" t="s">
        <v>15</v>
      </c>
      <c r="P31" s="7">
        <v>0.98059906618774895</v>
      </c>
      <c r="Q31"/>
      <c r="R31"/>
      <c r="S31"/>
      <c r="T31"/>
      <c r="U31"/>
      <c r="V31"/>
      <c r="W31"/>
    </row>
    <row r="32" spans="1:23" x14ac:dyDescent="0.2">
      <c r="A32" s="11">
        <v>37653</v>
      </c>
      <c r="B32" s="9">
        <v>1569.55</v>
      </c>
      <c r="C32" s="9">
        <v>6.25</v>
      </c>
      <c r="D32" s="9">
        <v>47.740105999999997</v>
      </c>
      <c r="E32" s="9">
        <v>3283.66</v>
      </c>
      <c r="F32" s="9">
        <v>40.130000000000003</v>
      </c>
      <c r="G32" s="9">
        <v>99.71</v>
      </c>
      <c r="H32" s="9">
        <v>5771</v>
      </c>
      <c r="I32" s="9">
        <f t="shared" si="0"/>
        <v>6025.3284363424973</v>
      </c>
      <c r="J32" s="9">
        <f t="shared" si="1"/>
        <v>-254.3284363424973</v>
      </c>
      <c r="O32" s="7" t="s">
        <v>16</v>
      </c>
      <c r="P32" s="7">
        <v>0.96157452860828529</v>
      </c>
      <c r="Q32"/>
      <c r="R32"/>
      <c r="S32"/>
      <c r="T32"/>
      <c r="U32"/>
      <c r="V32"/>
      <c r="W32"/>
    </row>
    <row r="33" spans="1:23" x14ac:dyDescent="0.2">
      <c r="A33" s="11">
        <v>37681</v>
      </c>
      <c r="B33" s="9">
        <v>1446.38</v>
      </c>
      <c r="C33" s="9">
        <v>6.25</v>
      </c>
      <c r="D33" s="9">
        <v>47.664499999999997</v>
      </c>
      <c r="E33" s="9">
        <v>3048.72</v>
      </c>
      <c r="F33" s="9">
        <v>40.380000000000003</v>
      </c>
      <c r="G33" s="9">
        <v>99.06</v>
      </c>
      <c r="H33" s="9">
        <v>5433</v>
      </c>
      <c r="I33" s="9">
        <f t="shared" si="0"/>
        <v>6224.1033653302802</v>
      </c>
      <c r="J33" s="9">
        <f t="shared" si="1"/>
        <v>-791.10336533028021</v>
      </c>
      <c r="O33" s="7" t="s">
        <v>17</v>
      </c>
      <c r="P33" s="7">
        <v>0.96074994767713251</v>
      </c>
      <c r="Q33"/>
      <c r="R33"/>
      <c r="S33"/>
      <c r="T33"/>
      <c r="U33"/>
      <c r="V33"/>
      <c r="W33"/>
    </row>
    <row r="34" spans="1:23" x14ac:dyDescent="0.2">
      <c r="A34" s="11">
        <v>37712</v>
      </c>
      <c r="B34" s="9">
        <v>1210.97</v>
      </c>
      <c r="C34" s="9">
        <v>6.25</v>
      </c>
      <c r="D34" s="9">
        <v>47.403570999999999</v>
      </c>
      <c r="E34" s="9">
        <v>2959.79</v>
      </c>
      <c r="F34" s="9">
        <v>40.880000000000003</v>
      </c>
      <c r="G34" s="9">
        <v>97.19</v>
      </c>
      <c r="H34" s="9">
        <v>5192</v>
      </c>
      <c r="I34" s="9">
        <f t="shared" si="0"/>
        <v>6406.5575408260811</v>
      </c>
      <c r="J34" s="9">
        <f t="shared" si="1"/>
        <v>-1214.5575408260811</v>
      </c>
      <c r="O34" s="7" t="s">
        <v>18</v>
      </c>
      <c r="P34" s="7">
        <v>2311.8014943536859</v>
      </c>
      <c r="Q34"/>
      <c r="R34"/>
      <c r="S34"/>
      <c r="T34"/>
      <c r="U34"/>
      <c r="V34"/>
      <c r="W34"/>
    </row>
    <row r="35" spans="1:23" x14ac:dyDescent="0.2">
      <c r="A35" s="11">
        <v>37742</v>
      </c>
      <c r="B35" s="9">
        <v>1226.99</v>
      </c>
      <c r="C35" s="9">
        <v>6</v>
      </c>
      <c r="D35" s="9">
        <v>47.098325000000003</v>
      </c>
      <c r="E35" s="9">
        <v>3180.75</v>
      </c>
      <c r="F35" s="9">
        <v>40.96</v>
      </c>
      <c r="G35" s="9">
        <v>93.27</v>
      </c>
      <c r="H35" s="9">
        <v>5561</v>
      </c>
      <c r="I35" s="9">
        <f t="shared" si="0"/>
        <v>6608.2309592061683</v>
      </c>
      <c r="J35" s="9">
        <f t="shared" si="1"/>
        <v>-1047.2309592061683</v>
      </c>
      <c r="O35" s="7" t="s">
        <v>19</v>
      </c>
      <c r="P35" s="7">
        <v>239</v>
      </c>
      <c r="Q35"/>
      <c r="R35"/>
      <c r="S35"/>
      <c r="T35"/>
      <c r="U35"/>
      <c r="V35"/>
      <c r="W35"/>
    </row>
    <row r="36" spans="1:23" x14ac:dyDescent="0.2">
      <c r="A36" s="11">
        <v>37773</v>
      </c>
      <c r="B36" s="9">
        <v>1304.45</v>
      </c>
      <c r="C36" s="9">
        <v>6</v>
      </c>
      <c r="D36" s="9">
        <v>46.746450000000003</v>
      </c>
      <c r="E36" s="9">
        <v>3607.13</v>
      </c>
      <c r="F36" s="9">
        <v>41.21</v>
      </c>
      <c r="G36" s="9">
        <v>94.73</v>
      </c>
      <c r="H36" s="9">
        <v>5509</v>
      </c>
      <c r="I36" s="9">
        <f t="shared" si="0"/>
        <v>6697.7513527903029</v>
      </c>
      <c r="J36" s="9">
        <f t="shared" si="1"/>
        <v>-1188.7513527903029</v>
      </c>
      <c r="O36"/>
      <c r="P36"/>
      <c r="Q36"/>
      <c r="R36"/>
      <c r="S36"/>
      <c r="T36"/>
      <c r="U36"/>
      <c r="V36"/>
      <c r="W36"/>
    </row>
    <row r="37" spans="1:23" ht="17" thickBot="1" x14ac:dyDescent="0.25">
      <c r="A37" s="11">
        <v>37803</v>
      </c>
      <c r="B37" s="9">
        <v>1321.85</v>
      </c>
      <c r="C37" s="9">
        <v>6</v>
      </c>
      <c r="D37" s="9">
        <v>46.245624999999997</v>
      </c>
      <c r="E37" s="9">
        <v>3792.61</v>
      </c>
      <c r="F37" s="9">
        <v>41.54</v>
      </c>
      <c r="G37" s="9">
        <v>96.89</v>
      </c>
      <c r="H37" s="9">
        <v>5363</v>
      </c>
      <c r="I37" s="9">
        <f t="shared" si="0"/>
        <v>6975.8371081745754</v>
      </c>
      <c r="J37" s="9">
        <f t="shared" si="1"/>
        <v>-1612.8371081745754</v>
      </c>
      <c r="O37" t="s">
        <v>20</v>
      </c>
      <c r="P37"/>
      <c r="Q37"/>
      <c r="R37"/>
      <c r="S37"/>
      <c r="T37"/>
      <c r="U37"/>
      <c r="V37"/>
      <c r="W37"/>
    </row>
    <row r="38" spans="1:23" x14ac:dyDescent="0.2">
      <c r="A38" s="11">
        <v>37834</v>
      </c>
      <c r="B38" s="9">
        <v>1363.37</v>
      </c>
      <c r="C38" s="9">
        <v>6</v>
      </c>
      <c r="D38" s="9">
        <v>45.943762999999997</v>
      </c>
      <c r="E38" s="9">
        <v>4244.7299999999996</v>
      </c>
      <c r="F38" s="9">
        <v>41.38</v>
      </c>
      <c r="G38" s="9">
        <v>98.1</v>
      </c>
      <c r="H38" s="9">
        <v>5462</v>
      </c>
      <c r="I38" s="9">
        <f t="shared" si="0"/>
        <v>6697.7022955100329</v>
      </c>
      <c r="J38" s="9">
        <f t="shared" si="1"/>
        <v>-1235.7022955100329</v>
      </c>
      <c r="O38" s="4"/>
      <c r="P38" s="4" t="s">
        <v>21</v>
      </c>
      <c r="Q38" s="4" t="s">
        <v>22</v>
      </c>
      <c r="R38" s="4" t="s">
        <v>23</v>
      </c>
      <c r="S38" s="4" t="s">
        <v>24</v>
      </c>
      <c r="T38" s="4" t="s">
        <v>25</v>
      </c>
      <c r="U38"/>
      <c r="V38"/>
      <c r="W38"/>
    </row>
    <row r="39" spans="1:23" x14ac:dyDescent="0.2">
      <c r="A39" s="11">
        <v>37865</v>
      </c>
      <c r="B39" s="9">
        <v>1232.46</v>
      </c>
      <c r="C39" s="9">
        <v>6</v>
      </c>
      <c r="D39" s="9">
        <v>45.846922999999997</v>
      </c>
      <c r="E39" s="9">
        <v>4453.24</v>
      </c>
      <c r="F39" s="9">
        <v>41.38</v>
      </c>
      <c r="G39" s="9">
        <v>92.85</v>
      </c>
      <c r="H39" s="9">
        <v>5718</v>
      </c>
      <c r="I39" s="9">
        <f t="shared" si="0"/>
        <v>6411.6297980241579</v>
      </c>
      <c r="J39" s="9">
        <f t="shared" si="1"/>
        <v>-693.62979802415794</v>
      </c>
      <c r="O39" t="s">
        <v>26</v>
      </c>
      <c r="P39">
        <v>5</v>
      </c>
      <c r="Q39">
        <v>31161671711.272614</v>
      </c>
      <c r="R39">
        <v>6232334342.2545223</v>
      </c>
      <c r="S39">
        <v>1166.1372368435775</v>
      </c>
      <c r="T39">
        <v>1.1631506028752685E-162</v>
      </c>
      <c r="U39"/>
      <c r="V39"/>
      <c r="W39"/>
    </row>
    <row r="40" spans="1:23" x14ac:dyDescent="0.2">
      <c r="A40" s="11">
        <v>37895</v>
      </c>
      <c r="B40" s="9">
        <v>1316.78</v>
      </c>
      <c r="C40" s="9">
        <v>6</v>
      </c>
      <c r="D40" s="9">
        <v>45.384999999999998</v>
      </c>
      <c r="E40" s="9">
        <v>4906.87</v>
      </c>
      <c r="F40" s="9">
        <v>41.71</v>
      </c>
      <c r="G40" s="9">
        <v>92.73</v>
      </c>
      <c r="H40" s="9">
        <v>5695</v>
      </c>
      <c r="I40" s="9">
        <f t="shared" si="0"/>
        <v>6580.8013902190614</v>
      </c>
      <c r="J40" s="9">
        <f t="shared" si="1"/>
        <v>-885.80139021906143</v>
      </c>
      <c r="O40" t="s">
        <v>27</v>
      </c>
      <c r="P40">
        <v>233</v>
      </c>
      <c r="Q40">
        <v>1245251292.7859528</v>
      </c>
      <c r="R40">
        <v>5344426.1492959345</v>
      </c>
      <c r="S40"/>
      <c r="T40"/>
      <c r="U40"/>
      <c r="V40"/>
      <c r="W40"/>
    </row>
    <row r="41" spans="1:23" ht="17" thickBot="1" x14ac:dyDescent="0.25">
      <c r="A41" s="11">
        <v>37926</v>
      </c>
      <c r="B41" s="9">
        <v>1325.54</v>
      </c>
      <c r="C41" s="9">
        <v>6</v>
      </c>
      <c r="D41" s="9">
        <v>45.486158000000003</v>
      </c>
      <c r="E41" s="9">
        <v>5044.82</v>
      </c>
      <c r="F41" s="9">
        <v>41.79</v>
      </c>
      <c r="G41" s="9">
        <v>90.21</v>
      </c>
      <c r="H41" s="9">
        <v>5850</v>
      </c>
      <c r="I41" s="9">
        <f t="shared" si="0"/>
        <v>6522.6768254827984</v>
      </c>
      <c r="J41" s="9">
        <f t="shared" si="1"/>
        <v>-672.67682548279845</v>
      </c>
      <c r="O41" s="3" t="s">
        <v>28</v>
      </c>
      <c r="P41" s="3">
        <v>238</v>
      </c>
      <c r="Q41" s="3">
        <v>32406923004.058567</v>
      </c>
      <c r="R41" s="3"/>
      <c r="S41" s="3"/>
      <c r="T41" s="3"/>
      <c r="U41"/>
      <c r="V41"/>
      <c r="W41"/>
    </row>
    <row r="42" spans="1:23" x14ac:dyDescent="0.2">
      <c r="A42" s="11">
        <v>37956</v>
      </c>
      <c r="B42" s="9">
        <v>1366.36</v>
      </c>
      <c r="C42" s="9">
        <v>6</v>
      </c>
      <c r="D42" s="9">
        <v>45.564722000000003</v>
      </c>
      <c r="E42" s="9">
        <v>5838.96</v>
      </c>
      <c r="F42" s="9">
        <v>41.62</v>
      </c>
      <c r="G42" s="9">
        <v>86.92</v>
      </c>
      <c r="H42" s="9">
        <v>6094</v>
      </c>
      <c r="I42" s="9">
        <f t="shared" si="0"/>
        <v>5885.6256903188769</v>
      </c>
      <c r="J42" s="9">
        <f t="shared" si="1"/>
        <v>208.37430968112312</v>
      </c>
      <c r="O42"/>
      <c r="P42"/>
      <c r="Q42"/>
      <c r="R42"/>
      <c r="S42"/>
      <c r="T42"/>
      <c r="U42"/>
      <c r="V42"/>
      <c r="W42"/>
    </row>
    <row r="43" spans="1:23" x14ac:dyDescent="0.2">
      <c r="A43" s="11">
        <v>37987</v>
      </c>
      <c r="B43" s="9">
        <v>1425.74</v>
      </c>
      <c r="C43" s="9">
        <v>6</v>
      </c>
      <c r="D43" s="9">
        <v>45.432223</v>
      </c>
      <c r="E43" s="9">
        <v>5695.67</v>
      </c>
      <c r="F43" s="9">
        <v>41.79</v>
      </c>
      <c r="G43" s="9">
        <v>87.2</v>
      </c>
      <c r="H43" s="9">
        <v>6179</v>
      </c>
      <c r="I43" s="9">
        <f t="shared" si="0"/>
        <v>6221.6528508262163</v>
      </c>
      <c r="J43" s="9">
        <f t="shared" si="1"/>
        <v>-42.652850826216309</v>
      </c>
      <c r="O43" s="8"/>
      <c r="P43" s="8" t="s">
        <v>29</v>
      </c>
      <c r="Q43" s="8" t="s">
        <v>18</v>
      </c>
      <c r="R43" s="8" t="s">
        <v>30</v>
      </c>
      <c r="S43" s="8" t="s">
        <v>31</v>
      </c>
      <c r="T43" s="8" t="s">
        <v>32</v>
      </c>
      <c r="U43" s="8" t="s">
        <v>33</v>
      </c>
      <c r="V43" s="8" t="s">
        <v>34</v>
      </c>
      <c r="W43" s="8" t="s">
        <v>35</v>
      </c>
    </row>
    <row r="44" spans="1:23" x14ac:dyDescent="0.2">
      <c r="A44" s="11">
        <v>38018</v>
      </c>
      <c r="B44" s="9">
        <v>1418.36</v>
      </c>
      <c r="C44" s="9">
        <v>6</v>
      </c>
      <c r="D44" s="9">
        <v>45.235937999999997</v>
      </c>
      <c r="E44" s="9">
        <v>5667.51</v>
      </c>
      <c r="F44" s="9">
        <v>41.79</v>
      </c>
      <c r="G44" s="9">
        <v>87.31</v>
      </c>
      <c r="H44" s="9">
        <v>6018</v>
      </c>
      <c r="I44" s="9">
        <f t="shared" si="0"/>
        <v>6290.8194678872787</v>
      </c>
      <c r="J44" s="9">
        <f t="shared" si="1"/>
        <v>-272.81946788727873</v>
      </c>
      <c r="O44" s="7" t="s">
        <v>36</v>
      </c>
      <c r="P44" s="58">
        <v>-2857.2543702310941</v>
      </c>
      <c r="Q44" s="58">
        <v>1672.1904016992389</v>
      </c>
      <c r="R44" s="58">
        <v>-1.7086896129338036</v>
      </c>
      <c r="S44" s="59">
        <v>8.8840102023326067E-2</v>
      </c>
      <c r="T44" s="58">
        <v>-6151.7998846838409</v>
      </c>
      <c r="U44" s="58">
        <v>437.29114422165276</v>
      </c>
      <c r="V44" s="58">
        <v>-6151.7998846838409</v>
      </c>
      <c r="W44" s="58">
        <v>437.29114422165276</v>
      </c>
    </row>
    <row r="45" spans="1:23" x14ac:dyDescent="0.2">
      <c r="A45" s="11">
        <v>38047</v>
      </c>
      <c r="B45" s="9">
        <v>1515.65</v>
      </c>
      <c r="C45" s="9">
        <v>6</v>
      </c>
      <c r="D45" s="9">
        <v>45.054650000000002</v>
      </c>
      <c r="E45" s="9">
        <v>5590.6</v>
      </c>
      <c r="F45" s="9">
        <v>41.79</v>
      </c>
      <c r="G45" s="9">
        <v>87.61</v>
      </c>
      <c r="H45" s="9">
        <v>5986</v>
      </c>
      <c r="I45" s="9">
        <f t="shared" si="0"/>
        <v>6526.2885979590355</v>
      </c>
      <c r="J45" s="9">
        <f t="shared" si="1"/>
        <v>-540.28859795903554</v>
      </c>
      <c r="O45" s="58" t="s">
        <v>2</v>
      </c>
      <c r="P45" s="58">
        <v>1.3110975993226717</v>
      </c>
      <c r="Q45" s="58">
        <v>0.18677733148043893</v>
      </c>
      <c r="R45" s="58">
        <v>7.019575603370166</v>
      </c>
      <c r="S45" s="59">
        <v>2.4110625849321546E-11</v>
      </c>
      <c r="T45" s="58">
        <v>0.94310934929741497</v>
      </c>
      <c r="U45" s="58">
        <v>1.6790858493479284</v>
      </c>
      <c r="V45" s="58">
        <v>0.94310934929741497</v>
      </c>
      <c r="W45" s="58">
        <v>1.6790858493479284</v>
      </c>
    </row>
    <row r="46" spans="1:23" x14ac:dyDescent="0.2">
      <c r="A46" s="11">
        <v>38078</v>
      </c>
      <c r="B46" s="9">
        <v>1480.99</v>
      </c>
      <c r="C46" s="9">
        <v>6</v>
      </c>
      <c r="D46" s="9">
        <v>43.820866000000002</v>
      </c>
      <c r="E46" s="9">
        <v>5655.09</v>
      </c>
      <c r="F46" s="9">
        <v>41.79</v>
      </c>
      <c r="G46" s="9">
        <v>90.48</v>
      </c>
      <c r="H46" s="9">
        <v>5916</v>
      </c>
      <c r="I46" s="9">
        <f t="shared" si="0"/>
        <v>6809.9271672271716</v>
      </c>
      <c r="J46" s="9">
        <f t="shared" si="1"/>
        <v>-893.92716722717159</v>
      </c>
      <c r="O46" s="58" t="s">
        <v>3</v>
      </c>
      <c r="P46" s="58">
        <v>-737.86548774330629</v>
      </c>
      <c r="Q46" s="58">
        <v>176.66097613061496</v>
      </c>
      <c r="R46" s="58">
        <v>-4.17673163538824</v>
      </c>
      <c r="S46" s="59">
        <v>4.1817887833307648E-5</v>
      </c>
      <c r="T46" s="58">
        <v>-1085.9225187479869</v>
      </c>
      <c r="U46" s="58">
        <v>-389.80845673862569</v>
      </c>
      <c r="V46" s="58">
        <v>-1085.9225187479869</v>
      </c>
      <c r="W46" s="58">
        <v>-389.80845673862569</v>
      </c>
    </row>
    <row r="47" spans="1:23" x14ac:dyDescent="0.2">
      <c r="A47" s="11">
        <v>38108</v>
      </c>
      <c r="B47" s="9">
        <v>1699.29</v>
      </c>
      <c r="C47" s="9">
        <v>6</v>
      </c>
      <c r="D47" s="9">
        <v>45.123947999999999</v>
      </c>
      <c r="E47" s="9">
        <v>4759.62</v>
      </c>
      <c r="F47" s="9">
        <v>42.12</v>
      </c>
      <c r="G47" s="9">
        <v>88.95</v>
      </c>
      <c r="H47" s="9">
        <v>5736</v>
      </c>
      <c r="I47" s="9">
        <f t="shared" si="0"/>
        <v>7550.5128822135157</v>
      </c>
      <c r="J47" s="9">
        <f t="shared" si="1"/>
        <v>-1814.5128822135157</v>
      </c>
      <c r="O47" s="58" t="s">
        <v>4</v>
      </c>
      <c r="P47" s="58">
        <v>-302.76250715027498</v>
      </c>
      <c r="Q47" s="58">
        <v>61.133864761905393</v>
      </c>
      <c r="R47" s="58">
        <v>-4.9524516130204921</v>
      </c>
      <c r="S47" s="59">
        <v>1.4075749472817989E-6</v>
      </c>
      <c r="T47" s="58">
        <v>-423.20830072009221</v>
      </c>
      <c r="U47" s="58">
        <v>-182.31671358045776</v>
      </c>
      <c r="V47" s="58">
        <v>-423.20830072009221</v>
      </c>
      <c r="W47" s="58">
        <v>-182.31671358045776</v>
      </c>
    </row>
    <row r="48" spans="1:23" x14ac:dyDescent="0.2">
      <c r="A48" s="11">
        <v>38139</v>
      </c>
      <c r="B48" s="9">
        <v>1617.64</v>
      </c>
      <c r="C48" s="9">
        <v>6</v>
      </c>
      <c r="D48" s="9">
        <v>45.470500000000001</v>
      </c>
      <c r="E48" s="9">
        <v>4795.46</v>
      </c>
      <c r="F48" s="9">
        <v>42.45</v>
      </c>
      <c r="G48" s="9">
        <v>88.8</v>
      </c>
      <c r="H48" s="9">
        <v>5862</v>
      </c>
      <c r="I48" s="9">
        <f t="shared" si="0"/>
        <v>7545.3490246355868</v>
      </c>
      <c r="J48" s="9">
        <f t="shared" si="1"/>
        <v>-1683.3490246355868</v>
      </c>
      <c r="O48" s="58" t="s">
        <v>5</v>
      </c>
      <c r="P48" s="58">
        <v>-0.6894452637810069</v>
      </c>
      <c r="Q48" s="58">
        <v>6.1980400878165171E-2</v>
      </c>
      <c r="R48" s="58">
        <v>-11.123601235433261</v>
      </c>
      <c r="S48" s="59">
        <v>2.4721129686767321E-23</v>
      </c>
      <c r="T48" s="58">
        <v>-0.81155890077452264</v>
      </c>
      <c r="U48" s="58">
        <v>-0.56733162678749116</v>
      </c>
      <c r="V48" s="58">
        <v>-0.81155890077452264</v>
      </c>
      <c r="W48" s="58">
        <v>-0.56733162678749116</v>
      </c>
    </row>
    <row r="49" spans="1:23" x14ac:dyDescent="0.2">
      <c r="A49" s="11">
        <v>38169</v>
      </c>
      <c r="B49" s="9">
        <v>1744.59</v>
      </c>
      <c r="C49" s="9">
        <v>6</v>
      </c>
      <c r="D49" s="9">
        <v>45.996499999999997</v>
      </c>
      <c r="E49" s="9">
        <v>5170.32</v>
      </c>
      <c r="F49" s="9">
        <v>42.87</v>
      </c>
      <c r="G49" s="9">
        <v>89.96</v>
      </c>
      <c r="H49" s="9">
        <v>6059</v>
      </c>
      <c r="I49" s="9">
        <f t="shared" si="0"/>
        <v>7588.7560662131218</v>
      </c>
      <c r="J49" s="9">
        <f t="shared" si="1"/>
        <v>-1529.7560662131218</v>
      </c>
      <c r="O49" s="58" t="s">
        <v>6</v>
      </c>
      <c r="P49" s="58">
        <v>701.5755516321799</v>
      </c>
      <c r="Q49" s="58">
        <v>38.535467730986468</v>
      </c>
      <c r="R49" s="58">
        <v>18.205969537721252</v>
      </c>
      <c r="S49" s="59">
        <v>1.1589059185314235E-46</v>
      </c>
      <c r="T49" s="58">
        <v>625.65306563330705</v>
      </c>
      <c r="U49" s="58">
        <v>777.49803763105274</v>
      </c>
      <c r="V49" s="58">
        <v>625.65306563330705</v>
      </c>
      <c r="W49" s="58">
        <v>777.49803763105274</v>
      </c>
    </row>
    <row r="50" spans="1:23" x14ac:dyDescent="0.2">
      <c r="A50" s="11">
        <v>38200</v>
      </c>
      <c r="B50" s="9">
        <v>1950.09</v>
      </c>
      <c r="C50" s="9">
        <v>6</v>
      </c>
      <c r="D50" s="9">
        <v>46.304000000000002</v>
      </c>
      <c r="E50" s="9">
        <v>5192.08</v>
      </c>
      <c r="F50" s="9">
        <v>43.28</v>
      </c>
      <c r="G50" s="9">
        <v>88.94</v>
      </c>
      <c r="H50" s="9">
        <v>6126</v>
      </c>
      <c r="I50" s="9">
        <f t="shared" si="0"/>
        <v>8037.7307991545385</v>
      </c>
      <c r="J50" s="9">
        <f t="shared" si="1"/>
        <v>-1911.7307991545385</v>
      </c>
      <c r="O50" s="18"/>
      <c r="P50" s="18"/>
      <c r="Q50" s="18"/>
      <c r="R50" s="18"/>
      <c r="S50" s="60"/>
      <c r="T50" s="18"/>
      <c r="U50"/>
      <c r="V50"/>
      <c r="W50"/>
    </row>
    <row r="51" spans="1:23" x14ac:dyDescent="0.2">
      <c r="A51" s="11">
        <v>38231</v>
      </c>
      <c r="B51" s="9">
        <v>1917.68</v>
      </c>
      <c r="C51" s="9">
        <v>6</v>
      </c>
      <c r="D51" s="9">
        <v>45.860484999999997</v>
      </c>
      <c r="E51" s="9">
        <v>5583.61</v>
      </c>
      <c r="F51" s="9">
        <v>43.37</v>
      </c>
      <c r="G51" s="9">
        <v>87.36</v>
      </c>
      <c r="H51" s="9">
        <v>6170</v>
      </c>
      <c r="I51" s="9">
        <f t="shared" si="0"/>
        <v>7922.7211348379642</v>
      </c>
      <c r="J51" s="9">
        <f t="shared" si="1"/>
        <v>-1752.7211348379642</v>
      </c>
      <c r="O51" s="18" t="s">
        <v>38</v>
      </c>
      <c r="P51"/>
      <c r="Q51"/>
      <c r="R51"/>
      <c r="S51"/>
      <c r="T51"/>
      <c r="U51"/>
      <c r="V51"/>
      <c r="W51"/>
    </row>
    <row r="52" spans="1:23" x14ac:dyDescent="0.2">
      <c r="A52" s="11">
        <v>38261</v>
      </c>
      <c r="B52" s="9">
        <v>2146.34</v>
      </c>
      <c r="C52" s="9">
        <v>6</v>
      </c>
      <c r="D52" s="9">
        <v>43.929104000000002</v>
      </c>
      <c r="E52" s="9">
        <v>5672.27</v>
      </c>
      <c r="F52" s="9">
        <v>43.61</v>
      </c>
      <c r="G52" s="9">
        <v>84.91</v>
      </c>
      <c r="H52" s="9">
        <v>6361</v>
      </c>
      <c r="I52" s="9">
        <f t="shared" si="0"/>
        <v>8914.5183810263916</v>
      </c>
      <c r="J52" s="9">
        <f t="shared" si="1"/>
        <v>-2553.5183810263916</v>
      </c>
      <c r="O52" s="17" t="s">
        <v>36</v>
      </c>
      <c r="P52" s="17" t="s">
        <v>2</v>
      </c>
      <c r="Q52" s="17" t="s">
        <v>3</v>
      </c>
      <c r="R52" s="17" t="s">
        <v>4</v>
      </c>
      <c r="S52" s="17" t="s">
        <v>5</v>
      </c>
      <c r="T52" s="17" t="s">
        <v>6</v>
      </c>
      <c r="U52"/>
      <c r="V52"/>
      <c r="W52"/>
    </row>
    <row r="53" spans="1:23" x14ac:dyDescent="0.2">
      <c r="A53" s="11">
        <v>38292</v>
      </c>
      <c r="B53" s="9">
        <v>1900.58</v>
      </c>
      <c r="C53" s="9">
        <v>6</v>
      </c>
      <c r="D53" s="9">
        <v>45.110681</v>
      </c>
      <c r="E53" s="9">
        <v>6234.29</v>
      </c>
      <c r="F53" s="9">
        <v>43.53</v>
      </c>
      <c r="G53" s="9">
        <v>81.819999999999993</v>
      </c>
      <c r="H53" s="9">
        <v>6551</v>
      </c>
      <c r="I53" s="9">
        <f t="shared" si="0"/>
        <v>7790.9577488249779</v>
      </c>
      <c r="J53" s="9">
        <f t="shared" si="1"/>
        <v>-1239.9577488249779</v>
      </c>
      <c r="O53" s="17">
        <v>-2857.2543702310941</v>
      </c>
      <c r="P53" s="17">
        <v>1.3110975993226717</v>
      </c>
      <c r="Q53" s="17">
        <v>-737.86548774330629</v>
      </c>
      <c r="R53" s="17">
        <v>-302.76250715027498</v>
      </c>
      <c r="S53" s="17">
        <v>-0.6894452637810069</v>
      </c>
      <c r="T53" s="17">
        <v>701.5755516321799</v>
      </c>
      <c r="U53"/>
      <c r="V53"/>
      <c r="W53"/>
    </row>
    <row r="54" spans="1:23" x14ac:dyDescent="0.2">
      <c r="A54" s="11">
        <v>38322</v>
      </c>
      <c r="B54" s="9">
        <v>1717</v>
      </c>
      <c r="C54" s="9">
        <v>6</v>
      </c>
      <c r="D54" s="9">
        <v>43.760714</v>
      </c>
      <c r="E54" s="9">
        <v>6602.69</v>
      </c>
      <c r="F54" s="9">
        <v>43.2</v>
      </c>
      <c r="G54" s="9">
        <v>80.849999999999994</v>
      </c>
      <c r="H54" s="9">
        <v>6445</v>
      </c>
      <c r="I54" s="9">
        <f t="shared" si="0"/>
        <v>7473.4742778159161</v>
      </c>
      <c r="J54" s="9">
        <f t="shared" si="1"/>
        <v>-1028.4742778159161</v>
      </c>
      <c r="O54"/>
      <c r="P54"/>
      <c r="Q54"/>
      <c r="R54"/>
      <c r="S54"/>
      <c r="T54"/>
      <c r="U54"/>
      <c r="V54"/>
      <c r="W54"/>
    </row>
    <row r="55" spans="1:23" x14ac:dyDescent="0.2">
      <c r="A55" s="11">
        <v>38353</v>
      </c>
      <c r="B55" s="9">
        <v>1880.23</v>
      </c>
      <c r="C55" s="9">
        <v>6</v>
      </c>
      <c r="D55" s="9">
        <v>43.735191999999998</v>
      </c>
      <c r="E55" s="9">
        <v>6555.94</v>
      </c>
      <c r="F55" s="9">
        <v>43.61</v>
      </c>
      <c r="G55" s="9">
        <v>83.6</v>
      </c>
      <c r="H55" s="9">
        <v>6149</v>
      </c>
      <c r="I55" s="9">
        <f t="shared" si="0"/>
        <v>8015.0893859117969</v>
      </c>
      <c r="J55" s="9">
        <f t="shared" si="1"/>
        <v>-1866.0893859117969</v>
      </c>
      <c r="O55"/>
      <c r="P55"/>
      <c r="Q55"/>
      <c r="R55"/>
      <c r="S55"/>
      <c r="T55"/>
    </row>
    <row r="56" spans="1:23" x14ac:dyDescent="0.2">
      <c r="A56" s="11">
        <v>38384</v>
      </c>
      <c r="B56" s="9">
        <v>1957.6</v>
      </c>
      <c r="C56" s="9">
        <v>6</v>
      </c>
      <c r="D56" s="9">
        <v>43.6175</v>
      </c>
      <c r="E56" s="9">
        <v>6713.86</v>
      </c>
      <c r="F56" s="9">
        <v>43.53</v>
      </c>
      <c r="G56" s="9">
        <v>82.51</v>
      </c>
      <c r="H56" s="9">
        <v>6108</v>
      </c>
      <c r="I56" s="9">
        <f t="shared" si="0"/>
        <v>7987.1584919760498</v>
      </c>
      <c r="J56" s="9">
        <f t="shared" si="1"/>
        <v>-1879.1584919760498</v>
      </c>
    </row>
    <row r="57" spans="1:23" x14ac:dyDescent="0.2">
      <c r="A57" s="11">
        <v>38412</v>
      </c>
      <c r="B57" s="9">
        <v>2225.5700000000002</v>
      </c>
      <c r="C57" s="9">
        <v>6</v>
      </c>
      <c r="D57" s="9">
        <v>43.638871000000002</v>
      </c>
      <c r="E57" s="9">
        <v>6492.82</v>
      </c>
      <c r="F57" s="9">
        <v>43.53</v>
      </c>
      <c r="G57" s="9">
        <v>84.06</v>
      </c>
      <c r="H57" s="9">
        <v>6262</v>
      </c>
      <c r="I57" s="9">
        <f t="shared" si="0"/>
        <v>8484.4179592323926</v>
      </c>
      <c r="J57" s="9">
        <f t="shared" si="1"/>
        <v>-2222.4179592323926</v>
      </c>
    </row>
    <row r="58" spans="1:23" x14ac:dyDescent="0.2">
      <c r="A58" s="11">
        <v>38443</v>
      </c>
      <c r="B58" s="9">
        <v>2215.0500000000002</v>
      </c>
      <c r="C58" s="9">
        <v>6</v>
      </c>
      <c r="D58" s="9">
        <v>43.696167000000003</v>
      </c>
      <c r="E58" s="9">
        <v>6154.44</v>
      </c>
      <c r="F58" s="9">
        <v>43.86</v>
      </c>
      <c r="G58" s="9">
        <v>84.43</v>
      </c>
      <c r="H58" s="9">
        <v>6151</v>
      </c>
      <c r="I58" s="9">
        <f t="shared" si="0"/>
        <v>8918.0925522746729</v>
      </c>
      <c r="J58" s="9">
        <f t="shared" si="1"/>
        <v>-2767.0925522746729</v>
      </c>
    </row>
    <row r="59" spans="1:23" x14ac:dyDescent="0.2">
      <c r="A59" s="11">
        <v>38473</v>
      </c>
      <c r="B59" s="9">
        <v>2080.1999999999998</v>
      </c>
      <c r="C59" s="9">
        <v>6</v>
      </c>
      <c r="D59" s="9">
        <v>43.452902999999999</v>
      </c>
      <c r="E59" s="9">
        <v>6715.11</v>
      </c>
      <c r="F59" s="9">
        <v>43.7</v>
      </c>
      <c r="G59" s="9">
        <v>87.76</v>
      </c>
      <c r="H59" s="9">
        <v>6030</v>
      </c>
      <c r="I59" s="9">
        <f t="shared" si="0"/>
        <v>8316.1388952401721</v>
      </c>
      <c r="J59" s="9">
        <f t="shared" si="1"/>
        <v>-2286.1388952401721</v>
      </c>
    </row>
    <row r="60" spans="1:23" x14ac:dyDescent="0.2">
      <c r="A60" s="11">
        <v>38504</v>
      </c>
      <c r="B60" s="9">
        <v>2348.85</v>
      </c>
      <c r="C60" s="9">
        <v>6</v>
      </c>
      <c r="D60" s="9">
        <v>43.557321999999999</v>
      </c>
      <c r="E60" s="9">
        <v>7193.85</v>
      </c>
      <c r="F60" s="9">
        <v>43.86</v>
      </c>
      <c r="G60" s="9">
        <v>89.11</v>
      </c>
      <c r="H60" s="9">
        <v>6134</v>
      </c>
      <c r="I60" s="9">
        <f t="shared" si="0"/>
        <v>8418.9381697427125</v>
      </c>
      <c r="J60" s="9">
        <f t="shared" si="1"/>
        <v>-2284.9381697427125</v>
      </c>
    </row>
    <row r="61" spans="1:23" x14ac:dyDescent="0.2">
      <c r="A61" s="11">
        <v>38534</v>
      </c>
      <c r="B61" s="9">
        <v>2454.1999999999998</v>
      </c>
      <c r="C61" s="9">
        <v>6</v>
      </c>
      <c r="D61" s="9">
        <v>43.490184999999997</v>
      </c>
      <c r="E61" s="9">
        <v>7635.42</v>
      </c>
      <c r="F61" s="9">
        <v>44.61</v>
      </c>
      <c r="G61" s="9">
        <v>89.35</v>
      </c>
      <c r="H61" s="9">
        <v>6058</v>
      </c>
      <c r="I61" s="9">
        <f t="shared" si="0"/>
        <v>8799.1321868702544</v>
      </c>
      <c r="J61" s="9">
        <f t="shared" si="1"/>
        <v>-2741.1321868702544</v>
      </c>
    </row>
    <row r="62" spans="1:23" x14ac:dyDescent="0.2">
      <c r="A62" s="11">
        <v>38565</v>
      </c>
      <c r="B62" s="9">
        <v>2700.01</v>
      </c>
      <c r="C62" s="9">
        <v>6</v>
      </c>
      <c r="D62" s="9">
        <v>41.960666000000003</v>
      </c>
      <c r="E62" s="9">
        <v>7805.43</v>
      </c>
      <c r="F62" s="9">
        <v>44.77</v>
      </c>
      <c r="G62" s="9">
        <v>87.58</v>
      </c>
      <c r="H62" s="9">
        <v>6249</v>
      </c>
      <c r="I62" s="9">
        <f t="shared" si="0"/>
        <v>9579.5335938994867</v>
      </c>
      <c r="J62" s="9">
        <f t="shared" si="1"/>
        <v>-3330.5335938994867</v>
      </c>
    </row>
    <row r="63" spans="1:23" x14ac:dyDescent="0.2">
      <c r="A63" s="11">
        <v>38596</v>
      </c>
      <c r="B63" s="9">
        <v>2709.21</v>
      </c>
      <c r="C63" s="9">
        <v>6</v>
      </c>
      <c r="D63" s="9">
        <v>43.876666999999998</v>
      </c>
      <c r="E63" s="9">
        <v>8634.48</v>
      </c>
      <c r="F63" s="9">
        <v>44.94</v>
      </c>
      <c r="G63" s="9">
        <v>89.52</v>
      </c>
      <c r="H63" s="9">
        <v>6535</v>
      </c>
      <c r="I63" s="9">
        <f t="shared" si="0"/>
        <v>8559.1856731906446</v>
      </c>
      <c r="J63" s="9">
        <f t="shared" si="1"/>
        <v>-2024.1856731906446</v>
      </c>
    </row>
    <row r="64" spans="1:23" x14ac:dyDescent="0.2">
      <c r="A64" s="11">
        <v>38626</v>
      </c>
      <c r="B64" s="9">
        <v>2608.2199999999998</v>
      </c>
      <c r="C64" s="9">
        <v>6</v>
      </c>
      <c r="D64" s="9">
        <v>44.729666999999999</v>
      </c>
      <c r="E64" s="9">
        <v>7892.32</v>
      </c>
      <c r="F64" s="9">
        <v>45.44</v>
      </c>
      <c r="G64" s="9">
        <v>90.07</v>
      </c>
      <c r="H64" s="9">
        <v>6874</v>
      </c>
      <c r="I64" s="9">
        <f t="shared" si="0"/>
        <v>9030.9879808196638</v>
      </c>
      <c r="J64" s="9">
        <f t="shared" si="1"/>
        <v>-2156.9879808196638</v>
      </c>
    </row>
    <row r="65" spans="1:10" x14ac:dyDescent="0.2">
      <c r="A65" s="11">
        <v>38657</v>
      </c>
      <c r="B65" s="9">
        <v>2516.77</v>
      </c>
      <c r="C65" s="9">
        <v>6</v>
      </c>
      <c r="D65" s="9">
        <v>45.629655</v>
      </c>
      <c r="E65" s="9">
        <v>8788.81</v>
      </c>
      <c r="F65" s="9">
        <v>45.85</v>
      </c>
      <c r="G65" s="9">
        <v>91.57</v>
      </c>
      <c r="H65" s="9">
        <v>7168</v>
      </c>
      <c r="I65" s="9">
        <f t="shared" si="0"/>
        <v>8308.1706737186068</v>
      </c>
      <c r="J65" s="9">
        <f t="shared" si="1"/>
        <v>-1140.1706737186068</v>
      </c>
    </row>
    <row r="66" spans="1:10" x14ac:dyDescent="0.2">
      <c r="A66" s="11">
        <v>38687</v>
      </c>
      <c r="B66" s="9">
        <v>2576.4899999999998</v>
      </c>
      <c r="C66" s="9">
        <v>6</v>
      </c>
      <c r="D66" s="9">
        <v>45.694400999999999</v>
      </c>
      <c r="E66" s="9">
        <v>9397.93</v>
      </c>
      <c r="F66" s="9">
        <v>45.6</v>
      </c>
      <c r="G66" s="9">
        <v>91.17</v>
      </c>
      <c r="H66" s="9">
        <v>7586</v>
      </c>
      <c r="I66" s="9">
        <f t="shared" si="0"/>
        <v>7771.5179740798703</v>
      </c>
      <c r="J66" s="9">
        <f t="shared" si="1"/>
        <v>-185.51797407987033</v>
      </c>
    </row>
    <row r="67" spans="1:10" x14ac:dyDescent="0.2">
      <c r="A67" s="11">
        <v>38718</v>
      </c>
      <c r="B67" s="9">
        <v>2773.13</v>
      </c>
      <c r="C67" s="9">
        <v>6</v>
      </c>
      <c r="D67" s="9">
        <v>44.351481</v>
      </c>
      <c r="E67" s="9">
        <v>9919.89</v>
      </c>
      <c r="F67" s="9">
        <v>45.52</v>
      </c>
      <c r="G67" s="9">
        <v>88.96</v>
      </c>
      <c r="H67" s="9">
        <v>7925</v>
      </c>
      <c r="I67" s="9">
        <f t="shared" si="0"/>
        <v>8019.9291380992254</v>
      </c>
      <c r="J67" s="9">
        <f t="shared" si="1"/>
        <v>-94.929138099225383</v>
      </c>
    </row>
    <row r="68" spans="1:10" x14ac:dyDescent="0.2">
      <c r="A68" s="11">
        <v>38749</v>
      </c>
      <c r="B68" s="9">
        <v>2646.56</v>
      </c>
      <c r="C68" s="9">
        <v>6</v>
      </c>
      <c r="D68" s="9">
        <v>44.254711</v>
      </c>
      <c r="E68" s="9">
        <v>10370.24</v>
      </c>
      <c r="F68" s="9">
        <v>45.52</v>
      </c>
      <c r="G68" s="9">
        <v>90.11</v>
      </c>
      <c r="H68" s="9">
        <v>8038</v>
      </c>
      <c r="I68" s="9">
        <f t="shared" ref="I68:I131" si="2">$O$53+SUMPRODUCT($P$53:$T$53,B68:F68)</f>
        <v>7572.7901682261072</v>
      </c>
      <c r="J68" s="9">
        <f t="shared" ref="J68:J131" si="3">H68-I68</f>
        <v>465.2098317738928</v>
      </c>
    </row>
    <row r="69" spans="1:10" x14ac:dyDescent="0.2">
      <c r="A69" s="11">
        <v>38777</v>
      </c>
      <c r="B69" s="9">
        <v>2709.89</v>
      </c>
      <c r="C69" s="9">
        <v>6</v>
      </c>
      <c r="D69" s="9">
        <v>44.370555000000003</v>
      </c>
      <c r="E69" s="9">
        <v>11279.96</v>
      </c>
      <c r="F69" s="9">
        <v>45.52</v>
      </c>
      <c r="G69" s="9">
        <v>89.73</v>
      </c>
      <c r="H69" s="9">
        <v>8059</v>
      </c>
      <c r="I69" s="9">
        <f t="shared" si="2"/>
        <v>6993.5466139460368</v>
      </c>
      <c r="J69" s="9">
        <f t="shared" si="3"/>
        <v>1065.4533860539632</v>
      </c>
    </row>
    <row r="70" spans="1:10" x14ac:dyDescent="0.2">
      <c r="A70" s="11">
        <v>38808</v>
      </c>
      <c r="B70" s="9">
        <v>3055.21</v>
      </c>
      <c r="C70" s="9">
        <v>6</v>
      </c>
      <c r="D70" s="9">
        <v>44.801205000000003</v>
      </c>
      <c r="E70" s="9">
        <v>12042.56</v>
      </c>
      <c r="F70" s="9">
        <v>45.9</v>
      </c>
      <c r="G70" s="9">
        <v>86.11</v>
      </c>
      <c r="H70" s="9">
        <v>8985</v>
      </c>
      <c r="I70" s="9">
        <f t="shared" si="2"/>
        <v>7056.7379147007086</v>
      </c>
      <c r="J70" s="9">
        <f t="shared" si="3"/>
        <v>1928.2620852992914</v>
      </c>
    </row>
    <row r="71" spans="1:10" x14ac:dyDescent="0.2">
      <c r="A71" s="11">
        <v>38838</v>
      </c>
      <c r="B71" s="9">
        <v>3118.7</v>
      </c>
      <c r="C71" s="9">
        <v>6</v>
      </c>
      <c r="D71" s="9">
        <v>45.253647999999998</v>
      </c>
      <c r="E71" s="9">
        <v>10398.61</v>
      </c>
      <c r="F71" s="9">
        <v>46.29</v>
      </c>
      <c r="G71" s="9">
        <v>84.72</v>
      </c>
      <c r="H71" s="9">
        <v>9969</v>
      </c>
      <c r="I71" s="9">
        <f t="shared" si="2"/>
        <v>8410.0247307884492</v>
      </c>
      <c r="J71" s="9">
        <f t="shared" si="3"/>
        <v>1558.9752692115508</v>
      </c>
    </row>
    <row r="72" spans="1:10" x14ac:dyDescent="0.2">
      <c r="A72" s="11">
        <v>38869</v>
      </c>
      <c r="B72" s="9">
        <v>3145.13</v>
      </c>
      <c r="C72" s="9">
        <v>6</v>
      </c>
      <c r="D72" s="9">
        <v>45.893571000000001</v>
      </c>
      <c r="E72" s="9">
        <v>10609.25</v>
      </c>
      <c r="F72" s="9">
        <v>47.05</v>
      </c>
      <c r="G72" s="9">
        <v>85.22</v>
      </c>
      <c r="H72" s="9">
        <v>8952</v>
      </c>
      <c r="I72" s="9">
        <f t="shared" si="2"/>
        <v>8638.9050173530486</v>
      </c>
      <c r="J72" s="9">
        <f t="shared" si="3"/>
        <v>313.09498264695139</v>
      </c>
    </row>
    <row r="73" spans="1:10" x14ac:dyDescent="0.2">
      <c r="A73" s="11">
        <v>38899</v>
      </c>
      <c r="B73" s="9">
        <v>3365.75</v>
      </c>
      <c r="C73" s="9">
        <v>6</v>
      </c>
      <c r="D73" s="9">
        <v>46.384957999999997</v>
      </c>
      <c r="E73" s="9">
        <v>10743.88</v>
      </c>
      <c r="F73" s="9">
        <v>47.43</v>
      </c>
      <c r="G73" s="9">
        <v>85.3</v>
      </c>
      <c r="H73" s="9">
        <v>9559</v>
      </c>
      <c r="I73" s="9">
        <f t="shared" si="2"/>
        <v>8953.1645033719542</v>
      </c>
      <c r="J73" s="9">
        <f t="shared" si="3"/>
        <v>605.8354966280458</v>
      </c>
    </row>
    <row r="74" spans="1:10" x14ac:dyDescent="0.2">
      <c r="A74" s="11">
        <v>38930</v>
      </c>
      <c r="B74" s="9">
        <v>3341.97</v>
      </c>
      <c r="C74" s="9">
        <v>6</v>
      </c>
      <c r="D74" s="9">
        <v>46.491078000000002</v>
      </c>
      <c r="E74" s="9">
        <v>11699.05</v>
      </c>
      <c r="F74" s="9">
        <v>47.43</v>
      </c>
      <c r="G74" s="9">
        <v>85.05</v>
      </c>
      <c r="H74" s="9">
        <v>9469</v>
      </c>
      <c r="I74" s="9">
        <f t="shared" si="2"/>
        <v>8231.32001259557</v>
      </c>
      <c r="J74" s="9">
        <f t="shared" si="3"/>
        <v>1237.67998740443</v>
      </c>
    </row>
    <row r="75" spans="1:10" x14ac:dyDescent="0.2">
      <c r="A75" s="11">
        <v>38961</v>
      </c>
      <c r="B75" s="9">
        <v>2865.03</v>
      </c>
      <c r="C75" s="9">
        <v>6</v>
      </c>
      <c r="D75" s="9">
        <v>46.119517000000002</v>
      </c>
      <c r="E75" s="9">
        <v>12454.42</v>
      </c>
      <c r="F75" s="9">
        <v>47.82</v>
      </c>
      <c r="G75" s="9">
        <v>85.97</v>
      </c>
      <c r="H75" s="9">
        <v>8998</v>
      </c>
      <c r="I75" s="9">
        <f t="shared" si="2"/>
        <v>7471.3280597281628</v>
      </c>
      <c r="J75" s="9">
        <f t="shared" si="3"/>
        <v>1526.6719402718372</v>
      </c>
    </row>
    <row r="76" spans="1:10" x14ac:dyDescent="0.2">
      <c r="A76" s="11">
        <v>38991</v>
      </c>
      <c r="B76" s="9">
        <v>2633.08</v>
      </c>
      <c r="C76" s="9">
        <v>6</v>
      </c>
      <c r="D76" s="9">
        <v>45.438276000000002</v>
      </c>
      <c r="E76" s="9">
        <v>12961.9</v>
      </c>
      <c r="F76" s="9">
        <v>48.58</v>
      </c>
      <c r="G76" s="9">
        <v>85.32</v>
      </c>
      <c r="H76" s="9">
        <v>8695</v>
      </c>
      <c r="I76" s="9">
        <f t="shared" si="2"/>
        <v>7556.7909414757087</v>
      </c>
      <c r="J76" s="9">
        <f t="shared" si="3"/>
        <v>1138.2090585242913</v>
      </c>
    </row>
    <row r="77" spans="1:10" x14ac:dyDescent="0.2">
      <c r="A77" s="11">
        <v>39022</v>
      </c>
      <c r="B77" s="9">
        <v>2607.9899999999998</v>
      </c>
      <c r="C77" s="9">
        <v>6</v>
      </c>
      <c r="D77" s="9">
        <v>44.811532</v>
      </c>
      <c r="E77" s="9">
        <v>13696.31</v>
      </c>
      <c r="F77" s="9">
        <v>48.58</v>
      </c>
      <c r="G77" s="9">
        <v>82.92</v>
      </c>
      <c r="H77" s="9">
        <v>9140</v>
      </c>
      <c r="I77" s="9">
        <f t="shared" si="2"/>
        <v>7207.3145913166845</v>
      </c>
      <c r="J77" s="9">
        <f t="shared" si="3"/>
        <v>1932.6854086833155</v>
      </c>
    </row>
    <row r="78" spans="1:10" x14ac:dyDescent="0.2">
      <c r="A78" s="11">
        <v>39052</v>
      </c>
      <c r="B78" s="9">
        <v>2722.26</v>
      </c>
      <c r="C78" s="9">
        <v>6</v>
      </c>
      <c r="D78" s="9">
        <v>44.6325</v>
      </c>
      <c r="E78" s="9">
        <v>13786.91</v>
      </c>
      <c r="F78" s="9">
        <v>48.58</v>
      </c>
      <c r="G78" s="9">
        <v>83.72</v>
      </c>
      <c r="H78" s="9">
        <v>9133</v>
      </c>
      <c r="I78" s="9">
        <f t="shared" si="2"/>
        <v>7348.8741502728553</v>
      </c>
      <c r="J78" s="9">
        <f t="shared" si="3"/>
        <v>1784.1258497271447</v>
      </c>
    </row>
    <row r="79" spans="1:10" x14ac:dyDescent="0.2">
      <c r="A79" s="11">
        <v>39083</v>
      </c>
      <c r="B79" s="9">
        <v>2373.0500000000002</v>
      </c>
      <c r="C79" s="9">
        <v>6</v>
      </c>
      <c r="D79" s="9">
        <v>44.30621</v>
      </c>
      <c r="E79" s="9">
        <v>14090.92</v>
      </c>
      <c r="F79" s="9">
        <v>48.58</v>
      </c>
      <c r="G79" s="9">
        <v>84.61</v>
      </c>
      <c r="H79" s="9">
        <v>9069</v>
      </c>
      <c r="I79" s="9">
        <f t="shared" si="2"/>
        <v>6780.2158814293834</v>
      </c>
      <c r="J79" s="9">
        <f t="shared" si="3"/>
        <v>2288.7841185706166</v>
      </c>
    </row>
    <row r="80" spans="1:10" x14ac:dyDescent="0.2">
      <c r="A80" s="11">
        <v>39114</v>
      </c>
      <c r="B80" s="9">
        <v>2541.9899999999998</v>
      </c>
      <c r="C80" s="9">
        <v>6</v>
      </c>
      <c r="D80" s="9">
        <v>44.123728999999997</v>
      </c>
      <c r="E80" s="9">
        <v>12938.09</v>
      </c>
      <c r="F80" s="9">
        <v>48.96</v>
      </c>
      <c r="G80" s="9">
        <v>83.57</v>
      </c>
      <c r="H80" s="9">
        <v>9545</v>
      </c>
      <c r="I80" s="9">
        <f t="shared" si="2"/>
        <v>8118.3730079911329</v>
      </c>
      <c r="J80" s="9">
        <f t="shared" si="3"/>
        <v>1426.6269920088671</v>
      </c>
    </row>
    <row r="81" spans="1:10" x14ac:dyDescent="0.2">
      <c r="A81" s="11">
        <v>39142</v>
      </c>
      <c r="B81" s="9">
        <v>2667.95</v>
      </c>
      <c r="C81" s="9">
        <v>6</v>
      </c>
      <c r="D81" s="9">
        <v>44.014344999999999</v>
      </c>
      <c r="E81" s="9">
        <v>13072.1</v>
      </c>
      <c r="F81" s="9">
        <v>48.58</v>
      </c>
      <c r="G81" s="9">
        <v>82.93</v>
      </c>
      <c r="H81" s="9">
        <v>9370</v>
      </c>
      <c r="I81" s="9">
        <f t="shared" si="2"/>
        <v>7957.6449662644227</v>
      </c>
      <c r="J81" s="9">
        <f t="shared" si="3"/>
        <v>1412.3550337355773</v>
      </c>
    </row>
    <row r="82" spans="1:10" x14ac:dyDescent="0.2">
      <c r="A82" s="11">
        <v>39173</v>
      </c>
      <c r="B82" s="9">
        <v>2742.35</v>
      </c>
      <c r="C82" s="9">
        <v>6</v>
      </c>
      <c r="D82" s="9">
        <v>42.276561999999998</v>
      </c>
      <c r="E82" s="9">
        <v>13872.37</v>
      </c>
      <c r="F82" s="9">
        <v>48.96</v>
      </c>
      <c r="G82" s="9">
        <v>81.45</v>
      </c>
      <c r="H82" s="9">
        <v>9321</v>
      </c>
      <c r="I82" s="9">
        <f t="shared" si="2"/>
        <v>8296.1825139913562</v>
      </c>
      <c r="J82" s="9">
        <f t="shared" si="3"/>
        <v>1024.8174860086438</v>
      </c>
    </row>
    <row r="83" spans="1:10" x14ac:dyDescent="0.2">
      <c r="A83" s="11">
        <v>39203</v>
      </c>
      <c r="B83" s="9">
        <v>2658.01</v>
      </c>
      <c r="C83" s="9">
        <v>6</v>
      </c>
      <c r="D83" s="9">
        <v>40.870668999999999</v>
      </c>
      <c r="E83" s="9">
        <v>14544.46</v>
      </c>
      <c r="F83" s="9">
        <v>49.35</v>
      </c>
      <c r="G83" s="9">
        <v>82.3</v>
      </c>
      <c r="H83" s="9">
        <v>8878</v>
      </c>
      <c r="I83" s="9">
        <f t="shared" si="2"/>
        <v>8421.5014297314774</v>
      </c>
      <c r="J83" s="9">
        <f t="shared" si="3"/>
        <v>456.4985702685226</v>
      </c>
    </row>
    <row r="84" spans="1:10" x14ac:dyDescent="0.2">
      <c r="A84" s="11">
        <v>39234</v>
      </c>
      <c r="B84" s="9">
        <v>2779.56</v>
      </c>
      <c r="C84" s="9">
        <v>6</v>
      </c>
      <c r="D84" s="9">
        <v>40.753571000000001</v>
      </c>
      <c r="E84" s="9">
        <v>14650.51</v>
      </c>
      <c r="F84" s="9">
        <v>49.73</v>
      </c>
      <c r="G84" s="9">
        <v>81.92</v>
      </c>
      <c r="H84" s="9">
        <v>8707</v>
      </c>
      <c r="I84" s="9">
        <f t="shared" si="2"/>
        <v>8809.8012663876798</v>
      </c>
      <c r="J84" s="9">
        <f t="shared" si="3"/>
        <v>-102.80126638767979</v>
      </c>
    </row>
    <row r="85" spans="1:10" x14ac:dyDescent="0.2">
      <c r="A85" s="11">
        <v>39264</v>
      </c>
      <c r="B85" s="9">
        <v>2974.64</v>
      </c>
      <c r="C85" s="9">
        <v>6</v>
      </c>
      <c r="D85" s="9">
        <v>40.420952</v>
      </c>
      <c r="E85" s="9">
        <v>15550.99</v>
      </c>
      <c r="F85" s="9">
        <v>50.49</v>
      </c>
      <c r="G85" s="9">
        <v>80.77</v>
      </c>
      <c r="H85" s="9">
        <v>8741</v>
      </c>
      <c r="I85" s="9">
        <f t="shared" si="2"/>
        <v>9078.6404965403053</v>
      </c>
      <c r="J85" s="9">
        <f t="shared" si="3"/>
        <v>-337.64049654030532</v>
      </c>
    </row>
    <row r="86" spans="1:10" x14ac:dyDescent="0.2">
      <c r="A86" s="11">
        <v>39295</v>
      </c>
      <c r="B86" s="9">
        <v>2862.54</v>
      </c>
      <c r="C86" s="9">
        <v>6</v>
      </c>
      <c r="D86" s="9">
        <v>40.843125000000001</v>
      </c>
      <c r="E86" s="9">
        <v>15318.6</v>
      </c>
      <c r="F86" s="9">
        <v>50.88</v>
      </c>
      <c r="G86" s="9">
        <v>80.790000000000006</v>
      </c>
      <c r="H86" s="9">
        <v>8836</v>
      </c>
      <c r="I86" s="9">
        <f t="shared" si="2"/>
        <v>9237.6829497116923</v>
      </c>
      <c r="J86" s="9">
        <f t="shared" si="3"/>
        <v>-401.68294971169234</v>
      </c>
    </row>
    <row r="87" spans="1:10" x14ac:dyDescent="0.2">
      <c r="A87" s="11">
        <v>39326</v>
      </c>
      <c r="B87" s="9">
        <v>3096.5</v>
      </c>
      <c r="C87" s="9">
        <v>6</v>
      </c>
      <c r="D87" s="9">
        <v>40.388438000000001</v>
      </c>
      <c r="E87" s="9">
        <v>17291.099999999999</v>
      </c>
      <c r="F87" s="9">
        <v>50.88</v>
      </c>
      <c r="G87" s="9">
        <v>77.72</v>
      </c>
      <c r="H87" s="9">
        <v>9311</v>
      </c>
      <c r="I87" s="9">
        <f t="shared" si="2"/>
        <v>8322.1587373298244</v>
      </c>
      <c r="J87" s="9">
        <f t="shared" si="3"/>
        <v>988.84126267017564</v>
      </c>
    </row>
    <row r="88" spans="1:10" x14ac:dyDescent="0.2">
      <c r="A88" s="11">
        <v>39356</v>
      </c>
      <c r="B88" s="9">
        <v>3238.9</v>
      </c>
      <c r="C88" s="9">
        <v>6</v>
      </c>
      <c r="D88" s="9">
        <v>39.548260999999997</v>
      </c>
      <c r="E88" s="9">
        <v>19837.990000000002</v>
      </c>
      <c r="F88" s="9">
        <v>51.26</v>
      </c>
      <c r="G88" s="9">
        <v>76.48</v>
      </c>
      <c r="H88" s="9">
        <v>9691</v>
      </c>
      <c r="I88" s="9">
        <f t="shared" si="2"/>
        <v>7273.8905921923943</v>
      </c>
      <c r="J88" s="9">
        <f t="shared" si="3"/>
        <v>2417.1094078076057</v>
      </c>
    </row>
    <row r="89" spans="1:10" x14ac:dyDescent="0.2">
      <c r="A89" s="11">
        <v>39387</v>
      </c>
      <c r="B89" s="9">
        <v>3602.45</v>
      </c>
      <c r="C89" s="9">
        <v>6</v>
      </c>
      <c r="D89" s="9">
        <v>39.439205000000001</v>
      </c>
      <c r="E89" s="9">
        <v>19363.189999999999</v>
      </c>
      <c r="F89" s="9">
        <v>51.26</v>
      </c>
      <c r="G89" s="9">
        <v>76.150000000000006</v>
      </c>
      <c r="H89" s="9">
        <v>10340</v>
      </c>
      <c r="I89" s="9">
        <f t="shared" si="2"/>
        <v>8110.9068036491517</v>
      </c>
      <c r="J89" s="9">
        <f t="shared" si="3"/>
        <v>2229.0931963508483</v>
      </c>
    </row>
    <row r="90" spans="1:10" x14ac:dyDescent="0.2">
      <c r="A90" s="11">
        <v>39417</v>
      </c>
      <c r="B90" s="9">
        <v>3530.67</v>
      </c>
      <c r="C90" s="9">
        <v>6</v>
      </c>
      <c r="D90" s="9">
        <v>39.465375000000002</v>
      </c>
      <c r="E90" s="9">
        <v>20286.990000000002</v>
      </c>
      <c r="F90" s="9">
        <v>51.26</v>
      </c>
      <c r="G90" s="9">
        <v>76.69</v>
      </c>
      <c r="H90" s="9">
        <v>10311</v>
      </c>
      <c r="I90" s="9">
        <f t="shared" si="2"/>
        <v>7371.9633884767536</v>
      </c>
      <c r="J90" s="9">
        <f t="shared" si="3"/>
        <v>2939.0366115232464</v>
      </c>
    </row>
    <row r="91" spans="1:10" x14ac:dyDescent="0.2">
      <c r="A91" s="11">
        <v>39448</v>
      </c>
      <c r="B91" s="9">
        <v>3570.71</v>
      </c>
      <c r="C91" s="9">
        <v>6</v>
      </c>
      <c r="D91" s="9">
        <v>39.366684999999997</v>
      </c>
      <c r="E91" s="9">
        <v>17648.71</v>
      </c>
      <c r="F91" s="9">
        <v>51.26</v>
      </c>
      <c r="G91" s="9">
        <v>75.180000000000007</v>
      </c>
      <c r="H91" s="9">
        <v>11291</v>
      </c>
      <c r="I91" s="9">
        <f t="shared" si="2"/>
        <v>9273.2890187124503</v>
      </c>
      <c r="J91" s="9">
        <f t="shared" si="3"/>
        <v>2017.7109812875497</v>
      </c>
    </row>
    <row r="92" spans="1:10" x14ac:dyDescent="0.2">
      <c r="A92" s="11">
        <v>39479</v>
      </c>
      <c r="B92" s="9">
        <v>3710.34</v>
      </c>
      <c r="C92" s="9">
        <v>6</v>
      </c>
      <c r="D92" s="9">
        <v>39.720892999999997</v>
      </c>
      <c r="E92" s="9">
        <v>17578.72</v>
      </c>
      <c r="F92" s="9">
        <v>51.64</v>
      </c>
      <c r="G92" s="9">
        <v>73.709999999999994</v>
      </c>
      <c r="H92" s="9">
        <v>11888</v>
      </c>
      <c r="I92" s="9">
        <f t="shared" si="2"/>
        <v>9663.9696580054551</v>
      </c>
      <c r="J92" s="9">
        <f t="shared" si="3"/>
        <v>2224.0303419945449</v>
      </c>
    </row>
    <row r="93" spans="1:10" x14ac:dyDescent="0.2">
      <c r="A93" s="11">
        <v>39508</v>
      </c>
      <c r="B93" s="9">
        <v>4109.92</v>
      </c>
      <c r="C93" s="9">
        <v>6</v>
      </c>
      <c r="D93" s="9">
        <v>40.340833000000003</v>
      </c>
      <c r="E93" s="9">
        <v>15644.44</v>
      </c>
      <c r="F93" s="9">
        <v>52.41</v>
      </c>
      <c r="G93" s="9">
        <v>71.8</v>
      </c>
      <c r="H93" s="9">
        <v>12632</v>
      </c>
      <c r="I93" s="9">
        <f t="shared" si="2"/>
        <v>11873.956807643168</v>
      </c>
      <c r="J93" s="9">
        <f t="shared" si="3"/>
        <v>758.04319235683215</v>
      </c>
    </row>
    <row r="94" spans="1:10" x14ac:dyDescent="0.2">
      <c r="A94" s="11">
        <v>39539</v>
      </c>
      <c r="B94" s="9">
        <v>4353.72</v>
      </c>
      <c r="C94" s="9">
        <v>6</v>
      </c>
      <c r="D94" s="9">
        <v>40.026890000000002</v>
      </c>
      <c r="E94" s="9">
        <v>17287.310000000001</v>
      </c>
      <c r="F94" s="9">
        <v>52.79</v>
      </c>
      <c r="G94" s="9">
        <v>72.510000000000005</v>
      </c>
      <c r="H94" s="9">
        <v>11810</v>
      </c>
      <c r="I94" s="9">
        <f t="shared" si="2"/>
        <v>11422.582341252641</v>
      </c>
      <c r="J94" s="9">
        <f t="shared" si="3"/>
        <v>387.41765874735938</v>
      </c>
    </row>
    <row r="95" spans="1:10" x14ac:dyDescent="0.2">
      <c r="A95" s="11">
        <v>39569</v>
      </c>
      <c r="B95" s="9">
        <v>5165.8500000000004</v>
      </c>
      <c r="C95" s="9">
        <v>6</v>
      </c>
      <c r="D95" s="9">
        <v>42.047173999999998</v>
      </c>
      <c r="E95" s="9">
        <v>16415.57</v>
      </c>
      <c r="F95" s="9">
        <v>53.17</v>
      </c>
      <c r="G95" s="9">
        <v>72.88</v>
      </c>
      <c r="H95" s="9">
        <v>12143</v>
      </c>
      <c r="I95" s="9">
        <f t="shared" si="2"/>
        <v>12743.31350946366</v>
      </c>
      <c r="J95" s="9">
        <f t="shared" si="3"/>
        <v>-600.31350946366001</v>
      </c>
    </row>
    <row r="96" spans="1:10" x14ac:dyDescent="0.2">
      <c r="A96" s="11">
        <v>39600</v>
      </c>
      <c r="B96" s="9">
        <v>5631.69</v>
      </c>
      <c r="C96" s="9">
        <v>6</v>
      </c>
      <c r="D96" s="9">
        <v>42.842486999999998</v>
      </c>
      <c r="E96" s="9">
        <v>13461.6</v>
      </c>
      <c r="F96" s="9">
        <v>53.55</v>
      </c>
      <c r="G96" s="9">
        <v>72.459999999999994</v>
      </c>
      <c r="H96" s="9">
        <v>12353</v>
      </c>
      <c r="I96" s="9">
        <f t="shared" si="2"/>
        <v>15416.483592754332</v>
      </c>
      <c r="J96" s="9">
        <f t="shared" si="3"/>
        <v>-3063.4835927543318</v>
      </c>
    </row>
    <row r="97" spans="1:10" x14ac:dyDescent="0.2">
      <c r="A97" s="11">
        <v>39630</v>
      </c>
      <c r="B97" s="9">
        <v>5689.98</v>
      </c>
      <c r="C97" s="9">
        <v>6</v>
      </c>
      <c r="D97" s="9">
        <v>43.001054000000003</v>
      </c>
      <c r="E97" s="9">
        <v>14355.75</v>
      </c>
      <c r="F97" s="9">
        <v>54.7</v>
      </c>
      <c r="G97" s="9">
        <v>73.23</v>
      </c>
      <c r="H97" s="9">
        <v>13028</v>
      </c>
      <c r="I97" s="9">
        <f t="shared" si="2"/>
        <v>15635.243731114773</v>
      </c>
      <c r="J97" s="9">
        <f t="shared" si="3"/>
        <v>-2607.2437311147733</v>
      </c>
    </row>
    <row r="98" spans="1:10" x14ac:dyDescent="0.2">
      <c r="A98" s="11">
        <v>39661</v>
      </c>
      <c r="B98" s="9">
        <v>4919.5200000000004</v>
      </c>
      <c r="C98" s="9">
        <v>6</v>
      </c>
      <c r="D98" s="9">
        <v>43.108454999999999</v>
      </c>
      <c r="E98" s="9">
        <v>14564.53</v>
      </c>
      <c r="F98" s="9">
        <v>55.47</v>
      </c>
      <c r="G98" s="9">
        <v>77.38</v>
      </c>
      <c r="H98" s="9">
        <v>11861</v>
      </c>
      <c r="I98" s="9">
        <f t="shared" si="2"/>
        <v>14988.849271294763</v>
      </c>
      <c r="J98" s="9">
        <f t="shared" si="3"/>
        <v>-3127.8492712947627</v>
      </c>
    </row>
    <row r="99" spans="1:10" x14ac:dyDescent="0.2">
      <c r="A99" s="11">
        <v>39692</v>
      </c>
      <c r="B99" s="9">
        <v>4540.91</v>
      </c>
      <c r="C99" s="9">
        <v>6</v>
      </c>
      <c r="D99" s="9">
        <v>45.544457000000001</v>
      </c>
      <c r="E99" s="9">
        <v>12860.43</v>
      </c>
      <c r="F99" s="9">
        <v>55.85</v>
      </c>
      <c r="G99" s="9">
        <v>79.45</v>
      </c>
      <c r="H99" s="9">
        <v>12220</v>
      </c>
      <c r="I99" s="9">
        <f t="shared" si="2"/>
        <v>15196.406919901565</v>
      </c>
      <c r="J99" s="9">
        <f t="shared" si="3"/>
        <v>-2976.4069199015648</v>
      </c>
    </row>
    <row r="100" spans="1:10" x14ac:dyDescent="0.2">
      <c r="A100" s="11">
        <v>39722</v>
      </c>
      <c r="B100" s="9">
        <v>3535.8</v>
      </c>
      <c r="C100" s="9">
        <v>6</v>
      </c>
      <c r="D100" s="9">
        <v>50.055371000000001</v>
      </c>
      <c r="E100" s="9">
        <v>9788.06</v>
      </c>
      <c r="F100" s="9">
        <v>56.61</v>
      </c>
      <c r="G100" s="9">
        <v>85.63</v>
      </c>
      <c r="H100" s="9">
        <v>12691</v>
      </c>
      <c r="I100" s="9">
        <f t="shared" si="2"/>
        <v>15164.302343990381</v>
      </c>
      <c r="J100" s="9">
        <f t="shared" si="3"/>
        <v>-2473.3023439903809</v>
      </c>
    </row>
    <row r="101" spans="1:10" x14ac:dyDescent="0.2">
      <c r="A101" s="11">
        <v>39753</v>
      </c>
      <c r="B101" s="9">
        <v>2644.71</v>
      </c>
      <c r="C101" s="9">
        <v>6</v>
      </c>
      <c r="D101" s="9">
        <v>49.842750000000002</v>
      </c>
      <c r="E101" s="9">
        <v>9092.7199999999993</v>
      </c>
      <c r="F101" s="9">
        <v>56.61</v>
      </c>
      <c r="G101" s="9">
        <v>86.52</v>
      </c>
      <c r="H101" s="9">
        <v>12143</v>
      </c>
      <c r="I101" s="9">
        <f t="shared" si="2"/>
        <v>14539.768920960229</v>
      </c>
      <c r="J101" s="9">
        <f t="shared" si="3"/>
        <v>-2396.7689209602286</v>
      </c>
    </row>
    <row r="102" spans="1:10" x14ac:dyDescent="0.2">
      <c r="A102" s="11">
        <v>39783</v>
      </c>
      <c r="B102" s="9">
        <v>2010.86</v>
      </c>
      <c r="C102" s="9">
        <v>6</v>
      </c>
      <c r="D102" s="9">
        <v>49.906565000000001</v>
      </c>
      <c r="E102" s="9">
        <v>9647.31</v>
      </c>
      <c r="F102" s="9">
        <v>56.23</v>
      </c>
      <c r="G102" s="9">
        <v>81.150000000000006</v>
      </c>
      <c r="H102" s="9">
        <v>12923</v>
      </c>
      <c r="I102" s="9">
        <f t="shared" si="2"/>
        <v>13040.450759775224</v>
      </c>
      <c r="J102" s="9">
        <f t="shared" si="3"/>
        <v>-117.45075977522356</v>
      </c>
    </row>
    <row r="103" spans="1:10" x14ac:dyDescent="0.2">
      <c r="A103" s="11">
        <v>39814</v>
      </c>
      <c r="B103" s="9">
        <v>2142.12</v>
      </c>
      <c r="C103" s="9">
        <v>6</v>
      </c>
      <c r="D103" s="9">
        <v>49.043306000000001</v>
      </c>
      <c r="E103" s="9">
        <v>9424.24</v>
      </c>
      <c r="F103" s="9">
        <v>56.61</v>
      </c>
      <c r="G103" s="9">
        <v>85.83</v>
      </c>
      <c r="H103" s="9">
        <v>13473</v>
      </c>
      <c r="I103" s="9">
        <f t="shared" si="2"/>
        <v>13894.301154434208</v>
      </c>
      <c r="J103" s="9">
        <f t="shared" si="3"/>
        <v>-421.301154434208</v>
      </c>
    </row>
    <row r="104" spans="1:10" x14ac:dyDescent="0.2">
      <c r="A104" s="11">
        <v>39845</v>
      </c>
      <c r="B104" s="9">
        <v>2059.46</v>
      </c>
      <c r="C104" s="9">
        <v>6</v>
      </c>
      <c r="D104" s="9">
        <v>49.179550999999996</v>
      </c>
      <c r="E104" s="9">
        <v>8891.61</v>
      </c>
      <c r="F104" s="9">
        <v>56.61</v>
      </c>
      <c r="G104" s="9">
        <v>88.17</v>
      </c>
      <c r="H104" s="9">
        <v>14800</v>
      </c>
      <c r="I104" s="9">
        <f t="shared" si="2"/>
        <v>14111.895179935193</v>
      </c>
      <c r="J104" s="9">
        <f t="shared" si="3"/>
        <v>688.10482006480743</v>
      </c>
    </row>
    <row r="105" spans="1:10" x14ac:dyDescent="0.2">
      <c r="A105" s="11">
        <v>39873</v>
      </c>
      <c r="B105" s="9">
        <v>2391.75</v>
      </c>
      <c r="C105" s="9">
        <v>6</v>
      </c>
      <c r="D105" s="9">
        <v>51.113320999999999</v>
      </c>
      <c r="E105" s="9">
        <v>9708.5</v>
      </c>
      <c r="F105" s="9">
        <v>56.61</v>
      </c>
      <c r="G105" s="9">
        <v>85.51</v>
      </c>
      <c r="H105" s="9">
        <v>15232</v>
      </c>
      <c r="I105" s="9">
        <f t="shared" si="2"/>
        <v>13398.885806232069</v>
      </c>
      <c r="J105" s="9">
        <f t="shared" si="3"/>
        <v>1833.1141937679313</v>
      </c>
    </row>
    <row r="106" spans="1:10" x14ac:dyDescent="0.2">
      <c r="A106" s="11">
        <v>39904</v>
      </c>
      <c r="B106" s="9">
        <v>2517.58</v>
      </c>
      <c r="C106" s="9">
        <v>6</v>
      </c>
      <c r="D106" s="9">
        <v>50.033270000000002</v>
      </c>
      <c r="E106" s="9">
        <v>11403.25</v>
      </c>
      <c r="F106" s="9">
        <v>57.38</v>
      </c>
      <c r="G106" s="9">
        <v>84.82</v>
      </c>
      <c r="H106" s="9">
        <v>14475</v>
      </c>
      <c r="I106" s="9">
        <f t="shared" si="2"/>
        <v>13262.635979728922</v>
      </c>
      <c r="J106" s="9">
        <f t="shared" si="3"/>
        <v>1212.3640202710776</v>
      </c>
    </row>
    <row r="107" spans="1:10" x14ac:dyDescent="0.2">
      <c r="A107" s="11">
        <v>39934</v>
      </c>
      <c r="B107" s="9">
        <v>2822.25</v>
      </c>
      <c r="C107" s="9">
        <v>6</v>
      </c>
      <c r="D107" s="9">
        <v>48.605316000000002</v>
      </c>
      <c r="E107" s="9">
        <v>14625.25</v>
      </c>
      <c r="F107" s="9">
        <v>57.76</v>
      </c>
      <c r="G107" s="9">
        <v>79.23</v>
      </c>
      <c r="H107" s="9">
        <v>14621</v>
      </c>
      <c r="I107" s="9">
        <f t="shared" si="2"/>
        <v>12139.625088167639</v>
      </c>
      <c r="J107" s="9">
        <f t="shared" si="3"/>
        <v>2481.3749118323612</v>
      </c>
    </row>
    <row r="108" spans="1:10" x14ac:dyDescent="0.2">
      <c r="A108" s="11">
        <v>39965</v>
      </c>
      <c r="B108" s="9">
        <v>3303.55</v>
      </c>
      <c r="C108" s="9">
        <v>6</v>
      </c>
      <c r="D108" s="9">
        <v>47.671474000000003</v>
      </c>
      <c r="E108" s="9">
        <v>14493.84</v>
      </c>
      <c r="F108" s="9">
        <v>58.53</v>
      </c>
      <c r="G108" s="9">
        <v>80.16</v>
      </c>
      <c r="H108" s="9">
        <v>14639</v>
      </c>
      <c r="I108" s="9">
        <f t="shared" si="2"/>
        <v>13684.201884794114</v>
      </c>
      <c r="J108" s="9">
        <f t="shared" si="3"/>
        <v>954.79811520588555</v>
      </c>
    </row>
    <row r="109" spans="1:10" x14ac:dyDescent="0.2">
      <c r="A109" s="11">
        <v>39995</v>
      </c>
      <c r="B109" s="9">
        <v>3137</v>
      </c>
      <c r="C109" s="9">
        <v>6</v>
      </c>
      <c r="D109" s="9">
        <v>48.398961999999997</v>
      </c>
      <c r="E109" s="9">
        <v>15670.31</v>
      </c>
      <c r="F109" s="9">
        <v>61.2</v>
      </c>
      <c r="G109" s="9">
        <v>78.349999999999994</v>
      </c>
      <c r="H109" s="9">
        <v>14720</v>
      </c>
      <c r="I109" s="9">
        <f t="shared" si="2"/>
        <v>14307.677542202662</v>
      </c>
      <c r="J109" s="9">
        <f t="shared" si="3"/>
        <v>412.32245779733785</v>
      </c>
    </row>
    <row r="110" spans="1:10" x14ac:dyDescent="0.2">
      <c r="A110" s="11">
        <v>40026</v>
      </c>
      <c r="B110" s="9">
        <v>3461.09</v>
      </c>
      <c r="C110" s="9">
        <v>6</v>
      </c>
      <c r="D110" s="9">
        <v>48.271903000000002</v>
      </c>
      <c r="E110" s="9">
        <v>15666.64</v>
      </c>
      <c r="F110" s="9">
        <v>61.97</v>
      </c>
      <c r="G110" s="9">
        <v>78.17</v>
      </c>
      <c r="H110" s="9">
        <v>14952</v>
      </c>
      <c r="I110" s="9">
        <f t="shared" si="2"/>
        <v>15313.803303438006</v>
      </c>
      <c r="J110" s="9">
        <f t="shared" si="3"/>
        <v>-361.80330343800597</v>
      </c>
    </row>
    <row r="111" spans="1:10" x14ac:dyDescent="0.2">
      <c r="A111" s="11">
        <v>40057</v>
      </c>
      <c r="B111" s="9">
        <v>3310.8</v>
      </c>
      <c r="C111" s="9">
        <v>6</v>
      </c>
      <c r="D111" s="9">
        <v>48.3977</v>
      </c>
      <c r="E111" s="9">
        <v>17126.84</v>
      </c>
      <c r="F111" s="9">
        <v>62.35</v>
      </c>
      <c r="G111" s="9">
        <v>76.650000000000006</v>
      </c>
      <c r="H111" s="9">
        <v>15723</v>
      </c>
      <c r="I111" s="9">
        <f t="shared" si="2"/>
        <v>14338.542565571021</v>
      </c>
      <c r="J111" s="9">
        <f t="shared" si="3"/>
        <v>1384.4574344289795</v>
      </c>
    </row>
    <row r="112" spans="1:10" x14ac:dyDescent="0.2">
      <c r="A112" s="11">
        <v>40087</v>
      </c>
      <c r="B112" s="9">
        <v>3461.1</v>
      </c>
      <c r="C112" s="9">
        <v>6</v>
      </c>
      <c r="D112" s="9">
        <v>46.705241999999998</v>
      </c>
      <c r="E112" s="9">
        <v>15896.28</v>
      </c>
      <c r="F112" s="9">
        <v>63.12</v>
      </c>
      <c r="G112" s="9">
        <v>76.3</v>
      </c>
      <c r="H112" s="9">
        <v>15882</v>
      </c>
      <c r="I112" s="9">
        <f t="shared" si="2"/>
        <v>16436.630300630895</v>
      </c>
      <c r="J112" s="9">
        <f t="shared" si="3"/>
        <v>-554.63030063089536</v>
      </c>
    </row>
    <row r="113" spans="1:10" x14ac:dyDescent="0.2">
      <c r="A113" s="11">
        <v>40118</v>
      </c>
      <c r="B113" s="9">
        <v>3611.43</v>
      </c>
      <c r="C113" s="9">
        <v>6</v>
      </c>
      <c r="D113" s="9">
        <v>46.569183000000002</v>
      </c>
      <c r="E113" s="9">
        <v>16926.22</v>
      </c>
      <c r="F113" s="9">
        <v>64.27</v>
      </c>
      <c r="G113" s="9">
        <v>74.78</v>
      </c>
      <c r="H113" s="9">
        <v>17057</v>
      </c>
      <c r="I113" s="9">
        <f t="shared" si="2"/>
        <v>16771.645796095821</v>
      </c>
      <c r="J113" s="9">
        <f t="shared" si="3"/>
        <v>285.35420390417858</v>
      </c>
    </row>
    <row r="114" spans="1:10" x14ac:dyDescent="0.2">
      <c r="A114" s="11">
        <v>40148</v>
      </c>
      <c r="B114" s="9">
        <v>3491.65</v>
      </c>
      <c r="C114" s="9">
        <v>6</v>
      </c>
      <c r="D114" s="9">
        <v>46.532468000000001</v>
      </c>
      <c r="E114" s="9">
        <v>17464.810000000001</v>
      </c>
      <c r="F114" s="9">
        <v>64.650000000000006</v>
      </c>
      <c r="G114" s="9">
        <v>77.86</v>
      </c>
      <c r="H114" s="9">
        <v>17159</v>
      </c>
      <c r="I114" s="9">
        <f t="shared" si="2"/>
        <v>16520.988836099401</v>
      </c>
      <c r="J114" s="9">
        <f t="shared" si="3"/>
        <v>638.01116390059906</v>
      </c>
    </row>
    <row r="115" spans="1:10" x14ac:dyDescent="0.2">
      <c r="A115" s="11">
        <v>40179</v>
      </c>
      <c r="B115" s="9">
        <v>3541.88</v>
      </c>
      <c r="C115" s="9">
        <v>6</v>
      </c>
      <c r="D115" s="9">
        <v>45.981774000000001</v>
      </c>
      <c r="E115" s="9">
        <v>16357.96</v>
      </c>
      <c r="F115" s="9">
        <v>65.8</v>
      </c>
      <c r="G115" s="9">
        <v>79.459999999999994</v>
      </c>
      <c r="H115" s="9">
        <v>16706</v>
      </c>
      <c r="I115" s="9">
        <f t="shared" si="2"/>
        <v>18323.499139218999</v>
      </c>
      <c r="J115" s="9">
        <f t="shared" si="3"/>
        <v>-1617.4991392189986</v>
      </c>
    </row>
    <row r="116" spans="1:10" x14ac:dyDescent="0.2">
      <c r="A116" s="11">
        <v>40210</v>
      </c>
      <c r="B116" s="9">
        <v>3463.32</v>
      </c>
      <c r="C116" s="9">
        <v>6</v>
      </c>
      <c r="D116" s="9">
        <v>46.314500000000002</v>
      </c>
      <c r="E116" s="9">
        <v>16429.55</v>
      </c>
      <c r="F116" s="9">
        <v>65.03</v>
      </c>
      <c r="G116" s="9">
        <v>80.36</v>
      </c>
      <c r="H116" s="9">
        <v>16525</v>
      </c>
      <c r="I116" s="9">
        <f t="shared" si="2"/>
        <v>17530.19179267127</v>
      </c>
      <c r="J116" s="9">
        <f t="shared" si="3"/>
        <v>-1005.1917926712704</v>
      </c>
    </row>
    <row r="117" spans="1:10" x14ac:dyDescent="0.2">
      <c r="A117" s="11">
        <v>40238</v>
      </c>
      <c r="B117" s="9">
        <v>3607.99</v>
      </c>
      <c r="C117" s="9">
        <v>6</v>
      </c>
      <c r="D117" s="9">
        <v>45.464289999999998</v>
      </c>
      <c r="E117" s="9">
        <v>17527.77</v>
      </c>
      <c r="F117" s="9">
        <v>65.03</v>
      </c>
      <c r="G117" s="9">
        <v>81.069999999999993</v>
      </c>
      <c r="H117" s="9">
        <v>16614</v>
      </c>
      <c r="I117" s="9">
        <f t="shared" si="2"/>
        <v>17220.117415979938</v>
      </c>
      <c r="J117" s="9">
        <f t="shared" si="3"/>
        <v>-606.1174159799375</v>
      </c>
    </row>
    <row r="118" spans="1:10" x14ac:dyDescent="0.2">
      <c r="A118" s="11">
        <v>40269</v>
      </c>
      <c r="B118" s="9">
        <v>3745.92</v>
      </c>
      <c r="C118" s="9">
        <v>6</v>
      </c>
      <c r="D118" s="9">
        <v>44.456200000000003</v>
      </c>
      <c r="E118" s="9">
        <v>17558.71</v>
      </c>
      <c r="F118" s="9">
        <v>65.03</v>
      </c>
      <c r="G118" s="9">
        <v>81.87</v>
      </c>
      <c r="H118" s="9">
        <v>16693</v>
      </c>
      <c r="I118" s="9">
        <f t="shared" si="2"/>
        <v>17684.837527226249</v>
      </c>
      <c r="J118" s="9">
        <f t="shared" si="3"/>
        <v>-991.83752722624922</v>
      </c>
    </row>
    <row r="119" spans="1:10" x14ac:dyDescent="0.2">
      <c r="A119" s="11">
        <v>40299</v>
      </c>
      <c r="B119" s="9">
        <v>3461.17</v>
      </c>
      <c r="C119" s="9">
        <v>6</v>
      </c>
      <c r="D119" s="9">
        <v>45.669935000000002</v>
      </c>
      <c r="E119" s="9">
        <v>16944.63</v>
      </c>
      <c r="F119" s="9">
        <v>65.8</v>
      </c>
      <c r="G119" s="9">
        <v>86.59</v>
      </c>
      <c r="H119" s="9">
        <v>18024</v>
      </c>
      <c r="I119" s="9">
        <f t="shared" si="2"/>
        <v>17907.616756542498</v>
      </c>
      <c r="J119" s="9">
        <f t="shared" si="3"/>
        <v>116.38324345750152</v>
      </c>
    </row>
    <row r="120" spans="1:10" x14ac:dyDescent="0.2">
      <c r="A120" s="11">
        <v>40330</v>
      </c>
      <c r="B120" s="9">
        <v>3479.77</v>
      </c>
      <c r="C120" s="9">
        <v>6</v>
      </c>
      <c r="D120" s="9">
        <v>46.481299999999997</v>
      </c>
      <c r="E120" s="9">
        <v>17700.900000000001</v>
      </c>
      <c r="F120" s="9">
        <v>66.56</v>
      </c>
      <c r="G120" s="9">
        <v>86.02</v>
      </c>
      <c r="H120" s="9">
        <v>18745</v>
      </c>
      <c r="I120" s="9">
        <f t="shared" si="2"/>
        <v>17698.142919876715</v>
      </c>
      <c r="J120" s="9">
        <f t="shared" si="3"/>
        <v>1046.8570801232854</v>
      </c>
    </row>
    <row r="121" spans="1:10" x14ac:dyDescent="0.2">
      <c r="A121" s="11">
        <v>40360</v>
      </c>
      <c r="B121" s="9">
        <v>3495.72</v>
      </c>
      <c r="C121" s="9">
        <v>6</v>
      </c>
      <c r="D121" s="9">
        <v>46.719451999999997</v>
      </c>
      <c r="E121" s="9">
        <v>17868.29</v>
      </c>
      <c r="F121" s="9">
        <v>68.09</v>
      </c>
      <c r="G121" s="9">
        <v>81.540000000000006</v>
      </c>
      <c r="H121" s="9">
        <v>18270</v>
      </c>
      <c r="I121" s="9">
        <f t="shared" si="2"/>
        <v>18604.955781275996</v>
      </c>
      <c r="J121" s="9">
        <f t="shared" si="3"/>
        <v>-334.95578127599583</v>
      </c>
    </row>
    <row r="122" spans="1:10" x14ac:dyDescent="0.2">
      <c r="A122" s="11">
        <v>40391</v>
      </c>
      <c r="B122" s="9">
        <v>3531.14</v>
      </c>
      <c r="C122" s="9">
        <v>6</v>
      </c>
      <c r="D122" s="9">
        <v>46.491515999999997</v>
      </c>
      <c r="E122" s="9">
        <v>17971.12</v>
      </c>
      <c r="F122" s="9">
        <v>68.09</v>
      </c>
      <c r="G122" s="9">
        <v>83.2</v>
      </c>
      <c r="H122" s="9">
        <v>18457</v>
      </c>
      <c r="I122" s="9">
        <f t="shared" si="2"/>
        <v>18649.509676599206</v>
      </c>
      <c r="J122" s="9">
        <f t="shared" si="3"/>
        <v>-192.5096765992057</v>
      </c>
    </row>
    <row r="123" spans="1:10" x14ac:dyDescent="0.2">
      <c r="A123" s="11">
        <v>40422</v>
      </c>
      <c r="B123" s="9">
        <v>3504.32</v>
      </c>
      <c r="C123" s="9">
        <v>6</v>
      </c>
      <c r="D123" s="9">
        <v>46.007066999999999</v>
      </c>
      <c r="E123" s="9">
        <v>20069.12</v>
      </c>
      <c r="F123" s="9">
        <v>68.47</v>
      </c>
      <c r="G123" s="9">
        <v>78.72</v>
      </c>
      <c r="H123" s="9">
        <v>19056</v>
      </c>
      <c r="I123" s="9">
        <f t="shared" si="2"/>
        <v>17581.161579019485</v>
      </c>
      <c r="J123" s="9">
        <f t="shared" si="3"/>
        <v>1474.8384209805154</v>
      </c>
    </row>
    <row r="124" spans="1:10" x14ac:dyDescent="0.2">
      <c r="A124" s="11">
        <v>40452</v>
      </c>
      <c r="B124" s="9">
        <v>3629.8</v>
      </c>
      <c r="C124" s="9">
        <v>6</v>
      </c>
      <c r="D124" s="9">
        <v>44.359613000000003</v>
      </c>
      <c r="E124" s="9">
        <v>20032.34</v>
      </c>
      <c r="F124" s="9">
        <v>69.239999999999995</v>
      </c>
      <c r="G124" s="9">
        <v>77.27</v>
      </c>
      <c r="H124" s="9">
        <v>19474</v>
      </c>
      <c r="I124" s="9">
        <f t="shared" si="2"/>
        <v>18810.036380795886</v>
      </c>
      <c r="J124" s="9">
        <f t="shared" si="3"/>
        <v>663.96361920411437</v>
      </c>
    </row>
    <row r="125" spans="1:10" x14ac:dyDescent="0.2">
      <c r="A125" s="11">
        <v>40483</v>
      </c>
      <c r="B125" s="9">
        <v>3793.46</v>
      </c>
      <c r="C125" s="9">
        <v>6</v>
      </c>
      <c r="D125" s="9">
        <v>44.888300000000001</v>
      </c>
      <c r="E125" s="9">
        <v>19521.25</v>
      </c>
      <c r="F125" s="9">
        <v>69.62</v>
      </c>
      <c r="G125" s="9">
        <v>81.19</v>
      </c>
      <c r="H125" s="9">
        <v>20140</v>
      </c>
      <c r="I125" s="9">
        <f t="shared" si="2"/>
        <v>19483.511301769351</v>
      </c>
      <c r="J125" s="9">
        <f t="shared" si="3"/>
        <v>656.48869823064888</v>
      </c>
    </row>
    <row r="126" spans="1:10" x14ac:dyDescent="0.2">
      <c r="A126" s="11">
        <v>40513</v>
      </c>
      <c r="B126" s="9">
        <v>4065.66</v>
      </c>
      <c r="C126" s="9">
        <v>6</v>
      </c>
      <c r="D126" s="9">
        <v>45.096839000000003</v>
      </c>
      <c r="E126" s="9">
        <v>20509.09</v>
      </c>
      <c r="F126" s="9">
        <v>70.77</v>
      </c>
      <c r="G126" s="9">
        <v>79.03</v>
      </c>
      <c r="H126" s="9">
        <v>20506</v>
      </c>
      <c r="I126" s="9">
        <f t="shared" si="2"/>
        <v>19903.004552829938</v>
      </c>
      <c r="J126" s="9">
        <f t="shared" si="3"/>
        <v>602.99544717006211</v>
      </c>
    </row>
    <row r="127" spans="1:10" x14ac:dyDescent="0.2">
      <c r="A127" s="11">
        <v>40544</v>
      </c>
      <c r="B127" s="9">
        <v>4206.66</v>
      </c>
      <c r="C127" s="9">
        <v>6</v>
      </c>
      <c r="D127" s="9">
        <v>45.326452000000003</v>
      </c>
      <c r="E127" s="9">
        <v>18327.759999999998</v>
      </c>
      <c r="F127" s="9">
        <v>71.92</v>
      </c>
      <c r="G127" s="9">
        <v>77.73</v>
      </c>
      <c r="H127" s="9">
        <v>20204</v>
      </c>
      <c r="I127" s="9">
        <f t="shared" si="2"/>
        <v>22329.070628400576</v>
      </c>
      <c r="J127" s="9">
        <f t="shared" si="3"/>
        <v>-2125.0706284005755</v>
      </c>
    </row>
    <row r="128" spans="1:10" x14ac:dyDescent="0.2">
      <c r="A128" s="11">
        <v>40575</v>
      </c>
      <c r="B128" s="9">
        <v>4450.5</v>
      </c>
      <c r="C128" s="9">
        <v>6</v>
      </c>
      <c r="D128" s="9">
        <v>45.400643000000002</v>
      </c>
      <c r="E128" s="9">
        <v>17823.400000000001</v>
      </c>
      <c r="F128" s="9">
        <v>70.77</v>
      </c>
      <c r="G128" s="9">
        <v>76.89</v>
      </c>
      <c r="H128" s="9">
        <v>20321</v>
      </c>
      <c r="I128" s="9">
        <f t="shared" si="2"/>
        <v>22167.223142715004</v>
      </c>
      <c r="J128" s="9">
        <f t="shared" si="3"/>
        <v>-1846.2231427150036</v>
      </c>
    </row>
    <row r="129" spans="1:10" x14ac:dyDescent="0.2">
      <c r="A129" s="11">
        <v>40603</v>
      </c>
      <c r="B129" s="9">
        <v>4888.1099999999997</v>
      </c>
      <c r="C129" s="9">
        <v>6</v>
      </c>
      <c r="D129" s="9">
        <v>44.903345000000002</v>
      </c>
      <c r="E129" s="9">
        <v>19445.22</v>
      </c>
      <c r="F129" s="9">
        <v>70.77</v>
      </c>
      <c r="G129" s="9">
        <v>75.86</v>
      </c>
      <c r="H129" s="9">
        <v>20835</v>
      </c>
      <c r="I129" s="9">
        <f t="shared" si="2"/>
        <v>21773.379634730103</v>
      </c>
      <c r="J129" s="9">
        <f t="shared" si="3"/>
        <v>-938.37963473010313</v>
      </c>
    </row>
    <row r="130" spans="1:10" x14ac:dyDescent="0.2">
      <c r="A130" s="11">
        <v>40634</v>
      </c>
      <c r="B130" s="9">
        <v>5159.3999999999996</v>
      </c>
      <c r="C130" s="9">
        <v>6</v>
      </c>
      <c r="D130" s="9">
        <v>44.295267000000003</v>
      </c>
      <c r="E130" s="9">
        <v>19135.96</v>
      </c>
      <c r="F130" s="9">
        <v>71.150000000000006</v>
      </c>
      <c r="G130" s="9">
        <v>72.930000000000007</v>
      </c>
      <c r="H130" s="9">
        <v>21470</v>
      </c>
      <c r="I130" s="9">
        <f t="shared" si="2"/>
        <v>22792.987074170429</v>
      </c>
      <c r="J130" s="9">
        <f t="shared" si="3"/>
        <v>-1322.987074170429</v>
      </c>
    </row>
    <row r="131" spans="1:10" x14ac:dyDescent="0.2">
      <c r="A131" s="11">
        <v>40664</v>
      </c>
      <c r="B131" s="9">
        <v>4851.8</v>
      </c>
      <c r="C131" s="9">
        <v>6</v>
      </c>
      <c r="D131" s="9">
        <v>44.834902999999997</v>
      </c>
      <c r="E131" s="9">
        <v>18503.28</v>
      </c>
      <c r="F131" s="9">
        <v>71.53</v>
      </c>
      <c r="G131" s="9">
        <v>74.64</v>
      </c>
      <c r="H131" s="9">
        <v>22130</v>
      </c>
      <c r="I131" s="9">
        <f t="shared" si="2"/>
        <v>22929.108843419417</v>
      </c>
      <c r="J131" s="9">
        <f t="shared" si="3"/>
        <v>-799.1088434194171</v>
      </c>
    </row>
    <row r="132" spans="1:10" x14ac:dyDescent="0.2">
      <c r="A132" s="11">
        <v>40695</v>
      </c>
      <c r="B132" s="9">
        <v>4747.57</v>
      </c>
      <c r="C132" s="9">
        <v>6</v>
      </c>
      <c r="D132" s="9">
        <v>44.818533000000002</v>
      </c>
      <c r="E132" s="9">
        <v>18845.87</v>
      </c>
      <c r="F132" s="9">
        <v>72.3</v>
      </c>
      <c r="G132" s="9">
        <v>74.3</v>
      </c>
      <c r="H132" s="9">
        <v>22214</v>
      </c>
      <c r="I132" s="9">
        <f t="shared" ref="I132:I195" si="4">$O$53+SUMPRODUCT($P$53:$T$53,B132:F132)</f>
        <v>23101.425484722105</v>
      </c>
      <c r="J132" s="9">
        <f t="shared" ref="J132:J195" si="5">H132-I132</f>
        <v>-887.42548472210547</v>
      </c>
    </row>
    <row r="133" spans="1:10" x14ac:dyDescent="0.2">
      <c r="A133" s="11">
        <v>40725</v>
      </c>
      <c r="B133" s="9">
        <v>4793.3</v>
      </c>
      <c r="C133" s="9">
        <v>6</v>
      </c>
      <c r="D133" s="9">
        <v>44.394613</v>
      </c>
      <c r="E133" s="9">
        <v>18197.2</v>
      </c>
      <c r="F133" s="9">
        <v>73.83</v>
      </c>
      <c r="G133" s="9">
        <v>73.900000000000006</v>
      </c>
      <c r="H133" s="9">
        <v>22627</v>
      </c>
      <c r="I133" s="9">
        <f t="shared" si="4"/>
        <v>24810.362113224342</v>
      </c>
      <c r="J133" s="9">
        <f t="shared" si="5"/>
        <v>-2183.3621132243425</v>
      </c>
    </row>
    <row r="134" spans="1:10" x14ac:dyDescent="0.2">
      <c r="A134" s="11">
        <v>40756</v>
      </c>
      <c r="B134" s="9">
        <v>4550.04</v>
      </c>
      <c r="C134" s="9">
        <v>6</v>
      </c>
      <c r="D134" s="9">
        <v>45.293900000000001</v>
      </c>
      <c r="E134" s="9">
        <v>16676.75</v>
      </c>
      <c r="F134" s="9">
        <v>74.209999999999994</v>
      </c>
      <c r="G134" s="9">
        <v>74.12</v>
      </c>
      <c r="H134" s="9">
        <v>25878</v>
      </c>
      <c r="I134" s="9">
        <f t="shared" si="4"/>
        <v>25534.019885381516</v>
      </c>
      <c r="J134" s="9">
        <f t="shared" si="5"/>
        <v>343.98011461848364</v>
      </c>
    </row>
    <row r="135" spans="1:10" x14ac:dyDescent="0.2">
      <c r="A135" s="11">
        <v>40787</v>
      </c>
      <c r="B135" s="9">
        <v>4811.93</v>
      </c>
      <c r="C135" s="9">
        <v>6</v>
      </c>
      <c r="D135" s="9">
        <v>47.291879999999999</v>
      </c>
      <c r="E135" s="9">
        <v>16453.759999999998</v>
      </c>
      <c r="F135" s="9">
        <v>75.36</v>
      </c>
      <c r="G135" s="9">
        <v>78.55</v>
      </c>
      <c r="H135" s="9">
        <v>27487</v>
      </c>
      <c r="I135" s="9">
        <f t="shared" si="4"/>
        <v>26233.021085379562</v>
      </c>
      <c r="J135" s="9">
        <f t="shared" si="5"/>
        <v>1253.9789146204384</v>
      </c>
    </row>
    <row r="136" spans="1:10" x14ac:dyDescent="0.2">
      <c r="A136" s="11">
        <v>40817</v>
      </c>
      <c r="B136" s="9">
        <v>4916.6099999999997</v>
      </c>
      <c r="C136" s="9">
        <v>6</v>
      </c>
      <c r="D136" s="9">
        <v>49.178077000000002</v>
      </c>
      <c r="E136" s="9">
        <v>17705.009999999998</v>
      </c>
      <c r="F136" s="9">
        <v>75.739999999999995</v>
      </c>
      <c r="G136" s="9">
        <v>76.17</v>
      </c>
      <c r="H136" s="9">
        <v>26668</v>
      </c>
      <c r="I136" s="9">
        <f t="shared" si="4"/>
        <v>25203.127372691575</v>
      </c>
      <c r="J136" s="9">
        <f t="shared" si="5"/>
        <v>1464.8726273084249</v>
      </c>
    </row>
    <row r="137" spans="1:10" x14ac:dyDescent="0.2">
      <c r="A137" s="11">
        <v>40848</v>
      </c>
      <c r="B137" s="9">
        <v>5343.29</v>
      </c>
      <c r="C137" s="9">
        <v>6</v>
      </c>
      <c r="D137" s="9">
        <v>50.574832999999998</v>
      </c>
      <c r="E137" s="9">
        <v>16123.46</v>
      </c>
      <c r="F137" s="9">
        <v>76.12</v>
      </c>
      <c r="G137" s="9">
        <v>78.38</v>
      </c>
      <c r="H137" s="9">
        <v>28563</v>
      </c>
      <c r="I137" s="9">
        <f t="shared" si="4"/>
        <v>26696.652014486466</v>
      </c>
      <c r="J137" s="9">
        <f t="shared" si="5"/>
        <v>1866.3479855135338</v>
      </c>
    </row>
    <row r="138" spans="1:10" x14ac:dyDescent="0.2">
      <c r="A138" s="11">
        <v>40878</v>
      </c>
      <c r="B138" s="9">
        <v>5486.72</v>
      </c>
      <c r="C138" s="9">
        <v>6</v>
      </c>
      <c r="D138" s="9">
        <v>52.333333000000003</v>
      </c>
      <c r="E138" s="9">
        <v>15454.92</v>
      </c>
      <c r="F138" s="9">
        <v>75.36</v>
      </c>
      <c r="G138" s="9">
        <v>80.180000000000007</v>
      </c>
      <c r="H138" s="9">
        <v>28063</v>
      </c>
      <c r="I138" s="9">
        <f t="shared" si="4"/>
        <v>26280.019191741249</v>
      </c>
      <c r="J138" s="9">
        <f t="shared" si="5"/>
        <v>1782.9808082587515</v>
      </c>
    </row>
    <row r="139" spans="1:10" x14ac:dyDescent="0.2">
      <c r="A139" s="11">
        <v>40909</v>
      </c>
      <c r="B139" s="9">
        <v>5484.92</v>
      </c>
      <c r="C139" s="9">
        <v>6</v>
      </c>
      <c r="D139" s="9">
        <v>51.234633000000002</v>
      </c>
      <c r="E139" s="9">
        <v>17193.55</v>
      </c>
      <c r="F139" s="9">
        <v>75.739999999999995</v>
      </c>
      <c r="G139" s="9">
        <v>79.290000000000006</v>
      </c>
      <c r="H139" s="9">
        <v>27598</v>
      </c>
      <c r="I139" s="9">
        <f t="shared" si="4"/>
        <v>25678.212873321136</v>
      </c>
      <c r="J139" s="9">
        <f t="shared" si="5"/>
        <v>1919.7871266788643</v>
      </c>
    </row>
    <row r="140" spans="1:10" x14ac:dyDescent="0.2">
      <c r="A140" s="11">
        <v>40940</v>
      </c>
      <c r="B140" s="9">
        <v>5540.26</v>
      </c>
      <c r="C140" s="9">
        <v>9.5</v>
      </c>
      <c r="D140" s="9">
        <v>49.151345999999997</v>
      </c>
      <c r="E140" s="9">
        <v>17752.68</v>
      </c>
      <c r="F140" s="9">
        <v>76.12</v>
      </c>
      <c r="G140" s="9">
        <v>78.739999999999995</v>
      </c>
      <c r="H140" s="9">
        <v>28119</v>
      </c>
      <c r="I140" s="9">
        <f t="shared" si="4"/>
        <v>23680.090181882009</v>
      </c>
      <c r="J140" s="9">
        <f t="shared" si="5"/>
        <v>4438.9098181179907</v>
      </c>
    </row>
    <row r="141" spans="1:10" x14ac:dyDescent="0.2">
      <c r="A141" s="11">
        <v>40969</v>
      </c>
      <c r="B141" s="9">
        <v>5927.55</v>
      </c>
      <c r="C141" s="9">
        <v>9.5</v>
      </c>
      <c r="D141" s="9">
        <v>50.207433000000002</v>
      </c>
      <c r="E141" s="9">
        <v>17404.2</v>
      </c>
      <c r="F141" s="9">
        <v>76.89</v>
      </c>
      <c r="G141" s="9">
        <v>79</v>
      </c>
      <c r="H141" s="9">
        <v>27854</v>
      </c>
      <c r="I141" s="9">
        <f t="shared" si="4"/>
        <v>24648.592683514056</v>
      </c>
      <c r="J141" s="9">
        <f t="shared" si="5"/>
        <v>3205.4073164859437</v>
      </c>
    </row>
    <row r="142" spans="1:10" x14ac:dyDescent="0.2">
      <c r="A142" s="11">
        <v>41000</v>
      </c>
      <c r="B142" s="9">
        <v>5888.49</v>
      </c>
      <c r="C142" s="9">
        <v>9</v>
      </c>
      <c r="D142" s="9">
        <v>51.5655</v>
      </c>
      <c r="E142" s="9">
        <v>17318.810000000001</v>
      </c>
      <c r="F142" s="9">
        <v>78.42</v>
      </c>
      <c r="G142" s="9">
        <v>78.78</v>
      </c>
      <c r="H142" s="9">
        <v>28563</v>
      </c>
      <c r="I142" s="9">
        <f t="shared" si="4"/>
        <v>25687.424510429606</v>
      </c>
      <c r="J142" s="9">
        <f t="shared" si="5"/>
        <v>2875.575489570394</v>
      </c>
    </row>
    <row r="143" spans="1:10" x14ac:dyDescent="0.2">
      <c r="A143" s="11">
        <v>41030</v>
      </c>
      <c r="B143" s="9">
        <v>5655.94</v>
      </c>
      <c r="C143" s="9">
        <v>9</v>
      </c>
      <c r="D143" s="9">
        <v>54.350864000000001</v>
      </c>
      <c r="E143" s="9">
        <v>16218.53</v>
      </c>
      <c r="F143" s="9">
        <v>78.8</v>
      </c>
      <c r="G143" s="9">
        <v>83.04</v>
      </c>
      <c r="H143" s="9">
        <v>28831</v>
      </c>
      <c r="I143" s="9">
        <f t="shared" si="4"/>
        <v>25564.406520194199</v>
      </c>
      <c r="J143" s="9">
        <f t="shared" si="5"/>
        <v>3266.5934798058006</v>
      </c>
    </row>
    <row r="144" spans="1:10" x14ac:dyDescent="0.2">
      <c r="A144" s="11">
        <v>41061</v>
      </c>
      <c r="B144" s="9">
        <v>5083.6000000000004</v>
      </c>
      <c r="C144" s="9">
        <v>9</v>
      </c>
      <c r="D144" s="9">
        <v>55.977269</v>
      </c>
      <c r="E144" s="9">
        <v>17429.98</v>
      </c>
      <c r="F144" s="9">
        <v>79.569999999999993</v>
      </c>
      <c r="G144" s="9">
        <v>81.63</v>
      </c>
      <c r="H144" s="9">
        <v>29819</v>
      </c>
      <c r="I144" s="9">
        <f t="shared" si="4"/>
        <v>24026.583174705396</v>
      </c>
      <c r="J144" s="9">
        <f t="shared" si="5"/>
        <v>5792.4168252946038</v>
      </c>
    </row>
    <row r="145" spans="1:10" x14ac:dyDescent="0.2">
      <c r="A145" s="11">
        <v>41091</v>
      </c>
      <c r="B145" s="9">
        <v>5372.19</v>
      </c>
      <c r="C145" s="9">
        <v>9</v>
      </c>
      <c r="D145" s="9">
        <v>55.352806000000001</v>
      </c>
      <c r="E145" s="9">
        <v>17236.18</v>
      </c>
      <c r="F145" s="9">
        <v>81.099999999999994</v>
      </c>
      <c r="G145" s="9">
        <v>82.64</v>
      </c>
      <c r="H145" s="9">
        <v>29468</v>
      </c>
      <c r="I145" s="9">
        <f t="shared" si="4"/>
        <v>25801.041900514501</v>
      </c>
      <c r="J145" s="9">
        <f t="shared" si="5"/>
        <v>3666.9580994854987</v>
      </c>
    </row>
    <row r="146" spans="1:10" x14ac:dyDescent="0.2">
      <c r="A146" s="11">
        <v>41122</v>
      </c>
      <c r="B146" s="9">
        <v>5848.75</v>
      </c>
      <c r="C146" s="9">
        <v>9</v>
      </c>
      <c r="D146" s="9">
        <v>55.513323</v>
      </c>
      <c r="E146" s="9">
        <v>17429.560000000001</v>
      </c>
      <c r="F146" s="9">
        <v>81.86</v>
      </c>
      <c r="G146" s="9">
        <v>81.209999999999994</v>
      </c>
      <c r="H146" s="9">
        <v>30180</v>
      </c>
      <c r="I146" s="9">
        <f t="shared" si="4"/>
        <v>26777.132537217956</v>
      </c>
      <c r="J146" s="9">
        <f t="shared" si="5"/>
        <v>3402.8674627820437</v>
      </c>
    </row>
    <row r="147" spans="1:10" x14ac:dyDescent="0.2">
      <c r="A147" s="11">
        <v>41153</v>
      </c>
      <c r="B147" s="9">
        <v>5798.48</v>
      </c>
      <c r="C147" s="9">
        <v>9</v>
      </c>
      <c r="D147" s="9">
        <v>54.489466999999998</v>
      </c>
      <c r="E147" s="9">
        <v>18762.740000000002</v>
      </c>
      <c r="F147" s="9">
        <v>82.24</v>
      </c>
      <c r="G147" s="9">
        <v>79.94</v>
      </c>
      <c r="H147" s="9">
        <v>31673</v>
      </c>
      <c r="I147" s="9">
        <f t="shared" si="4"/>
        <v>26368.652943273526</v>
      </c>
      <c r="J147" s="9">
        <f t="shared" si="5"/>
        <v>5304.347056726474</v>
      </c>
    </row>
    <row r="148" spans="1:10" x14ac:dyDescent="0.2">
      <c r="A148" s="11">
        <v>41183</v>
      </c>
      <c r="B148" s="9">
        <v>5476.43</v>
      </c>
      <c r="C148" s="9">
        <v>9</v>
      </c>
      <c r="D148" s="9">
        <v>53.032710000000002</v>
      </c>
      <c r="E148" s="9">
        <v>18505.38</v>
      </c>
      <c r="F148" s="9">
        <v>83.01</v>
      </c>
      <c r="G148" s="9">
        <v>79.92</v>
      </c>
      <c r="H148" s="9">
        <v>31056</v>
      </c>
      <c r="I148" s="9">
        <f t="shared" si="4"/>
        <v>27105.114170883833</v>
      </c>
      <c r="J148" s="9">
        <f t="shared" si="5"/>
        <v>3950.8858291161669</v>
      </c>
    </row>
    <row r="149" spans="1:10" x14ac:dyDescent="0.2">
      <c r="A149" s="11">
        <v>41214</v>
      </c>
      <c r="B149" s="9">
        <v>5536.01</v>
      </c>
      <c r="C149" s="9">
        <v>9</v>
      </c>
      <c r="D149" s="9">
        <v>54.792900000000003</v>
      </c>
      <c r="E149" s="9">
        <v>19339.900000000001</v>
      </c>
      <c r="F149" s="9">
        <v>83.39</v>
      </c>
      <c r="G149" s="9">
        <v>80.150000000000006</v>
      </c>
      <c r="H149" s="9">
        <v>31548</v>
      </c>
      <c r="I149" s="9">
        <f t="shared" si="4"/>
        <v>26341.552676480336</v>
      </c>
      <c r="J149" s="9">
        <f t="shared" si="5"/>
        <v>5206.4473235196638</v>
      </c>
    </row>
    <row r="150" spans="1:10" x14ac:dyDescent="0.2">
      <c r="A150" s="11">
        <v>41244</v>
      </c>
      <c r="B150" s="9">
        <v>5526.62</v>
      </c>
      <c r="C150" s="9">
        <v>9</v>
      </c>
      <c r="D150" s="9">
        <v>54.621371000000003</v>
      </c>
      <c r="E150" s="9">
        <v>19426.71</v>
      </c>
      <c r="F150" s="9">
        <v>83.77</v>
      </c>
      <c r="G150" s="9">
        <v>79.77</v>
      </c>
      <c r="H150" s="9">
        <v>30833</v>
      </c>
      <c r="I150" s="9">
        <f t="shared" si="4"/>
        <v>26587.921986383069</v>
      </c>
      <c r="J150" s="9">
        <f t="shared" si="5"/>
        <v>4245.0780136169305</v>
      </c>
    </row>
    <row r="151" spans="1:10" x14ac:dyDescent="0.2">
      <c r="A151" s="11">
        <v>41275</v>
      </c>
      <c r="B151" s="9">
        <v>5708.32</v>
      </c>
      <c r="C151" s="9">
        <v>9</v>
      </c>
      <c r="D151" s="9">
        <v>54.314580999999997</v>
      </c>
      <c r="E151" s="9">
        <v>19894.98</v>
      </c>
      <c r="F151" s="9">
        <v>84.54</v>
      </c>
      <c r="G151" s="9">
        <v>79.209999999999994</v>
      </c>
      <c r="H151" s="9">
        <v>30520</v>
      </c>
      <c r="I151" s="9">
        <f t="shared" si="4"/>
        <v>27136.399570834688</v>
      </c>
      <c r="J151" s="9">
        <f t="shared" si="5"/>
        <v>3383.6004291653117</v>
      </c>
    </row>
    <row r="152" spans="1:10" x14ac:dyDescent="0.2">
      <c r="A152" s="11">
        <v>41306</v>
      </c>
      <c r="B152" s="9">
        <v>5784.94</v>
      </c>
      <c r="C152" s="9">
        <v>8.75</v>
      </c>
      <c r="D152" s="9">
        <v>53.8065</v>
      </c>
      <c r="E152" s="9">
        <v>18861.54</v>
      </c>
      <c r="F152" s="9">
        <v>85.3</v>
      </c>
      <c r="G152" s="9">
        <v>81.95</v>
      </c>
      <c r="H152" s="9">
        <v>29963</v>
      </c>
      <c r="I152" s="9">
        <f t="shared" si="4"/>
        <v>28820.847850868329</v>
      </c>
      <c r="J152" s="9">
        <f t="shared" si="5"/>
        <v>1142.1521491316707</v>
      </c>
    </row>
    <row r="153" spans="1:10" x14ac:dyDescent="0.2">
      <c r="A153" s="11">
        <v>41334</v>
      </c>
      <c r="B153" s="9">
        <v>5575.84</v>
      </c>
      <c r="C153" s="9">
        <v>8.5</v>
      </c>
      <c r="D153" s="9">
        <v>54.418984000000002</v>
      </c>
      <c r="E153" s="9">
        <v>18835.77</v>
      </c>
      <c r="F153" s="9">
        <v>85.69</v>
      </c>
      <c r="G153" s="9">
        <v>83.22</v>
      </c>
      <c r="H153" s="9">
        <v>29514</v>
      </c>
      <c r="I153" s="9">
        <f t="shared" si="4"/>
        <v>28837.107992940546</v>
      </c>
      <c r="J153" s="9">
        <f t="shared" si="5"/>
        <v>676.89200705945404</v>
      </c>
    </row>
    <row r="154" spans="1:10" x14ac:dyDescent="0.2">
      <c r="A154" s="11">
        <v>41365</v>
      </c>
      <c r="B154" s="9">
        <v>5375.04</v>
      </c>
      <c r="C154" s="9">
        <v>8.5</v>
      </c>
      <c r="D154" s="9">
        <v>54.361967</v>
      </c>
      <c r="E154" s="9">
        <v>19504.18</v>
      </c>
      <c r="F154" s="9">
        <v>86.45</v>
      </c>
      <c r="G154" s="9">
        <v>81.75</v>
      </c>
      <c r="H154" s="9">
        <v>27743</v>
      </c>
      <c r="I154" s="9">
        <f t="shared" si="4"/>
        <v>28663.467515343342</v>
      </c>
      <c r="J154" s="9">
        <f t="shared" si="5"/>
        <v>-920.4675153433418</v>
      </c>
    </row>
    <row r="155" spans="1:10" x14ac:dyDescent="0.2">
      <c r="A155" s="11">
        <v>41395</v>
      </c>
      <c r="B155" s="9">
        <v>5468.66</v>
      </c>
      <c r="C155" s="9">
        <v>8.25</v>
      </c>
      <c r="D155" s="9">
        <v>54.881225999999998</v>
      </c>
      <c r="E155" s="9">
        <v>19760.3</v>
      </c>
      <c r="F155" s="9">
        <v>87.22</v>
      </c>
      <c r="G155" s="9">
        <v>83.26</v>
      </c>
      <c r="H155" s="9">
        <v>26769</v>
      </c>
      <c r="I155" s="9">
        <f t="shared" si="4"/>
        <v>29177.099141624596</v>
      </c>
      <c r="J155" s="9">
        <f t="shared" si="5"/>
        <v>-2408.0991416245961</v>
      </c>
    </row>
    <row r="156" spans="1:10" x14ac:dyDescent="0.2">
      <c r="A156" s="11">
        <v>41426</v>
      </c>
      <c r="B156" s="9">
        <v>5817.69</v>
      </c>
      <c r="C156" s="9">
        <v>8.25</v>
      </c>
      <c r="D156" s="9">
        <v>58.179167</v>
      </c>
      <c r="E156" s="9">
        <v>19395.810000000001</v>
      </c>
      <c r="F156" s="9">
        <v>88.36</v>
      </c>
      <c r="G156" s="9">
        <v>83.14</v>
      </c>
      <c r="H156" s="9">
        <v>27178</v>
      </c>
      <c r="I156" s="9">
        <f t="shared" si="4"/>
        <v>29687.310684178723</v>
      </c>
      <c r="J156" s="9">
        <f t="shared" si="5"/>
        <v>-2509.310684178723</v>
      </c>
    </row>
    <row r="157" spans="1:10" x14ac:dyDescent="0.2">
      <c r="A157" s="11">
        <v>41456</v>
      </c>
      <c r="B157" s="9">
        <v>6292.38</v>
      </c>
      <c r="C157" s="9">
        <v>10.25</v>
      </c>
      <c r="D157" s="9">
        <v>59.699773999999998</v>
      </c>
      <c r="E157" s="9">
        <v>19345.7</v>
      </c>
      <c r="F157" s="9">
        <v>89.89</v>
      </c>
      <c r="G157" s="9">
        <v>81.45</v>
      </c>
      <c r="H157" s="9">
        <v>26928</v>
      </c>
      <c r="I157" s="9">
        <f t="shared" si="4"/>
        <v>29481.520536569631</v>
      </c>
      <c r="J157" s="9">
        <f t="shared" si="5"/>
        <v>-2553.5205365696311</v>
      </c>
    </row>
    <row r="158" spans="1:10" x14ac:dyDescent="0.2">
      <c r="A158" s="11">
        <v>41487</v>
      </c>
      <c r="B158" s="9">
        <v>6836.67</v>
      </c>
      <c r="C158" s="9">
        <v>10.25</v>
      </c>
      <c r="D158" s="9">
        <v>62.618741999999997</v>
      </c>
      <c r="E158" s="9">
        <v>18619.72</v>
      </c>
      <c r="F158" s="9">
        <v>90.66</v>
      </c>
      <c r="G158" s="9">
        <v>82.09</v>
      </c>
      <c r="H158" s="9">
        <v>30216</v>
      </c>
      <c r="I158" s="9">
        <f t="shared" si="4"/>
        <v>30352.120426290057</v>
      </c>
      <c r="J158" s="9">
        <f t="shared" si="5"/>
        <v>-136.12042629005737</v>
      </c>
    </row>
    <row r="159" spans="1:10" x14ac:dyDescent="0.2">
      <c r="A159" s="11">
        <v>41518</v>
      </c>
      <c r="B159" s="9">
        <v>6926.83</v>
      </c>
      <c r="C159" s="9">
        <v>9.5</v>
      </c>
      <c r="D159" s="9">
        <v>63.801724</v>
      </c>
      <c r="E159" s="9">
        <v>19379.77</v>
      </c>
      <c r="F159" s="9">
        <v>91.04</v>
      </c>
      <c r="G159" s="9">
        <v>80.22</v>
      </c>
      <c r="H159" s="9">
        <v>30473</v>
      </c>
      <c r="I159" s="9">
        <f t="shared" si="4"/>
        <v>30408.151342302306</v>
      </c>
      <c r="J159" s="9">
        <f t="shared" si="5"/>
        <v>64.848657697693852</v>
      </c>
    </row>
    <row r="160" spans="1:10" x14ac:dyDescent="0.2">
      <c r="A160" s="11">
        <v>41548</v>
      </c>
      <c r="B160" s="9">
        <v>6497.77</v>
      </c>
      <c r="C160" s="9">
        <v>8.75</v>
      </c>
      <c r="D160" s="9">
        <v>61.485081000000001</v>
      </c>
      <c r="E160" s="9">
        <v>21164.52</v>
      </c>
      <c r="F160" s="9">
        <v>92.19</v>
      </c>
      <c r="G160" s="9">
        <v>80.19</v>
      </c>
      <c r="H160" s="9">
        <v>30710</v>
      </c>
      <c r="I160" s="9">
        <f t="shared" si="4"/>
        <v>30676.728014840381</v>
      </c>
      <c r="J160" s="9">
        <f t="shared" si="5"/>
        <v>33.271985159619362</v>
      </c>
    </row>
    <row r="161" spans="1:10" x14ac:dyDescent="0.2">
      <c r="A161" s="11">
        <v>41579</v>
      </c>
      <c r="B161" s="9">
        <v>6435.78</v>
      </c>
      <c r="C161" s="9">
        <v>8.75</v>
      </c>
      <c r="D161" s="9">
        <v>62.589399999999998</v>
      </c>
      <c r="E161" s="9">
        <v>20791.93</v>
      </c>
      <c r="F161" s="9">
        <v>92.96</v>
      </c>
      <c r="G161" s="9">
        <v>80.680000000000007</v>
      </c>
      <c r="H161" s="9">
        <v>30740</v>
      </c>
      <c r="I161" s="9">
        <f t="shared" si="4"/>
        <v>31058.20027111363</v>
      </c>
      <c r="J161" s="9">
        <f t="shared" si="5"/>
        <v>-318.20027111363015</v>
      </c>
    </row>
    <row r="162" spans="1:10" x14ac:dyDescent="0.2">
      <c r="A162" s="11">
        <v>41609</v>
      </c>
      <c r="B162" s="9">
        <v>6534.28</v>
      </c>
      <c r="C162" s="9">
        <v>8.75</v>
      </c>
      <c r="D162" s="9">
        <v>61.863581000000003</v>
      </c>
      <c r="E162" s="9">
        <v>21170.68</v>
      </c>
      <c r="F162" s="9">
        <v>91.42</v>
      </c>
      <c r="G162" s="9">
        <v>80.03</v>
      </c>
      <c r="H162" s="9">
        <v>29904</v>
      </c>
      <c r="I162" s="9">
        <f t="shared" si="4"/>
        <v>30065.540421653604</v>
      </c>
      <c r="J162" s="9">
        <f t="shared" si="5"/>
        <v>-161.54042165360443</v>
      </c>
    </row>
    <row r="163" spans="1:10" x14ac:dyDescent="0.2">
      <c r="A163" s="11">
        <v>41640</v>
      </c>
      <c r="B163" s="9">
        <v>6344</v>
      </c>
      <c r="C163" s="9">
        <v>9</v>
      </c>
      <c r="D163" s="9">
        <v>62.074612999999999</v>
      </c>
      <c r="E163" s="9">
        <v>20513.849999999999</v>
      </c>
      <c r="F163" s="9">
        <v>90.66</v>
      </c>
      <c r="G163" s="9">
        <v>81.31</v>
      </c>
      <c r="H163" s="9">
        <v>29582</v>
      </c>
      <c r="I163" s="9">
        <f t="shared" si="4"/>
        <v>29487.356734478548</v>
      </c>
      <c r="J163" s="9">
        <f t="shared" si="5"/>
        <v>94.643265521452122</v>
      </c>
    </row>
    <row r="164" spans="1:10" x14ac:dyDescent="0.2">
      <c r="A164" s="11">
        <v>41671</v>
      </c>
      <c r="B164" s="9">
        <v>6529.28</v>
      </c>
      <c r="C164" s="9">
        <v>9</v>
      </c>
      <c r="D164" s="9">
        <v>62.180695999999998</v>
      </c>
      <c r="E164" s="9">
        <v>21120.12</v>
      </c>
      <c r="F164" s="9">
        <v>91.04</v>
      </c>
      <c r="G164" s="9">
        <v>79.69</v>
      </c>
      <c r="H164" s="9">
        <v>30211</v>
      </c>
      <c r="I164" s="9">
        <f t="shared" si="4"/>
        <v>29546.767672182752</v>
      </c>
      <c r="J164" s="9">
        <f t="shared" si="5"/>
        <v>664.23232781724801</v>
      </c>
    </row>
    <row r="165" spans="1:10" x14ac:dyDescent="0.2">
      <c r="A165" s="11">
        <v>41699</v>
      </c>
      <c r="B165" s="9">
        <v>6343</v>
      </c>
      <c r="C165" s="9">
        <v>9</v>
      </c>
      <c r="D165" s="9">
        <v>60.997096999999997</v>
      </c>
      <c r="E165" s="9">
        <v>22386.27</v>
      </c>
      <c r="F165" s="9">
        <v>91.42</v>
      </c>
      <c r="G165" s="9">
        <v>80.099999999999994</v>
      </c>
      <c r="H165" s="9">
        <v>29832</v>
      </c>
      <c r="I165" s="9">
        <f t="shared" si="4"/>
        <v>29054.543400965384</v>
      </c>
      <c r="J165" s="9">
        <f t="shared" si="5"/>
        <v>777.45659903461637</v>
      </c>
    </row>
    <row r="166" spans="1:10" x14ac:dyDescent="0.2">
      <c r="A166" s="11">
        <v>41730</v>
      </c>
      <c r="B166" s="9">
        <v>6329.6</v>
      </c>
      <c r="C166" s="9">
        <v>9</v>
      </c>
      <c r="D166" s="9">
        <v>60.330117000000001</v>
      </c>
      <c r="E166" s="9">
        <v>22417.8</v>
      </c>
      <c r="F166" s="9">
        <v>92.57</v>
      </c>
      <c r="G166" s="9">
        <v>79.47</v>
      </c>
      <c r="H166" s="9">
        <v>29329</v>
      </c>
      <c r="I166" s="9">
        <f t="shared" si="4"/>
        <v>30023.984905363533</v>
      </c>
      <c r="J166" s="9">
        <f t="shared" si="5"/>
        <v>-694.98490536353347</v>
      </c>
    </row>
    <row r="167" spans="1:10" x14ac:dyDescent="0.2">
      <c r="A167" s="11">
        <v>41760</v>
      </c>
      <c r="B167" s="9">
        <v>6273.13</v>
      </c>
      <c r="C167" s="9">
        <v>9</v>
      </c>
      <c r="D167" s="9">
        <v>59.308661000000001</v>
      </c>
      <c r="E167" s="9">
        <v>24217.34</v>
      </c>
      <c r="F167" s="9">
        <v>93.34</v>
      </c>
      <c r="G167" s="9">
        <v>80.37</v>
      </c>
      <c r="H167" s="9">
        <v>28738</v>
      </c>
      <c r="I167" s="9">
        <f t="shared" si="4"/>
        <v>29558.734648205798</v>
      </c>
      <c r="J167" s="9">
        <f t="shared" si="5"/>
        <v>-820.73464820579829</v>
      </c>
    </row>
    <row r="168" spans="1:10" x14ac:dyDescent="0.2">
      <c r="A168" s="11">
        <v>41791</v>
      </c>
      <c r="B168" s="9">
        <v>6471.05</v>
      </c>
      <c r="C168" s="9">
        <v>9</v>
      </c>
      <c r="D168" s="9">
        <v>59.695999999999998</v>
      </c>
      <c r="E168" s="9">
        <v>25413.78</v>
      </c>
      <c r="F168" s="9">
        <v>94.1</v>
      </c>
      <c r="G168" s="9">
        <v>79.78</v>
      </c>
      <c r="H168" s="9">
        <v>27427</v>
      </c>
      <c r="I168" s="9">
        <f t="shared" si="4"/>
        <v>29409.27288614896</v>
      </c>
      <c r="J168" s="9">
        <f t="shared" si="5"/>
        <v>-1982.2728861489595</v>
      </c>
    </row>
    <row r="169" spans="1:10" x14ac:dyDescent="0.2">
      <c r="A169" s="11">
        <v>41821</v>
      </c>
      <c r="B169" s="9">
        <v>6320.51</v>
      </c>
      <c r="C169" s="9">
        <v>9</v>
      </c>
      <c r="D169" s="9">
        <v>60.044176999999998</v>
      </c>
      <c r="E169" s="9">
        <v>25894.97</v>
      </c>
      <c r="F169" s="9">
        <v>96.4</v>
      </c>
      <c r="G169" s="9">
        <v>81.459999999999994</v>
      </c>
      <c r="H169" s="9">
        <v>28008</v>
      </c>
      <c r="I169" s="9">
        <f t="shared" si="4"/>
        <v>30388.354914370095</v>
      </c>
      <c r="J169" s="9">
        <f t="shared" si="5"/>
        <v>-2380.3549143700948</v>
      </c>
    </row>
    <row r="170" spans="1:10" x14ac:dyDescent="0.2">
      <c r="A170" s="11">
        <v>41852</v>
      </c>
      <c r="B170" s="9">
        <v>6092.56</v>
      </c>
      <c r="C170" s="9">
        <v>9</v>
      </c>
      <c r="D170" s="9">
        <v>60.869799999999998</v>
      </c>
      <c r="E170" s="9">
        <v>26638.11</v>
      </c>
      <c r="F170" s="9">
        <v>96.78</v>
      </c>
      <c r="G170" s="9">
        <v>82.75</v>
      </c>
      <c r="H170" s="9">
        <v>28080</v>
      </c>
      <c r="I170" s="9">
        <f t="shared" si="4"/>
        <v>29593.766883457574</v>
      </c>
      <c r="J170" s="9">
        <f t="shared" si="5"/>
        <v>-1513.7668834575743</v>
      </c>
    </row>
    <row r="171" spans="1:10" x14ac:dyDescent="0.2">
      <c r="A171" s="11">
        <v>41883</v>
      </c>
      <c r="B171" s="9">
        <v>5835.69</v>
      </c>
      <c r="C171" s="9">
        <v>9</v>
      </c>
      <c r="D171" s="9">
        <v>60.84225</v>
      </c>
      <c r="E171" s="9">
        <v>26630.51</v>
      </c>
      <c r="F171" s="9">
        <v>96.78</v>
      </c>
      <c r="G171" s="9">
        <v>85.94</v>
      </c>
      <c r="H171" s="9">
        <v>26963</v>
      </c>
      <c r="I171" s="9">
        <f t="shared" si="4"/>
        <v>29270.566134196284</v>
      </c>
      <c r="J171" s="9">
        <f t="shared" si="5"/>
        <v>-2307.5661341962841</v>
      </c>
    </row>
    <row r="172" spans="1:10" x14ac:dyDescent="0.2">
      <c r="A172" s="11">
        <v>41913</v>
      </c>
      <c r="B172" s="9">
        <v>5280.84</v>
      </c>
      <c r="C172" s="9">
        <v>9</v>
      </c>
      <c r="D172" s="9">
        <v>61.337676999999999</v>
      </c>
      <c r="E172" s="9">
        <v>27865.83</v>
      </c>
      <c r="F172" s="9">
        <v>96.78</v>
      </c>
      <c r="G172" s="9">
        <v>86.92</v>
      </c>
      <c r="H172" s="9">
        <v>26991</v>
      </c>
      <c r="I172" s="9">
        <f t="shared" si="4"/>
        <v>27541.421387328199</v>
      </c>
      <c r="J172" s="9">
        <f t="shared" si="5"/>
        <v>-550.42138732819876</v>
      </c>
    </row>
    <row r="173" spans="1:10" x14ac:dyDescent="0.2">
      <c r="A173" s="11">
        <v>41944</v>
      </c>
      <c r="B173" s="9">
        <v>4748.53</v>
      </c>
      <c r="C173" s="9">
        <v>9</v>
      </c>
      <c r="D173" s="9">
        <v>61.662466999999999</v>
      </c>
      <c r="E173" s="9">
        <v>28693.99</v>
      </c>
      <c r="F173" s="9">
        <v>96.78</v>
      </c>
      <c r="G173" s="9">
        <v>88.36</v>
      </c>
      <c r="H173" s="9">
        <v>26115</v>
      </c>
      <c r="I173" s="9">
        <f t="shared" si="4"/>
        <v>26174.205799882533</v>
      </c>
      <c r="J173" s="9">
        <f t="shared" si="5"/>
        <v>-59.205799882533029</v>
      </c>
    </row>
    <row r="174" spans="1:10" x14ac:dyDescent="0.2">
      <c r="A174" s="11">
        <v>41974</v>
      </c>
      <c r="B174" s="9">
        <v>3806.55</v>
      </c>
      <c r="C174" s="9">
        <v>9</v>
      </c>
      <c r="D174" s="9">
        <v>62.797564999999999</v>
      </c>
      <c r="E174" s="9">
        <v>27499.42</v>
      </c>
      <c r="F174" s="9">
        <v>96.78</v>
      </c>
      <c r="G174" s="9">
        <v>90.27</v>
      </c>
      <c r="H174" s="9">
        <v>26678</v>
      </c>
      <c r="I174" s="9">
        <f t="shared" si="4"/>
        <v>25419.103595686189</v>
      </c>
      <c r="J174" s="9">
        <f t="shared" si="5"/>
        <v>1258.8964043138112</v>
      </c>
    </row>
    <row r="175" spans="1:10" x14ac:dyDescent="0.2">
      <c r="A175" s="11">
        <v>42005</v>
      </c>
      <c r="B175" s="9">
        <v>2927.2</v>
      </c>
      <c r="C175" s="9">
        <v>8.75</v>
      </c>
      <c r="D175" s="9">
        <v>62.081803999999998</v>
      </c>
      <c r="E175" s="9">
        <v>29182.95</v>
      </c>
      <c r="F175" s="9">
        <v>97.16</v>
      </c>
      <c r="G175" s="9">
        <v>94.8</v>
      </c>
      <c r="H175" s="9">
        <v>27403</v>
      </c>
      <c r="I175" s="9">
        <f t="shared" si="4"/>
        <v>23773.258813224995</v>
      </c>
      <c r="J175" s="9">
        <f t="shared" si="5"/>
        <v>3629.7411867750052</v>
      </c>
    </row>
    <row r="176" spans="1:10" x14ac:dyDescent="0.2">
      <c r="A176" s="11">
        <v>42036</v>
      </c>
      <c r="B176" s="9">
        <v>3398.51</v>
      </c>
      <c r="C176" s="9">
        <v>8.75</v>
      </c>
      <c r="D176" s="9">
        <v>62.017482000000001</v>
      </c>
      <c r="E176" s="9">
        <v>29361.5</v>
      </c>
      <c r="F176" s="9">
        <v>96.78</v>
      </c>
      <c r="G176" s="9">
        <v>95.32</v>
      </c>
      <c r="H176" s="9">
        <v>27075</v>
      </c>
      <c r="I176" s="9">
        <f t="shared" si="4"/>
        <v>24020.967351278356</v>
      </c>
      <c r="J176" s="9">
        <f t="shared" si="5"/>
        <v>3054.0326487216444</v>
      </c>
    </row>
    <row r="177" spans="1:10" x14ac:dyDescent="0.2">
      <c r="A177" s="11">
        <v>42064</v>
      </c>
      <c r="B177" s="9">
        <v>3299.23</v>
      </c>
      <c r="C177" s="9">
        <v>8.5</v>
      </c>
      <c r="D177" s="9">
        <v>62.48471</v>
      </c>
      <c r="E177" s="9">
        <v>27957.49</v>
      </c>
      <c r="F177" s="9">
        <v>97.16</v>
      </c>
      <c r="G177" s="9">
        <v>98.36</v>
      </c>
      <c r="H177" s="9">
        <v>26168</v>
      </c>
      <c r="I177" s="9">
        <f t="shared" si="4"/>
        <v>25168.395587284016</v>
      </c>
      <c r="J177" s="9">
        <f t="shared" si="5"/>
        <v>999.60441271598393</v>
      </c>
    </row>
    <row r="178" spans="1:10" x14ac:dyDescent="0.2">
      <c r="A178" s="11">
        <v>42095</v>
      </c>
      <c r="B178" s="9">
        <v>3611.03</v>
      </c>
      <c r="C178" s="9">
        <v>8.5</v>
      </c>
      <c r="D178" s="9">
        <v>62.614983000000002</v>
      </c>
      <c r="E178" s="9">
        <v>27011.31</v>
      </c>
      <c r="F178" s="9">
        <v>97.93</v>
      </c>
      <c r="G178" s="9">
        <v>94.6</v>
      </c>
      <c r="H178" s="9">
        <v>26683</v>
      </c>
      <c r="I178" s="9">
        <f t="shared" si="4"/>
        <v>26730.306533099931</v>
      </c>
      <c r="J178" s="9">
        <f t="shared" si="5"/>
        <v>-47.306533099930675</v>
      </c>
    </row>
    <row r="179" spans="1:10" x14ac:dyDescent="0.2">
      <c r="A179" s="11">
        <v>42125</v>
      </c>
      <c r="B179" s="9">
        <v>3988.78</v>
      </c>
      <c r="C179" s="9">
        <v>8.5</v>
      </c>
      <c r="D179" s="9">
        <v>63.656613</v>
      </c>
      <c r="E179" s="9">
        <v>27828.44</v>
      </c>
      <c r="F179" s="9">
        <v>98.69</v>
      </c>
      <c r="G179" s="9">
        <v>96.91</v>
      </c>
      <c r="H179" s="9">
        <v>27093</v>
      </c>
      <c r="I179" s="9">
        <f t="shared" si="4"/>
        <v>26880.038151768211</v>
      </c>
      <c r="J179" s="9">
        <f t="shared" si="5"/>
        <v>212.96184823178919</v>
      </c>
    </row>
    <row r="180" spans="1:10" x14ac:dyDescent="0.2">
      <c r="A180" s="11">
        <v>42156</v>
      </c>
      <c r="B180" s="9">
        <v>3915.3</v>
      </c>
      <c r="C180" s="9">
        <v>8.25</v>
      </c>
      <c r="D180" s="9">
        <v>63.780566999999998</v>
      </c>
      <c r="E180" s="9">
        <v>27780.83</v>
      </c>
      <c r="F180" s="9">
        <v>99.84</v>
      </c>
      <c r="G180" s="9">
        <v>95.48</v>
      </c>
      <c r="H180" s="9">
        <v>26646</v>
      </c>
      <c r="I180" s="9">
        <f t="shared" si="4"/>
        <v>27770.272821680126</v>
      </c>
      <c r="J180" s="9">
        <f t="shared" si="5"/>
        <v>-1124.2728216801261</v>
      </c>
    </row>
    <row r="181" spans="1:10" x14ac:dyDescent="0.2">
      <c r="A181" s="11">
        <v>42186</v>
      </c>
      <c r="B181" s="9">
        <v>3458.51</v>
      </c>
      <c r="C181" s="9">
        <v>8.25</v>
      </c>
      <c r="D181" s="9">
        <v>63.600031999999999</v>
      </c>
      <c r="E181" s="9">
        <v>28114.560000000001</v>
      </c>
      <c r="F181" s="9">
        <v>100.61</v>
      </c>
      <c r="G181" s="9">
        <v>97.34</v>
      </c>
      <c r="H181" s="9">
        <v>25539</v>
      </c>
      <c r="I181" s="9">
        <f t="shared" si="4"/>
        <v>27536.160385389041</v>
      </c>
      <c r="J181" s="9">
        <f t="shared" si="5"/>
        <v>-1997.160385389041</v>
      </c>
    </row>
    <row r="182" spans="1:10" x14ac:dyDescent="0.2">
      <c r="A182" s="11">
        <v>42217</v>
      </c>
      <c r="B182" s="9">
        <v>2973.16</v>
      </c>
      <c r="C182" s="9">
        <v>8.25</v>
      </c>
      <c r="D182" s="9">
        <v>65.025677000000002</v>
      </c>
      <c r="E182" s="9">
        <v>26283.09</v>
      </c>
      <c r="F182" s="9">
        <v>100.99</v>
      </c>
      <c r="G182" s="9">
        <v>95.82</v>
      </c>
      <c r="H182" s="9">
        <v>25729</v>
      </c>
      <c r="I182" s="9">
        <f t="shared" si="4"/>
        <v>27997.484337928749</v>
      </c>
      <c r="J182" s="9">
        <f t="shared" si="5"/>
        <v>-2268.4843379287486</v>
      </c>
    </row>
    <row r="183" spans="1:10" x14ac:dyDescent="0.2">
      <c r="A183" s="11">
        <v>42248</v>
      </c>
      <c r="B183" s="9">
        <v>3064.43</v>
      </c>
      <c r="C183" s="9">
        <v>8.25</v>
      </c>
      <c r="D183" s="9">
        <v>66.237432999999996</v>
      </c>
      <c r="E183" s="9">
        <v>26154.83</v>
      </c>
      <c r="F183" s="9">
        <v>101.75</v>
      </c>
      <c r="G183" s="9">
        <v>96.35</v>
      </c>
      <c r="H183" s="9">
        <v>26246</v>
      </c>
      <c r="I183" s="9">
        <f t="shared" si="4"/>
        <v>28371.899599977558</v>
      </c>
      <c r="J183" s="9">
        <f t="shared" si="5"/>
        <v>-2125.899599977558</v>
      </c>
    </row>
    <row r="184" spans="1:10" x14ac:dyDescent="0.2">
      <c r="A184" s="11">
        <v>42278</v>
      </c>
      <c r="B184" s="9">
        <v>3055.95</v>
      </c>
      <c r="C184" s="9">
        <v>7.75</v>
      </c>
      <c r="D184" s="9">
        <v>65.019757999999996</v>
      </c>
      <c r="E184" s="9">
        <v>26656.83</v>
      </c>
      <c r="F184" s="9">
        <v>102.9</v>
      </c>
      <c r="G184" s="9">
        <v>96.95</v>
      </c>
      <c r="H184" s="9">
        <v>26577</v>
      </c>
      <c r="I184" s="9">
        <f t="shared" si="4"/>
        <v>29559.090934060107</v>
      </c>
      <c r="J184" s="9">
        <f t="shared" si="5"/>
        <v>-2982.0909340601065</v>
      </c>
    </row>
    <row r="185" spans="1:10" x14ac:dyDescent="0.2">
      <c r="A185" s="11">
        <v>42309</v>
      </c>
      <c r="B185" s="9">
        <v>2847.43</v>
      </c>
      <c r="C185" s="9">
        <v>7.75</v>
      </c>
      <c r="D185" s="9">
        <v>66.127916999999997</v>
      </c>
      <c r="E185" s="9">
        <v>26145.67</v>
      </c>
      <c r="F185" s="9">
        <v>103.28</v>
      </c>
      <c r="G185" s="9">
        <v>100.17</v>
      </c>
      <c r="H185" s="9">
        <v>25648</v>
      </c>
      <c r="I185" s="9">
        <f t="shared" si="4"/>
        <v>29569.20741614273</v>
      </c>
      <c r="J185" s="9">
        <f t="shared" si="5"/>
        <v>-3921.2074161427299</v>
      </c>
    </row>
    <row r="186" spans="1:10" x14ac:dyDescent="0.2">
      <c r="A186" s="11">
        <v>42339</v>
      </c>
      <c r="B186" s="9">
        <v>2435.4</v>
      </c>
      <c r="C186" s="9">
        <v>7.75</v>
      </c>
      <c r="D186" s="9">
        <v>66.505015999999998</v>
      </c>
      <c r="E186" s="9">
        <v>26117.54</v>
      </c>
      <c r="F186" s="9">
        <v>102.9</v>
      </c>
      <c r="G186" s="9">
        <v>98.63</v>
      </c>
      <c r="H186" s="9">
        <v>25207</v>
      </c>
      <c r="I186" s="9">
        <f t="shared" si="4"/>
        <v>28667.619819259882</v>
      </c>
      <c r="J186" s="9">
        <f t="shared" si="5"/>
        <v>-3460.6198192598822</v>
      </c>
    </row>
    <row r="187" spans="1:10" x14ac:dyDescent="0.2">
      <c r="A187" s="11">
        <v>42370</v>
      </c>
      <c r="B187" s="9">
        <v>2004</v>
      </c>
      <c r="C187" s="9">
        <v>7.75</v>
      </c>
      <c r="D187" s="9">
        <v>67.235500000000002</v>
      </c>
      <c r="E187" s="9">
        <v>24870.69</v>
      </c>
      <c r="F187" s="9">
        <v>102.9</v>
      </c>
      <c r="G187" s="9">
        <v>99.61</v>
      </c>
      <c r="H187" s="9">
        <v>25998</v>
      </c>
      <c r="I187" s="9">
        <f t="shared" si="4"/>
        <v>28740.483974784263</v>
      </c>
      <c r="J187" s="9">
        <f t="shared" si="5"/>
        <v>-2742.4839747842634</v>
      </c>
    </row>
    <row r="188" spans="1:10" x14ac:dyDescent="0.2">
      <c r="A188" s="11">
        <v>42401</v>
      </c>
      <c r="B188" s="9">
        <v>2117.58</v>
      </c>
      <c r="C188" s="9">
        <v>7.75</v>
      </c>
      <c r="D188" s="9">
        <v>68.255069000000006</v>
      </c>
      <c r="E188" s="9">
        <v>23002</v>
      </c>
      <c r="F188" s="9">
        <v>102.14</v>
      </c>
      <c r="G188" s="9">
        <v>98.21</v>
      </c>
      <c r="H188" s="9">
        <v>28252</v>
      </c>
      <c r="I188" s="9">
        <f t="shared" si="4"/>
        <v>29335.873224197108</v>
      </c>
      <c r="J188" s="9">
        <f t="shared" si="5"/>
        <v>-1083.8732241971084</v>
      </c>
    </row>
    <row r="189" spans="1:10" x14ac:dyDescent="0.2">
      <c r="A189" s="11">
        <v>42430</v>
      </c>
      <c r="B189" s="9">
        <v>2503.9499999999998</v>
      </c>
      <c r="C189" s="9">
        <v>7.75</v>
      </c>
      <c r="D189" s="9">
        <v>66.925112999999996</v>
      </c>
      <c r="E189" s="9">
        <v>25341.86</v>
      </c>
      <c r="F189" s="9">
        <v>102.52</v>
      </c>
      <c r="G189" s="9">
        <v>94.59</v>
      </c>
      <c r="H189" s="9">
        <v>28794</v>
      </c>
      <c r="I189" s="9">
        <f t="shared" si="4"/>
        <v>28898.496131316562</v>
      </c>
      <c r="J189" s="9">
        <f t="shared" si="5"/>
        <v>-104.49613131656224</v>
      </c>
    </row>
    <row r="190" spans="1:10" x14ac:dyDescent="0.2">
      <c r="A190" s="11">
        <v>42461</v>
      </c>
      <c r="B190" s="9">
        <v>2708.63</v>
      </c>
      <c r="C190" s="9">
        <v>7</v>
      </c>
      <c r="D190" s="9">
        <v>66.463132999999999</v>
      </c>
      <c r="E190" s="9">
        <v>25606.62</v>
      </c>
      <c r="F190" s="9">
        <v>103.67</v>
      </c>
      <c r="G190" s="9">
        <v>93.08</v>
      </c>
      <c r="H190" s="9">
        <v>28818</v>
      </c>
      <c r="I190" s="9">
        <f t="shared" si="4"/>
        <v>30484.395283145037</v>
      </c>
      <c r="J190" s="9">
        <f t="shared" si="5"/>
        <v>-1666.395283145037</v>
      </c>
    </row>
    <row r="191" spans="1:10" x14ac:dyDescent="0.2">
      <c r="A191" s="11">
        <v>42491</v>
      </c>
      <c r="B191" s="9">
        <v>3072.75</v>
      </c>
      <c r="C191" s="9">
        <v>7</v>
      </c>
      <c r="D191" s="9">
        <v>66.905161000000007</v>
      </c>
      <c r="E191" s="9">
        <v>26667.96</v>
      </c>
      <c r="F191" s="9">
        <v>105.2</v>
      </c>
      <c r="G191" s="9">
        <v>95.89</v>
      </c>
      <c r="H191" s="9">
        <v>29639</v>
      </c>
      <c r="I191" s="9">
        <f t="shared" si="4"/>
        <v>31169.637393235687</v>
      </c>
      <c r="J191" s="9">
        <f t="shared" si="5"/>
        <v>-1530.6373932356873</v>
      </c>
    </row>
    <row r="192" spans="1:10" x14ac:dyDescent="0.2">
      <c r="A192" s="11">
        <v>42522</v>
      </c>
      <c r="B192" s="9">
        <v>3208.66</v>
      </c>
      <c r="C192" s="9">
        <v>7</v>
      </c>
      <c r="D192" s="9">
        <v>67.246049999999997</v>
      </c>
      <c r="E192" s="9">
        <v>26999.72</v>
      </c>
      <c r="F192" s="9">
        <v>105.96</v>
      </c>
      <c r="G192" s="9">
        <v>96.14</v>
      </c>
      <c r="H192" s="9">
        <v>29745</v>
      </c>
      <c r="I192" s="9">
        <f t="shared" si="4"/>
        <v>31549.087318188147</v>
      </c>
      <c r="J192" s="9">
        <f t="shared" si="5"/>
        <v>-1804.087318188147</v>
      </c>
    </row>
    <row r="193" spans="1:10" x14ac:dyDescent="0.2">
      <c r="A193" s="11">
        <v>42552</v>
      </c>
      <c r="B193" s="9">
        <v>2966.28</v>
      </c>
      <c r="C193" s="9">
        <v>7</v>
      </c>
      <c r="D193" s="9">
        <v>67.161258000000004</v>
      </c>
      <c r="E193" s="9">
        <v>28051.86</v>
      </c>
      <c r="F193" s="9">
        <v>107.11</v>
      </c>
      <c r="G193" s="9">
        <v>95.53</v>
      </c>
      <c r="H193" s="9">
        <v>30942</v>
      </c>
      <c r="I193" s="9">
        <f t="shared" si="4"/>
        <v>31338.394265113064</v>
      </c>
      <c r="J193" s="9">
        <f t="shared" si="5"/>
        <v>-396.39426511306374</v>
      </c>
    </row>
    <row r="194" spans="1:10" x14ac:dyDescent="0.2">
      <c r="A194" s="11">
        <v>42583</v>
      </c>
      <c r="B194" s="9">
        <v>3004.16</v>
      </c>
      <c r="C194" s="9">
        <v>7</v>
      </c>
      <c r="D194" s="9">
        <v>66.935513</v>
      </c>
      <c r="E194" s="9">
        <v>28452.17</v>
      </c>
      <c r="F194" s="9">
        <v>106.34</v>
      </c>
      <c r="G194" s="9">
        <v>96.02</v>
      </c>
      <c r="H194" s="9">
        <v>31270</v>
      </c>
      <c r="I194" s="9">
        <f t="shared" si="4"/>
        <v>30640.200756051097</v>
      </c>
      <c r="J194" s="9">
        <f t="shared" si="5"/>
        <v>629.79924394890259</v>
      </c>
    </row>
    <row r="195" spans="1:10" x14ac:dyDescent="0.2">
      <c r="A195" s="11">
        <v>42614</v>
      </c>
      <c r="B195" s="9">
        <v>3006.05</v>
      </c>
      <c r="C195" s="9">
        <v>7</v>
      </c>
      <c r="D195" s="9">
        <v>66.763683</v>
      </c>
      <c r="E195" s="9">
        <v>27865.96</v>
      </c>
      <c r="F195" s="9">
        <v>105.96</v>
      </c>
      <c r="G195" s="9">
        <v>95.46</v>
      </c>
      <c r="H195" s="9">
        <v>31178</v>
      </c>
      <c r="I195" s="9">
        <f t="shared" si="4"/>
        <v>30832.263410578271</v>
      </c>
      <c r="J195" s="9">
        <f t="shared" si="5"/>
        <v>345.73658942172915</v>
      </c>
    </row>
    <row r="196" spans="1:10" x14ac:dyDescent="0.2">
      <c r="A196" s="11">
        <v>42644</v>
      </c>
      <c r="B196" s="9">
        <v>3290.46</v>
      </c>
      <c r="C196" s="9">
        <v>6.75</v>
      </c>
      <c r="D196" s="9">
        <v>66.728454999999997</v>
      </c>
      <c r="E196" s="9">
        <v>27930.21</v>
      </c>
      <c r="F196" s="9">
        <v>106.34</v>
      </c>
      <c r="G196" s="9">
        <v>98.44</v>
      </c>
      <c r="H196" s="9">
        <v>30071</v>
      </c>
      <c r="I196" s="9">
        <f t="shared" ref="I196:I242" si="6">$O$53+SUMPRODUCT($P$53:$T$53,B196:F196)</f>
        <v>31622.586619761671</v>
      </c>
      <c r="J196" s="9">
        <f t="shared" ref="J196:J242" si="7">H196-I196</f>
        <v>-1551.5866197616706</v>
      </c>
    </row>
    <row r="197" spans="1:10" x14ac:dyDescent="0.2">
      <c r="A197" s="11">
        <v>42675</v>
      </c>
      <c r="B197" s="9">
        <v>3056.29</v>
      </c>
      <c r="C197" s="9">
        <v>6.75</v>
      </c>
      <c r="D197" s="9">
        <v>67.731350000000006</v>
      </c>
      <c r="E197" s="9">
        <v>26652.81</v>
      </c>
      <c r="F197" s="9">
        <v>105.96</v>
      </c>
      <c r="G197" s="9">
        <v>101.5</v>
      </c>
      <c r="H197" s="9">
        <v>29796</v>
      </c>
      <c r="I197" s="9">
        <f t="shared" si="6"/>
        <v>31626.026560653409</v>
      </c>
      <c r="J197" s="9">
        <f t="shared" si="7"/>
        <v>-1830.0265606534085</v>
      </c>
    </row>
    <row r="198" spans="1:10" x14ac:dyDescent="0.2">
      <c r="A198" s="11">
        <v>42705</v>
      </c>
      <c r="B198" s="9">
        <v>3572.84</v>
      </c>
      <c r="C198" s="9">
        <v>6.75</v>
      </c>
      <c r="D198" s="9">
        <v>67.813509999999994</v>
      </c>
      <c r="E198" s="9">
        <v>26626.46</v>
      </c>
      <c r="F198" s="9">
        <v>105.2</v>
      </c>
      <c r="G198" s="9">
        <v>102.21</v>
      </c>
      <c r="H198" s="9">
        <v>27754</v>
      </c>
      <c r="I198" s="9">
        <f t="shared" si="6"/>
        <v>31763.368521456257</v>
      </c>
      <c r="J198" s="9">
        <f t="shared" si="7"/>
        <v>-4009.3685214562574</v>
      </c>
    </row>
    <row r="199" spans="1:10" x14ac:dyDescent="0.2">
      <c r="A199" s="11">
        <v>42736</v>
      </c>
      <c r="B199" s="9">
        <v>3649.89</v>
      </c>
      <c r="C199" s="9">
        <v>6.75</v>
      </c>
      <c r="D199" s="9">
        <v>68.067231000000007</v>
      </c>
      <c r="E199" s="9">
        <v>27655.96</v>
      </c>
      <c r="F199" s="9">
        <v>104.81</v>
      </c>
      <c r="G199" s="9">
        <v>99.51</v>
      </c>
      <c r="H199" s="9">
        <v>28746</v>
      </c>
      <c r="I199" s="9">
        <f t="shared" si="6"/>
        <v>30804.173021208298</v>
      </c>
      <c r="J199" s="9">
        <f t="shared" si="7"/>
        <v>-2058.1730212082985</v>
      </c>
    </row>
    <row r="200" spans="1:10" x14ac:dyDescent="0.2">
      <c r="A200" s="11">
        <v>42767</v>
      </c>
      <c r="B200" s="9">
        <v>3647.03</v>
      </c>
      <c r="C200" s="9">
        <v>6.75</v>
      </c>
      <c r="D200" s="9">
        <v>66.968905000000007</v>
      </c>
      <c r="E200" s="9">
        <v>28743.32</v>
      </c>
      <c r="F200" s="9">
        <v>104.81</v>
      </c>
      <c r="G200" s="9">
        <v>101.12</v>
      </c>
      <c r="H200" s="9">
        <v>29265</v>
      </c>
      <c r="I200" s="9">
        <f t="shared" si="6"/>
        <v>30383.280013477655</v>
      </c>
      <c r="J200" s="9">
        <f t="shared" si="7"/>
        <v>-1118.2800134776553</v>
      </c>
    </row>
    <row r="201" spans="1:10" x14ac:dyDescent="0.2">
      <c r="A201" s="11">
        <v>42795</v>
      </c>
      <c r="B201" s="9">
        <v>3355.09</v>
      </c>
      <c r="C201" s="9">
        <v>6.75</v>
      </c>
      <c r="D201" s="9">
        <v>65.873347999999993</v>
      </c>
      <c r="E201" s="9">
        <v>29620.5</v>
      </c>
      <c r="F201" s="9">
        <v>105.2</v>
      </c>
      <c r="G201" s="9">
        <v>100.35</v>
      </c>
      <c r="H201" s="9">
        <v>28758</v>
      </c>
      <c r="I201" s="9">
        <f t="shared" si="6"/>
        <v>30001.058633030552</v>
      </c>
      <c r="J201" s="9">
        <f t="shared" si="7"/>
        <v>-1243.0586330305523</v>
      </c>
    </row>
    <row r="202" spans="1:10" x14ac:dyDescent="0.2">
      <c r="A202" s="11">
        <v>42826</v>
      </c>
      <c r="B202" s="9">
        <v>3365.04</v>
      </c>
      <c r="C202" s="9">
        <v>6.5</v>
      </c>
      <c r="D202" s="9">
        <v>64.530958999999996</v>
      </c>
      <c r="E202" s="9">
        <v>29918.400000000001</v>
      </c>
      <c r="F202" s="9">
        <v>105.96</v>
      </c>
      <c r="G202" s="9">
        <v>99.05</v>
      </c>
      <c r="H202" s="9">
        <v>29010</v>
      </c>
      <c r="I202" s="9">
        <f t="shared" si="6"/>
        <v>30932.807160450669</v>
      </c>
      <c r="J202" s="9">
        <f t="shared" si="7"/>
        <v>-1922.8071604506695</v>
      </c>
    </row>
    <row r="203" spans="1:10" x14ac:dyDescent="0.2">
      <c r="A203" s="11">
        <v>42856</v>
      </c>
      <c r="B203" s="9">
        <v>3213.83</v>
      </c>
      <c r="C203" s="9">
        <v>6.5</v>
      </c>
      <c r="D203" s="9">
        <v>64.421516999999994</v>
      </c>
      <c r="E203" s="9">
        <v>31145.8</v>
      </c>
      <c r="F203" s="9">
        <v>106.34</v>
      </c>
      <c r="G203" s="9">
        <v>96.92</v>
      </c>
      <c r="H203" s="9">
        <v>28471</v>
      </c>
      <c r="I203" s="9">
        <f t="shared" si="6"/>
        <v>30188.064619620069</v>
      </c>
      <c r="J203" s="9">
        <f t="shared" si="7"/>
        <v>-1717.0646196200687</v>
      </c>
    </row>
    <row r="204" spans="1:10" x14ac:dyDescent="0.2">
      <c r="A204" s="11">
        <v>42887</v>
      </c>
      <c r="B204" s="9">
        <v>2975.01</v>
      </c>
      <c r="C204" s="9">
        <v>6.5</v>
      </c>
      <c r="D204" s="9">
        <v>64.445503000000002</v>
      </c>
      <c r="E204" s="9">
        <v>30921.61</v>
      </c>
      <c r="F204" s="9">
        <v>107.11</v>
      </c>
      <c r="G204" s="9">
        <v>95.63</v>
      </c>
      <c r="H204" s="9">
        <v>28823</v>
      </c>
      <c r="I204" s="9">
        <f t="shared" si="6"/>
        <v>30562.466137897158</v>
      </c>
      <c r="J204" s="9">
        <f t="shared" si="7"/>
        <v>-1739.4661378971578</v>
      </c>
    </row>
    <row r="205" spans="1:10" x14ac:dyDescent="0.2">
      <c r="A205" s="11">
        <v>42917</v>
      </c>
      <c r="B205" s="9">
        <v>3071.23</v>
      </c>
      <c r="C205" s="9">
        <v>6.5</v>
      </c>
      <c r="D205" s="9">
        <v>64.443087000000006</v>
      </c>
      <c r="E205" s="9">
        <v>32514.94</v>
      </c>
      <c r="F205" s="9">
        <v>109.02</v>
      </c>
      <c r="G205" s="9">
        <v>92.86</v>
      </c>
      <c r="H205" s="9">
        <v>28170</v>
      </c>
      <c r="I205" s="9">
        <f t="shared" si="6"/>
        <v>30930.846904598526</v>
      </c>
      <c r="J205" s="9">
        <f t="shared" si="7"/>
        <v>-2760.8469045985257</v>
      </c>
    </row>
    <row r="206" spans="1:10" x14ac:dyDescent="0.2">
      <c r="A206" s="11">
        <v>42948</v>
      </c>
      <c r="B206" s="9">
        <v>3194.46</v>
      </c>
      <c r="C206" s="9">
        <v>6.25</v>
      </c>
      <c r="D206" s="9">
        <v>63.920337000000004</v>
      </c>
      <c r="E206" s="9">
        <v>31730.49</v>
      </c>
      <c r="F206" s="9">
        <v>109.02</v>
      </c>
      <c r="G206" s="9">
        <v>92.67</v>
      </c>
      <c r="H206" s="9">
        <v>28893</v>
      </c>
      <c r="I206" s="9">
        <f t="shared" si="6"/>
        <v>31975.984271484696</v>
      </c>
      <c r="J206" s="9">
        <f t="shared" si="7"/>
        <v>-3082.9842714846964</v>
      </c>
    </row>
    <row r="207" spans="1:10" x14ac:dyDescent="0.2">
      <c r="A207" s="11">
        <v>42979</v>
      </c>
      <c r="B207" s="9">
        <v>3413.19</v>
      </c>
      <c r="C207" s="9">
        <v>6.25</v>
      </c>
      <c r="D207" s="9">
        <v>64.432126999999994</v>
      </c>
      <c r="E207" s="9">
        <v>31283.72</v>
      </c>
      <c r="F207" s="9">
        <v>109.02</v>
      </c>
      <c r="G207" s="9">
        <v>93.08</v>
      </c>
      <c r="H207" s="9">
        <v>29899</v>
      </c>
      <c r="I207" s="9">
        <f t="shared" si="6"/>
        <v>32415.833286349545</v>
      </c>
      <c r="J207" s="9">
        <f t="shared" si="7"/>
        <v>-2516.8332863495452</v>
      </c>
    </row>
    <row r="208" spans="1:10" x14ac:dyDescent="0.2">
      <c r="A208" s="11">
        <v>43009</v>
      </c>
      <c r="B208" s="9">
        <v>3574.53</v>
      </c>
      <c r="C208" s="9">
        <v>6.25</v>
      </c>
      <c r="D208" s="9">
        <v>65.088099999999997</v>
      </c>
      <c r="E208" s="9">
        <v>33213.129999999997</v>
      </c>
      <c r="F208" s="9">
        <v>109.79</v>
      </c>
      <c r="G208" s="9">
        <v>94.55</v>
      </c>
      <c r="H208" s="9">
        <v>29505</v>
      </c>
      <c r="I208" s="9">
        <f t="shared" si="6"/>
        <v>31638.752331286465</v>
      </c>
      <c r="J208" s="9">
        <f t="shared" si="7"/>
        <v>-2133.7523312864651</v>
      </c>
    </row>
    <row r="209" spans="1:10" x14ac:dyDescent="0.2">
      <c r="A209" s="11">
        <v>43040</v>
      </c>
      <c r="B209" s="9">
        <v>3887.81</v>
      </c>
      <c r="C209" s="9">
        <v>6.25</v>
      </c>
      <c r="D209" s="9">
        <v>64.859611999999998</v>
      </c>
      <c r="E209" s="9">
        <v>33149.35</v>
      </c>
      <c r="F209" s="9">
        <v>110.17</v>
      </c>
      <c r="G209" s="9">
        <v>93.05</v>
      </c>
      <c r="H209" s="9">
        <v>29399</v>
      </c>
      <c r="I209" s="9">
        <f t="shared" si="6"/>
        <v>32429.2421154802</v>
      </c>
      <c r="J209" s="9">
        <f t="shared" si="7"/>
        <v>-3030.2421154801996</v>
      </c>
    </row>
    <row r="210" spans="1:10" x14ac:dyDescent="0.2">
      <c r="A210" s="11">
        <v>43070</v>
      </c>
      <c r="B210" s="9">
        <v>3930.99</v>
      </c>
      <c r="C210" s="9">
        <v>6.25</v>
      </c>
      <c r="D210" s="9">
        <v>64.209727000000001</v>
      </c>
      <c r="E210" s="9">
        <v>34056.83</v>
      </c>
      <c r="F210" s="9">
        <v>109.4</v>
      </c>
      <c r="G210" s="9">
        <v>92.12</v>
      </c>
      <c r="H210" s="9">
        <v>28763</v>
      </c>
      <c r="I210" s="9">
        <f t="shared" si="6"/>
        <v>31516.745159045546</v>
      </c>
      <c r="J210" s="9">
        <f t="shared" si="7"/>
        <v>-2753.7451590455457</v>
      </c>
    </row>
    <row r="211" spans="1:10" x14ac:dyDescent="0.2">
      <c r="A211" s="11">
        <v>43101</v>
      </c>
      <c r="B211" s="9">
        <v>4215.16</v>
      </c>
      <c r="C211" s="9">
        <v>6.25</v>
      </c>
      <c r="D211" s="9">
        <v>63.640531000000003</v>
      </c>
      <c r="E211" s="9">
        <v>35965.019999999997</v>
      </c>
      <c r="F211" s="9">
        <v>110.17</v>
      </c>
      <c r="G211" s="9">
        <v>89.13</v>
      </c>
      <c r="H211" s="9">
        <v>29854</v>
      </c>
      <c r="I211" s="9">
        <f t="shared" si="6"/>
        <v>31286.271588727475</v>
      </c>
      <c r="J211" s="9">
        <f t="shared" si="7"/>
        <v>-1432.2715887274753</v>
      </c>
    </row>
    <row r="212" spans="1:10" x14ac:dyDescent="0.2">
      <c r="A212" s="11">
        <v>43132</v>
      </c>
      <c r="B212" s="9">
        <v>4085.16</v>
      </c>
      <c r="C212" s="9">
        <v>6.25</v>
      </c>
      <c r="D212" s="9">
        <v>64.448044999999993</v>
      </c>
      <c r="E212" s="9">
        <v>34184.04</v>
      </c>
      <c r="F212" s="9">
        <v>109.79</v>
      </c>
      <c r="G212" s="9">
        <v>90.61</v>
      </c>
      <c r="H212" s="9">
        <v>30391</v>
      </c>
      <c r="I212" s="9">
        <f t="shared" si="6"/>
        <v>31832.63345388505</v>
      </c>
      <c r="J212" s="9">
        <f t="shared" si="7"/>
        <v>-1441.6334538850497</v>
      </c>
    </row>
    <row r="213" spans="1:10" x14ac:dyDescent="0.2">
      <c r="A213" s="11">
        <v>43160</v>
      </c>
      <c r="B213" s="9">
        <v>4171.72</v>
      </c>
      <c r="C213" s="9">
        <v>6.25</v>
      </c>
      <c r="D213" s="9">
        <v>65.046424999999999</v>
      </c>
      <c r="E213" s="9">
        <v>32968.68</v>
      </c>
      <c r="F213" s="9">
        <v>109.79</v>
      </c>
      <c r="G213" s="9">
        <v>89.97</v>
      </c>
      <c r="H213" s="9">
        <v>30420</v>
      </c>
      <c r="I213" s="9">
        <f t="shared" si="6"/>
        <v>32602.879228842721</v>
      </c>
      <c r="J213" s="9">
        <f t="shared" si="7"/>
        <v>-2182.8792288427212</v>
      </c>
    </row>
    <row r="214" spans="1:10" x14ac:dyDescent="0.2">
      <c r="A214" s="11">
        <v>43191</v>
      </c>
      <c r="B214" s="9">
        <v>4516.93</v>
      </c>
      <c r="C214" s="9">
        <v>6.25</v>
      </c>
      <c r="D214" s="9">
        <v>65.683203000000006</v>
      </c>
      <c r="E214" s="9">
        <v>35160.36</v>
      </c>
      <c r="F214" s="9">
        <v>110.17</v>
      </c>
      <c r="G214" s="9">
        <v>91.84</v>
      </c>
      <c r="H214" s="9">
        <v>30986</v>
      </c>
      <c r="I214" s="9">
        <f t="shared" si="6"/>
        <v>31618.246041223436</v>
      </c>
      <c r="J214" s="9">
        <f t="shared" si="7"/>
        <v>-632.2460412234359</v>
      </c>
    </row>
    <row r="215" spans="1:10" x14ac:dyDescent="0.2">
      <c r="A215" s="11">
        <v>43221</v>
      </c>
      <c r="B215" s="9">
        <v>4959.75</v>
      </c>
      <c r="C215" s="9">
        <v>6.25</v>
      </c>
      <c r="D215" s="9">
        <v>67.524939000000003</v>
      </c>
      <c r="E215" s="9">
        <v>35322.379999999997</v>
      </c>
      <c r="F215" s="9">
        <v>110.55</v>
      </c>
      <c r="G215" s="9">
        <v>93.98</v>
      </c>
      <c r="H215" s="9">
        <v>31116</v>
      </c>
      <c r="I215" s="9">
        <f t="shared" si="6"/>
        <v>31796.112459268996</v>
      </c>
      <c r="J215" s="9">
        <f t="shared" si="7"/>
        <v>-680.11245926899574</v>
      </c>
    </row>
    <row r="216" spans="1:10" x14ac:dyDescent="0.2">
      <c r="A216" s="11">
        <v>43252</v>
      </c>
      <c r="B216" s="9">
        <v>4879.75</v>
      </c>
      <c r="C216" s="9">
        <v>6.5</v>
      </c>
      <c r="D216" s="9">
        <v>67.786997</v>
      </c>
      <c r="E216" s="9">
        <v>35423.480000000003</v>
      </c>
      <c r="F216" s="9">
        <v>111.32</v>
      </c>
      <c r="G216" s="9">
        <v>94.64</v>
      </c>
      <c r="H216" s="9">
        <v>30707</v>
      </c>
      <c r="I216" s="9">
        <f t="shared" si="6"/>
        <v>31897.927200877086</v>
      </c>
      <c r="J216" s="9">
        <f t="shared" si="7"/>
        <v>-1190.9272008770859</v>
      </c>
    </row>
    <row r="217" spans="1:10" x14ac:dyDescent="0.2">
      <c r="A217" s="11">
        <v>43282</v>
      </c>
      <c r="B217" s="9">
        <v>4992.51</v>
      </c>
      <c r="C217" s="9">
        <v>6.5</v>
      </c>
      <c r="D217" s="9">
        <v>68.663944999999998</v>
      </c>
      <c r="E217" s="9">
        <v>37606.58</v>
      </c>
      <c r="F217" s="9">
        <v>115.14</v>
      </c>
      <c r="G217" s="9">
        <v>94.49</v>
      </c>
      <c r="H217" s="9">
        <v>30097</v>
      </c>
      <c r="I217" s="9">
        <f t="shared" si="6"/>
        <v>32955.150242930904</v>
      </c>
      <c r="J217" s="9">
        <f t="shared" si="7"/>
        <v>-2858.1502429309039</v>
      </c>
    </row>
    <row r="218" spans="1:10" x14ac:dyDescent="0.2">
      <c r="A218" s="11">
        <v>43313</v>
      </c>
      <c r="B218" s="9">
        <v>4942.53</v>
      </c>
      <c r="C218" s="9">
        <v>6.75</v>
      </c>
      <c r="D218" s="9">
        <v>69.553235000000001</v>
      </c>
      <c r="E218" s="9">
        <v>38645.07</v>
      </c>
      <c r="F218" s="9">
        <v>115.14</v>
      </c>
      <c r="G218" s="9">
        <v>95.14</v>
      </c>
      <c r="H218" s="9">
        <v>29644</v>
      </c>
      <c r="I218" s="9">
        <f t="shared" si="6"/>
        <v>31719.929531013331</v>
      </c>
      <c r="J218" s="9">
        <f t="shared" si="7"/>
        <v>-2075.9295310133311</v>
      </c>
    </row>
    <row r="219" spans="1:10" x14ac:dyDescent="0.2">
      <c r="A219" s="11">
        <v>43344</v>
      </c>
      <c r="B219" s="9">
        <v>5448.55</v>
      </c>
      <c r="C219" s="9">
        <v>6.75</v>
      </c>
      <c r="D219" s="9">
        <v>72.095337000000001</v>
      </c>
      <c r="E219" s="9">
        <v>36227.14</v>
      </c>
      <c r="F219" s="9">
        <v>115.14</v>
      </c>
      <c r="G219" s="9">
        <v>95.13</v>
      </c>
      <c r="H219" s="9">
        <v>30538</v>
      </c>
      <c r="I219" s="9">
        <f t="shared" si="6"/>
        <v>33280.748349924863</v>
      </c>
      <c r="J219" s="9">
        <f t="shared" si="7"/>
        <v>-2742.7483499248629</v>
      </c>
    </row>
    <row r="220" spans="1:10" x14ac:dyDescent="0.2">
      <c r="A220" s="11">
        <v>43374</v>
      </c>
      <c r="B220" s="9">
        <v>5648.69</v>
      </c>
      <c r="C220" s="9">
        <v>6.75</v>
      </c>
      <c r="D220" s="9">
        <v>73.587258000000006</v>
      </c>
      <c r="E220" s="9">
        <v>34442.050000000003</v>
      </c>
      <c r="F220" s="9">
        <v>115.52</v>
      </c>
      <c r="G220" s="9">
        <v>97.13</v>
      </c>
      <c r="H220" s="9">
        <v>31489</v>
      </c>
      <c r="I220" s="9">
        <f t="shared" si="6"/>
        <v>34588.774236566227</v>
      </c>
      <c r="J220" s="9">
        <f t="shared" si="7"/>
        <v>-3099.774236566227</v>
      </c>
    </row>
    <row r="221" spans="1:10" x14ac:dyDescent="0.2">
      <c r="A221" s="11">
        <v>43405</v>
      </c>
      <c r="B221" s="9">
        <v>4476.09</v>
      </c>
      <c r="C221" s="9">
        <v>6.75</v>
      </c>
      <c r="D221" s="9">
        <v>71.786417</v>
      </c>
      <c r="E221" s="9">
        <v>36194.300000000003</v>
      </c>
      <c r="F221" s="9">
        <v>115.52</v>
      </c>
      <c r="G221" s="9">
        <v>97.27</v>
      </c>
      <c r="H221" s="9">
        <v>31010</v>
      </c>
      <c r="I221" s="9">
        <f t="shared" si="6"/>
        <v>32388.527864279204</v>
      </c>
      <c r="J221" s="9">
        <f t="shared" si="7"/>
        <v>-1378.5278642792036</v>
      </c>
    </row>
    <row r="222" spans="1:10" x14ac:dyDescent="0.2">
      <c r="A222" s="11">
        <v>43435</v>
      </c>
      <c r="B222" s="9">
        <v>3822.07</v>
      </c>
      <c r="C222" s="9">
        <v>6.75</v>
      </c>
      <c r="D222" s="9">
        <v>70.719639000000001</v>
      </c>
      <c r="E222" s="9">
        <v>36068.33</v>
      </c>
      <c r="F222" s="9">
        <v>115.14</v>
      </c>
      <c r="G222" s="9">
        <v>96.17</v>
      </c>
      <c r="H222" s="9">
        <v>31251</v>
      </c>
      <c r="I222" s="9">
        <f t="shared" si="6"/>
        <v>31674.274904481208</v>
      </c>
      <c r="J222" s="9">
        <f t="shared" si="7"/>
        <v>-423.27490448120807</v>
      </c>
    </row>
    <row r="223" spans="1:10" x14ac:dyDescent="0.2">
      <c r="A223" s="11">
        <v>43466</v>
      </c>
      <c r="B223" s="9">
        <v>4003.08</v>
      </c>
      <c r="C223" s="9">
        <v>6.75</v>
      </c>
      <c r="D223" s="9">
        <v>70.648364999999998</v>
      </c>
      <c r="E223" s="9">
        <v>36256.69</v>
      </c>
      <c r="F223" s="9">
        <v>117.44</v>
      </c>
      <c r="G223" s="9">
        <v>95.58</v>
      </c>
      <c r="H223" s="9">
        <v>32230</v>
      </c>
      <c r="I223" s="9">
        <f t="shared" si="6"/>
        <v>33416.935634737456</v>
      </c>
      <c r="J223" s="9">
        <f t="shared" si="7"/>
        <v>-1186.935634737456</v>
      </c>
    </row>
    <row r="224" spans="1:10" x14ac:dyDescent="0.2">
      <c r="A224" s="11">
        <v>43497</v>
      </c>
      <c r="B224" s="9">
        <v>4352.9399999999996</v>
      </c>
      <c r="C224" s="9">
        <v>6.5</v>
      </c>
      <c r="D224" s="9">
        <v>71.211285000000004</v>
      </c>
      <c r="E224" s="9">
        <v>35867.440000000002</v>
      </c>
      <c r="F224" s="9">
        <v>117.44</v>
      </c>
      <c r="G224" s="9">
        <v>96.16</v>
      </c>
      <c r="H224" s="9">
        <v>33217</v>
      </c>
      <c r="I224" s="9">
        <f t="shared" si="6"/>
        <v>34158.038111174028</v>
      </c>
      <c r="J224" s="9">
        <f t="shared" si="7"/>
        <v>-941.03811117402802</v>
      </c>
    </row>
    <row r="225" spans="1:10" x14ac:dyDescent="0.2">
      <c r="A225" s="11">
        <v>43525</v>
      </c>
      <c r="B225" s="9">
        <v>4432.04</v>
      </c>
      <c r="C225" s="9">
        <v>6.5</v>
      </c>
      <c r="D225" s="9">
        <v>69.581703000000005</v>
      </c>
      <c r="E225" s="9">
        <v>38672.910000000003</v>
      </c>
      <c r="F225" s="9">
        <v>118.2</v>
      </c>
      <c r="G225" s="9">
        <v>97.28</v>
      </c>
      <c r="H225" s="9">
        <v>32036</v>
      </c>
      <c r="I225" s="9">
        <f t="shared" si="6"/>
        <v>33354.101678268176</v>
      </c>
      <c r="J225" s="9">
        <f t="shared" si="7"/>
        <v>-1318.1016782681763</v>
      </c>
    </row>
    <row r="226" spans="1:10" x14ac:dyDescent="0.2">
      <c r="A226" s="11">
        <v>43556</v>
      </c>
      <c r="B226" s="9">
        <v>4761.33</v>
      </c>
      <c r="C226" s="9">
        <v>6.25</v>
      </c>
      <c r="D226" s="9">
        <v>69.410852000000006</v>
      </c>
      <c r="E226" s="9">
        <v>39031.550000000003</v>
      </c>
      <c r="F226" s="9">
        <v>119.35</v>
      </c>
      <c r="G226" s="9">
        <v>97.48</v>
      </c>
      <c r="H226" s="9">
        <v>31659</v>
      </c>
      <c r="I226" s="9">
        <f t="shared" si="6"/>
        <v>34581.575890768683</v>
      </c>
      <c r="J226" s="9">
        <f t="shared" si="7"/>
        <v>-2922.5758907686832</v>
      </c>
    </row>
    <row r="227" spans="1:10" x14ac:dyDescent="0.2">
      <c r="A227" s="11">
        <v>43586</v>
      </c>
      <c r="B227" s="9">
        <v>4664.0200000000004</v>
      </c>
      <c r="C227" s="9">
        <v>6.25</v>
      </c>
      <c r="D227" s="9">
        <v>69.767264999999995</v>
      </c>
      <c r="E227" s="9">
        <v>39714.199999999997</v>
      </c>
      <c r="F227" s="9">
        <v>120.11</v>
      </c>
      <c r="G227" s="9">
        <v>97.75</v>
      </c>
      <c r="H227" s="9">
        <v>31738</v>
      </c>
      <c r="I227" s="9">
        <f t="shared" si="6"/>
        <v>34408.632099838011</v>
      </c>
      <c r="J227" s="9">
        <f t="shared" si="7"/>
        <v>-2670.6320998380106</v>
      </c>
    </row>
    <row r="228" spans="1:10" x14ac:dyDescent="0.2">
      <c r="A228" s="11">
        <v>43617</v>
      </c>
      <c r="B228" s="9">
        <v>4149.67</v>
      </c>
      <c r="C228" s="9">
        <v>6</v>
      </c>
      <c r="D228" s="9">
        <v>69.419143000000005</v>
      </c>
      <c r="E228" s="9">
        <v>39394.639999999999</v>
      </c>
      <c r="F228" s="9">
        <v>120.88</v>
      </c>
      <c r="G228" s="9">
        <v>96.13</v>
      </c>
      <c r="H228" s="9">
        <v>33121</v>
      </c>
      <c r="I228" s="9">
        <f t="shared" si="6"/>
        <v>34784.666014327013</v>
      </c>
      <c r="J228" s="9">
        <f t="shared" si="7"/>
        <v>-1663.6660143270128</v>
      </c>
    </row>
    <row r="229" spans="1:10" x14ac:dyDescent="0.2">
      <c r="A229" s="11">
        <v>43647</v>
      </c>
      <c r="B229" s="9">
        <v>4230.22</v>
      </c>
      <c r="C229" s="9">
        <v>6</v>
      </c>
      <c r="D229" s="9">
        <v>68.746329000000003</v>
      </c>
      <c r="E229" s="9">
        <v>37481.120000000003</v>
      </c>
      <c r="F229" s="9">
        <v>122.03</v>
      </c>
      <c r="G229" s="9">
        <v>98.52</v>
      </c>
      <c r="H229" s="9">
        <v>34522</v>
      </c>
      <c r="I229" s="9">
        <f t="shared" si="6"/>
        <v>37220.056964965494</v>
      </c>
      <c r="J229" s="9">
        <f t="shared" si="7"/>
        <v>-2698.0569649654935</v>
      </c>
    </row>
    <row r="230" spans="1:10" x14ac:dyDescent="0.2">
      <c r="A230" s="11">
        <v>43678</v>
      </c>
      <c r="B230" s="9">
        <v>4102.97</v>
      </c>
      <c r="C230" s="9">
        <v>5.65</v>
      </c>
      <c r="D230" s="9">
        <v>71.125150000000005</v>
      </c>
      <c r="E230" s="9">
        <v>37332.79</v>
      </c>
      <c r="F230" s="9">
        <v>122.41</v>
      </c>
      <c r="G230" s="9">
        <v>98.92</v>
      </c>
      <c r="H230" s="9">
        <v>37356</v>
      </c>
      <c r="I230" s="9">
        <f t="shared" si="6"/>
        <v>36960.119031736984</v>
      </c>
      <c r="J230" s="9">
        <f t="shared" si="7"/>
        <v>395.88096826301626</v>
      </c>
    </row>
    <row r="231" spans="1:10" x14ac:dyDescent="0.2">
      <c r="A231" s="11">
        <v>43709</v>
      </c>
      <c r="B231" s="9">
        <v>4282.87</v>
      </c>
      <c r="C231" s="9">
        <v>5.65</v>
      </c>
      <c r="D231" s="9">
        <v>71.304517000000004</v>
      </c>
      <c r="E231" s="9">
        <v>38667.33</v>
      </c>
      <c r="F231" s="9">
        <v>123.18</v>
      </c>
      <c r="G231" s="9">
        <v>99.38</v>
      </c>
      <c r="H231" s="9">
        <v>37927</v>
      </c>
      <c r="I231" s="9">
        <f t="shared" si="6"/>
        <v>36761.800779665602</v>
      </c>
      <c r="J231" s="9">
        <f t="shared" si="7"/>
        <v>1165.199220334398</v>
      </c>
    </row>
    <row r="232" spans="1:10" x14ac:dyDescent="0.2">
      <c r="A232" s="11">
        <v>43739</v>
      </c>
      <c r="B232" s="9">
        <v>4069.14</v>
      </c>
      <c r="C232" s="9">
        <v>5.4</v>
      </c>
      <c r="D232" s="9">
        <v>71.001493999999994</v>
      </c>
      <c r="E232" s="9">
        <v>40129.050000000003</v>
      </c>
      <c r="F232" s="9">
        <v>124.32</v>
      </c>
      <c r="G232" s="9">
        <v>97.35</v>
      </c>
      <c r="H232" s="9">
        <v>38214</v>
      </c>
      <c r="I232" s="9">
        <f t="shared" si="6"/>
        <v>36549.810462789086</v>
      </c>
      <c r="J232" s="9">
        <f t="shared" si="7"/>
        <v>1664.1895372109138</v>
      </c>
    </row>
    <row r="233" spans="1:10" x14ac:dyDescent="0.2">
      <c r="A233" s="11">
        <v>43770</v>
      </c>
      <c r="B233" s="9">
        <v>4314.32</v>
      </c>
      <c r="C233" s="9">
        <v>5.4</v>
      </c>
      <c r="D233" s="9">
        <v>71.475633999999999</v>
      </c>
      <c r="E233" s="9">
        <v>40793.81</v>
      </c>
      <c r="F233" s="9">
        <v>125.47</v>
      </c>
      <c r="G233" s="9">
        <v>98.27</v>
      </c>
      <c r="H233" s="9">
        <v>38122</v>
      </c>
      <c r="I233" s="9">
        <f t="shared" si="6"/>
        <v>37076.209807876738</v>
      </c>
      <c r="J233" s="9">
        <f t="shared" si="7"/>
        <v>1045.7901921232624</v>
      </c>
    </row>
    <row r="234" spans="1:10" x14ac:dyDescent="0.2">
      <c r="A234" s="11">
        <v>43800</v>
      </c>
      <c r="B234" s="9">
        <v>4509.7700000000004</v>
      </c>
      <c r="C234" s="9">
        <v>5.4</v>
      </c>
      <c r="D234" s="9">
        <v>71.172709999999995</v>
      </c>
      <c r="E234" s="9">
        <v>41253.74</v>
      </c>
      <c r="F234" s="9">
        <v>126.24</v>
      </c>
      <c r="G234" s="9">
        <v>96.39</v>
      </c>
      <c r="H234" s="9">
        <v>38092</v>
      </c>
      <c r="I234" s="9">
        <f t="shared" si="6"/>
        <v>37647.294477966323</v>
      </c>
      <c r="J234" s="9">
        <f t="shared" si="7"/>
        <v>444.70552203367697</v>
      </c>
    </row>
    <row r="235" spans="1:10" x14ac:dyDescent="0.2">
      <c r="A235" s="12">
        <v>43831</v>
      </c>
      <c r="B235" s="13">
        <v>4395.91</v>
      </c>
      <c r="C235" s="13">
        <v>5.4</v>
      </c>
      <c r="D235" s="13">
        <v>71.264602999999994</v>
      </c>
      <c r="E235" s="13">
        <v>40723.49</v>
      </c>
      <c r="F235" s="13">
        <v>126.24</v>
      </c>
      <c r="G235" s="13">
        <v>97.39</v>
      </c>
      <c r="H235" s="13">
        <v>39984</v>
      </c>
      <c r="I235" s="13">
        <f t="shared" si="6"/>
        <v>37835.769501357761</v>
      </c>
      <c r="J235" s="13">
        <f t="shared" si="7"/>
        <v>2148.2304986422387</v>
      </c>
    </row>
    <row r="236" spans="1:10" x14ac:dyDescent="0.2">
      <c r="A236" s="12">
        <v>43862</v>
      </c>
      <c r="B236" s="13">
        <v>3811.78</v>
      </c>
      <c r="C236" s="13">
        <v>5.4</v>
      </c>
      <c r="D236" s="13">
        <v>71.583827999999997</v>
      </c>
      <c r="E236" s="13">
        <v>38297.29</v>
      </c>
      <c r="F236" s="13">
        <v>125.47</v>
      </c>
      <c r="G236" s="13">
        <v>98.13</v>
      </c>
      <c r="H236" s="13">
        <v>41195</v>
      </c>
      <c r="I236" s="13">
        <f t="shared" si="6"/>
        <v>38105.787623549062</v>
      </c>
      <c r="J236" s="13">
        <f t="shared" si="7"/>
        <v>3089.2123764509379</v>
      </c>
    </row>
    <row r="237" spans="1:10" x14ac:dyDescent="0.2">
      <c r="A237" s="12">
        <v>43891</v>
      </c>
      <c r="B237" s="13">
        <v>2392.98</v>
      </c>
      <c r="C237" s="13">
        <v>4.6500000000000004</v>
      </c>
      <c r="D237" s="13">
        <v>74.534897000000001</v>
      </c>
      <c r="E237" s="13">
        <v>29468.49</v>
      </c>
      <c r="F237" s="13">
        <v>124.71</v>
      </c>
      <c r="G237" s="13">
        <v>99.05</v>
      </c>
      <c r="H237" s="13">
        <v>42285</v>
      </c>
      <c r="I237" s="13">
        <f t="shared" si="6"/>
        <v>41459.305341853375</v>
      </c>
      <c r="J237" s="13">
        <f t="shared" si="7"/>
        <v>825.69465814662544</v>
      </c>
    </row>
    <row r="238" spans="1:10" x14ac:dyDescent="0.2">
      <c r="A238" s="12">
        <v>43922</v>
      </c>
      <c r="B238" s="13">
        <v>1603.02</v>
      </c>
      <c r="C238" s="13">
        <v>4.6500000000000004</v>
      </c>
      <c r="D238" s="13">
        <v>76.222334000000004</v>
      </c>
      <c r="E238" s="13">
        <v>33717.620000000003</v>
      </c>
      <c r="F238" s="13">
        <v>125.85</v>
      </c>
      <c r="G238" s="13">
        <v>99.57</v>
      </c>
      <c r="H238" s="13">
        <v>45504</v>
      </c>
      <c r="I238" s="13">
        <f t="shared" si="6"/>
        <v>37782.951600685192</v>
      </c>
      <c r="J238" s="13">
        <f t="shared" si="7"/>
        <v>7721.0483993148082</v>
      </c>
    </row>
    <row r="239" spans="1:10" x14ac:dyDescent="0.2">
      <c r="A239" s="12">
        <v>43952</v>
      </c>
      <c r="B239" s="13">
        <v>2298.5500000000002</v>
      </c>
      <c r="C239" s="13">
        <v>4.25</v>
      </c>
      <c r="D239" s="13">
        <v>75.666062999999994</v>
      </c>
      <c r="E239" s="13">
        <v>32424.1</v>
      </c>
      <c r="F239" s="13">
        <v>126.24</v>
      </c>
      <c r="G239" s="13">
        <v>98.34</v>
      </c>
      <c r="H239" s="13">
        <v>46343</v>
      </c>
      <c r="I239" s="13">
        <f t="shared" si="6"/>
        <v>40323.849214396963</v>
      </c>
      <c r="J239" s="13">
        <f t="shared" si="7"/>
        <v>6019.1507856030366</v>
      </c>
    </row>
    <row r="240" spans="1:10" x14ac:dyDescent="0.2">
      <c r="A240" s="12">
        <v>43983</v>
      </c>
      <c r="B240" s="13">
        <v>2987.46</v>
      </c>
      <c r="C240" s="13">
        <v>4.25</v>
      </c>
      <c r="D240" s="13">
        <v>75.763426999999993</v>
      </c>
      <c r="E240" s="13">
        <v>34915.800000000003</v>
      </c>
      <c r="F240" s="13">
        <v>127</v>
      </c>
      <c r="G240" s="13">
        <v>97.39</v>
      </c>
      <c r="H240" s="13">
        <v>47315</v>
      </c>
      <c r="I240" s="13">
        <f t="shared" si="6"/>
        <v>40012.90594827749</v>
      </c>
      <c r="J240" s="13">
        <f t="shared" si="7"/>
        <v>7302.0940517225099</v>
      </c>
    </row>
    <row r="241" spans="1:10" x14ac:dyDescent="0.2">
      <c r="A241" s="12">
        <v>44013</v>
      </c>
      <c r="B241" s="13">
        <v>3156.01</v>
      </c>
      <c r="C241" s="13">
        <v>4.25</v>
      </c>
      <c r="D241" s="13">
        <v>74.908992999999995</v>
      </c>
      <c r="E241" s="13">
        <v>37606.89</v>
      </c>
      <c r="F241" s="13">
        <v>128.53</v>
      </c>
      <c r="G241" s="13">
        <v>93.35</v>
      </c>
      <c r="H241" s="13">
        <v>49878</v>
      </c>
      <c r="I241" s="13">
        <f t="shared" si="6"/>
        <v>39710.633367766575</v>
      </c>
      <c r="J241" s="13">
        <f t="shared" si="7"/>
        <v>10167.366632233425</v>
      </c>
    </row>
    <row r="242" spans="1:10" x14ac:dyDescent="0.2">
      <c r="A242" s="12">
        <v>44044</v>
      </c>
      <c r="B242" s="13">
        <v>3243.75</v>
      </c>
      <c r="C242" s="13">
        <v>4.25</v>
      </c>
      <c r="D242" s="13">
        <v>74.573819999999998</v>
      </c>
      <c r="E242" s="13">
        <v>38628.29</v>
      </c>
      <c r="F242" s="13">
        <v>129.30000000000001</v>
      </c>
      <c r="G242" s="13">
        <v>92.14</v>
      </c>
      <c r="H242" s="13">
        <v>52917</v>
      </c>
      <c r="I242" s="13">
        <f t="shared" si="6"/>
        <v>39763.160671271093</v>
      </c>
      <c r="J242" s="13">
        <f t="shared" si="7"/>
        <v>13153.839328728907</v>
      </c>
    </row>
  </sheetData>
  <mergeCells count="2">
    <mergeCell ref="O30:P30"/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2"/>
  <sheetViews>
    <sheetView zoomScale="125" zoomScaleNormal="100" workbookViewId="0">
      <selection activeCell="I6" sqref="I6"/>
    </sheetView>
  </sheetViews>
  <sheetFormatPr baseColWidth="10" defaultColWidth="8.83203125" defaultRowHeight="16" x14ac:dyDescent="0.2"/>
  <cols>
    <col min="1" max="2" width="11.5" style="23" bestFit="1" customWidth="1"/>
    <col min="3" max="3" width="7.5" style="23" bestFit="1" customWidth="1"/>
    <col min="4" max="4" width="8.6640625" style="23" bestFit="1" customWidth="1"/>
    <col min="5" max="5" width="9.33203125" style="23" bestFit="1" customWidth="1"/>
    <col min="6" max="6" width="10.5" style="23" bestFit="1" customWidth="1"/>
    <col min="7" max="7" width="8.83203125" style="23"/>
    <col min="8" max="8" width="10.1640625" style="23" customWidth="1"/>
    <col min="9" max="9" width="10.1640625" style="23" bestFit="1" customWidth="1"/>
    <col min="10" max="16384" width="8.83203125" style="23"/>
  </cols>
  <sheetData>
    <row r="1" spans="1:9" x14ac:dyDescent="0.2">
      <c r="A1" s="63" t="s">
        <v>39</v>
      </c>
      <c r="B1" s="63"/>
      <c r="C1" s="63"/>
      <c r="D1" s="63"/>
      <c r="E1" s="63"/>
      <c r="F1" s="63"/>
    </row>
    <row r="2" spans="1:9" x14ac:dyDescent="0.2">
      <c r="G2" s="22"/>
    </row>
    <row r="3" spans="1:9" ht="17" x14ac:dyDescent="0.2">
      <c r="A3" s="20" t="s">
        <v>1</v>
      </c>
      <c r="B3" s="27" t="s">
        <v>8</v>
      </c>
      <c r="C3" s="28" t="s">
        <v>40</v>
      </c>
      <c r="D3" s="28" t="s">
        <v>41</v>
      </c>
      <c r="E3" s="29" t="s">
        <v>42</v>
      </c>
      <c r="F3" s="29" t="s">
        <v>43</v>
      </c>
      <c r="H3" s="30" t="s">
        <v>44</v>
      </c>
      <c r="I3" s="31">
        <f>SUMPRODUCT(E10:E239,E10:E239)/COUNT(E10:E239)</f>
        <v>2580967.684299516</v>
      </c>
    </row>
    <row r="4" spans="1:9" x14ac:dyDescent="0.2">
      <c r="A4" s="24">
        <v>36892</v>
      </c>
      <c r="B4" s="21">
        <v>4466</v>
      </c>
      <c r="C4" s="21"/>
      <c r="D4" s="21"/>
      <c r="E4" s="21"/>
      <c r="F4" s="21"/>
      <c r="H4" s="30" t="s">
        <v>45</v>
      </c>
      <c r="I4" s="31">
        <f>SUMPRODUCT(F16:F239,F16:F239)/COUNT(F16:F239)</f>
        <v>5594012.3888268862</v>
      </c>
    </row>
    <row r="5" spans="1:9" x14ac:dyDescent="0.2">
      <c r="A5" s="24">
        <v>36923</v>
      </c>
      <c r="B5" s="21">
        <v>4370</v>
      </c>
      <c r="C5" s="21"/>
      <c r="D5" s="21"/>
      <c r="E5" s="21"/>
      <c r="F5" s="21"/>
    </row>
    <row r="6" spans="1:9" x14ac:dyDescent="0.2">
      <c r="A6" s="24">
        <v>36951</v>
      </c>
      <c r="B6" s="21">
        <v>4269</v>
      </c>
      <c r="C6" s="21"/>
      <c r="D6" s="21"/>
      <c r="E6" s="21"/>
      <c r="F6" s="21"/>
      <c r="H6" s="30" t="s">
        <v>46</v>
      </c>
      <c r="I6" s="32" cm="1">
        <f t="array" ref="I6">AVERAGE(ABS(E10:E239/B10:B239))</f>
        <v>5.1686877712484619E-2</v>
      </c>
    </row>
    <row r="7" spans="1:9" x14ac:dyDescent="0.2">
      <c r="A7" s="24">
        <v>36982</v>
      </c>
      <c r="B7" s="21">
        <v>4267</v>
      </c>
      <c r="C7" s="21"/>
      <c r="D7" s="21"/>
      <c r="E7" s="21"/>
      <c r="F7" s="21"/>
      <c r="H7" s="30" t="s">
        <v>47</v>
      </c>
      <c r="I7" s="32" cm="1">
        <f t="array" ref="I7">AVERAGE(ABS(F16:F239/B16:B239))</f>
        <v>7.7039982971750617E-2</v>
      </c>
    </row>
    <row r="8" spans="1:9" x14ac:dyDescent="0.2">
      <c r="A8" s="24">
        <v>37012</v>
      </c>
      <c r="B8" s="21">
        <v>4441</v>
      </c>
      <c r="C8" s="21"/>
      <c r="D8" s="21"/>
      <c r="E8" s="21"/>
      <c r="F8" s="21"/>
    </row>
    <row r="9" spans="1:9" x14ac:dyDescent="0.2">
      <c r="A9" s="24">
        <v>37043</v>
      </c>
      <c r="B9" s="21">
        <v>4400</v>
      </c>
      <c r="C9" s="21"/>
      <c r="D9" s="21"/>
      <c r="E9" s="21"/>
      <c r="F9" s="21"/>
    </row>
    <row r="10" spans="1:9" x14ac:dyDescent="0.2">
      <c r="A10" s="24">
        <v>37073</v>
      </c>
      <c r="B10" s="21">
        <v>4380</v>
      </c>
      <c r="C10" s="25">
        <f>AVERAGE(B4:B9)</f>
        <v>4368.833333333333</v>
      </c>
      <c r="D10" s="21"/>
      <c r="E10" s="25">
        <f>B10-C10</f>
        <v>11.16666666666697</v>
      </c>
      <c r="F10" s="21"/>
    </row>
    <row r="11" spans="1:9" x14ac:dyDescent="0.2">
      <c r="A11" s="24">
        <v>37104</v>
      </c>
      <c r="B11" s="21">
        <v>4449</v>
      </c>
      <c r="C11" s="25">
        <f t="shared" ref="C11:C74" si="0">AVERAGE(B5:B10)</f>
        <v>4354.5</v>
      </c>
      <c r="D11" s="21"/>
      <c r="E11" s="25">
        <f t="shared" ref="E11:E74" si="1">B11-C11</f>
        <v>94.5</v>
      </c>
      <c r="F11" s="21"/>
    </row>
    <row r="12" spans="1:9" x14ac:dyDescent="0.2">
      <c r="A12" s="24">
        <v>37135</v>
      </c>
      <c r="B12" s="21">
        <v>4631</v>
      </c>
      <c r="C12" s="25">
        <f t="shared" si="0"/>
        <v>4367.666666666667</v>
      </c>
      <c r="D12" s="21"/>
      <c r="E12" s="25">
        <f t="shared" si="1"/>
        <v>263.33333333333303</v>
      </c>
      <c r="F12" s="21"/>
    </row>
    <row r="13" spans="1:9" x14ac:dyDescent="0.2">
      <c r="A13" s="24">
        <v>37165</v>
      </c>
      <c r="B13" s="21">
        <v>4688</v>
      </c>
      <c r="C13" s="25">
        <f t="shared" si="0"/>
        <v>4428</v>
      </c>
      <c r="D13" s="21"/>
      <c r="E13" s="25">
        <f t="shared" si="1"/>
        <v>260</v>
      </c>
      <c r="F13" s="21"/>
    </row>
    <row r="14" spans="1:9" x14ac:dyDescent="0.2">
      <c r="A14" s="24">
        <v>37196</v>
      </c>
      <c r="B14" s="21">
        <v>4604</v>
      </c>
      <c r="C14" s="25">
        <f t="shared" si="0"/>
        <v>4498.166666666667</v>
      </c>
      <c r="D14" s="21"/>
      <c r="E14" s="25">
        <f t="shared" si="1"/>
        <v>105.83333333333303</v>
      </c>
      <c r="F14" s="21"/>
    </row>
    <row r="15" spans="1:9" x14ac:dyDescent="0.2">
      <c r="A15" s="24">
        <v>37226</v>
      </c>
      <c r="B15" s="21">
        <v>4576</v>
      </c>
      <c r="C15" s="25">
        <f t="shared" si="0"/>
        <v>4525.333333333333</v>
      </c>
      <c r="D15" s="21"/>
      <c r="E15" s="25">
        <f t="shared" si="1"/>
        <v>50.66666666666697</v>
      </c>
      <c r="F15" s="21"/>
    </row>
    <row r="16" spans="1:9" x14ac:dyDescent="0.2">
      <c r="A16" s="24">
        <v>37257</v>
      </c>
      <c r="B16" s="21">
        <v>4693</v>
      </c>
      <c r="C16" s="25">
        <f t="shared" si="0"/>
        <v>4554.666666666667</v>
      </c>
      <c r="D16" s="25">
        <f>AVERAGE(B4:B15)</f>
        <v>4461.75</v>
      </c>
      <c r="E16" s="25">
        <f t="shared" si="1"/>
        <v>138.33333333333303</v>
      </c>
      <c r="F16" s="25">
        <f>B16-D16</f>
        <v>231.25</v>
      </c>
    </row>
    <row r="17" spans="1:6" x14ac:dyDescent="0.2">
      <c r="A17" s="24">
        <v>37288</v>
      </c>
      <c r="B17" s="21">
        <v>4901</v>
      </c>
      <c r="C17" s="25">
        <f t="shared" si="0"/>
        <v>4606.833333333333</v>
      </c>
      <c r="D17" s="25">
        <f>AVERAGE(B5:B16)</f>
        <v>4480.666666666667</v>
      </c>
      <c r="E17" s="25">
        <f t="shared" si="1"/>
        <v>294.16666666666697</v>
      </c>
      <c r="F17" s="25">
        <f>B17-D17</f>
        <v>420.33333333333303</v>
      </c>
    </row>
    <row r="18" spans="1:6" x14ac:dyDescent="0.2">
      <c r="A18" s="24">
        <v>37316</v>
      </c>
      <c r="B18" s="21">
        <v>4920</v>
      </c>
      <c r="C18" s="25">
        <f t="shared" si="0"/>
        <v>4682.166666666667</v>
      </c>
      <c r="D18" s="25">
        <f t="shared" ref="D18:D80" si="2">AVERAGE(B6:B17)</f>
        <v>4524.916666666667</v>
      </c>
      <c r="E18" s="25">
        <f t="shared" si="1"/>
        <v>237.83333333333303</v>
      </c>
      <c r="F18" s="25">
        <f t="shared" ref="F18:F80" si="3">B18-D18</f>
        <v>395.08333333333303</v>
      </c>
    </row>
    <row r="19" spans="1:6" x14ac:dyDescent="0.2">
      <c r="A19" s="24">
        <v>37347</v>
      </c>
      <c r="B19" s="21">
        <v>5041</v>
      </c>
      <c r="C19" s="25">
        <f t="shared" si="0"/>
        <v>4730.333333333333</v>
      </c>
      <c r="D19" s="25">
        <f t="shared" si="2"/>
        <v>4579.166666666667</v>
      </c>
      <c r="E19" s="25">
        <f t="shared" si="1"/>
        <v>310.66666666666697</v>
      </c>
      <c r="F19" s="25">
        <f t="shared" si="3"/>
        <v>461.83333333333303</v>
      </c>
    </row>
    <row r="20" spans="1:6" x14ac:dyDescent="0.2">
      <c r="A20" s="24">
        <v>37377</v>
      </c>
      <c r="B20" s="21">
        <v>5226</v>
      </c>
      <c r="C20" s="25">
        <f t="shared" si="0"/>
        <v>4789.166666666667</v>
      </c>
      <c r="D20" s="25">
        <f t="shared" si="2"/>
        <v>4643.666666666667</v>
      </c>
      <c r="E20" s="25">
        <f t="shared" si="1"/>
        <v>436.83333333333303</v>
      </c>
      <c r="F20" s="25">
        <f t="shared" si="3"/>
        <v>582.33333333333303</v>
      </c>
    </row>
    <row r="21" spans="1:6" x14ac:dyDescent="0.2">
      <c r="A21" s="24">
        <v>37408</v>
      </c>
      <c r="B21" s="21">
        <v>5313</v>
      </c>
      <c r="C21" s="25">
        <f t="shared" si="0"/>
        <v>4892.833333333333</v>
      </c>
      <c r="D21" s="25">
        <f t="shared" si="2"/>
        <v>4709.083333333333</v>
      </c>
      <c r="E21" s="25">
        <f t="shared" si="1"/>
        <v>420.16666666666697</v>
      </c>
      <c r="F21" s="25">
        <f t="shared" si="3"/>
        <v>603.91666666666697</v>
      </c>
    </row>
    <row r="22" spans="1:6" x14ac:dyDescent="0.2">
      <c r="A22" s="24">
        <v>37438</v>
      </c>
      <c r="B22" s="21">
        <v>5188</v>
      </c>
      <c r="C22" s="25">
        <f t="shared" si="0"/>
        <v>5015.666666666667</v>
      </c>
      <c r="D22" s="25">
        <f t="shared" si="2"/>
        <v>4785.166666666667</v>
      </c>
      <c r="E22" s="25">
        <f t="shared" si="1"/>
        <v>172.33333333333303</v>
      </c>
      <c r="F22" s="25">
        <f t="shared" si="3"/>
        <v>402.83333333333303</v>
      </c>
    </row>
    <row r="23" spans="1:6" x14ac:dyDescent="0.2">
      <c r="A23" s="24">
        <v>37469</v>
      </c>
      <c r="B23" s="21">
        <v>5129</v>
      </c>
      <c r="C23" s="25">
        <f t="shared" si="0"/>
        <v>5098.166666666667</v>
      </c>
      <c r="D23" s="25">
        <f t="shared" si="2"/>
        <v>4852.5</v>
      </c>
      <c r="E23" s="25">
        <f t="shared" si="1"/>
        <v>30.83333333333303</v>
      </c>
      <c r="F23" s="25">
        <f t="shared" si="3"/>
        <v>276.5</v>
      </c>
    </row>
    <row r="24" spans="1:6" x14ac:dyDescent="0.2">
      <c r="A24" s="24">
        <v>37500</v>
      </c>
      <c r="B24" s="21">
        <v>5239</v>
      </c>
      <c r="C24" s="25">
        <f t="shared" si="0"/>
        <v>5136.166666666667</v>
      </c>
      <c r="D24" s="25">
        <f t="shared" si="2"/>
        <v>4909.166666666667</v>
      </c>
      <c r="E24" s="25">
        <f t="shared" si="1"/>
        <v>102.83333333333303</v>
      </c>
      <c r="F24" s="25">
        <f t="shared" si="3"/>
        <v>329.83333333333303</v>
      </c>
    </row>
    <row r="25" spans="1:6" x14ac:dyDescent="0.2">
      <c r="A25" s="24">
        <v>37530</v>
      </c>
      <c r="B25" s="21">
        <v>5210</v>
      </c>
      <c r="C25" s="25">
        <f t="shared" si="0"/>
        <v>5189.333333333333</v>
      </c>
      <c r="D25" s="25">
        <f t="shared" si="2"/>
        <v>4959.833333333333</v>
      </c>
      <c r="E25" s="25">
        <f t="shared" si="1"/>
        <v>20.66666666666697</v>
      </c>
      <c r="F25" s="25">
        <f t="shared" si="3"/>
        <v>250.16666666666697</v>
      </c>
    </row>
    <row r="26" spans="1:6" x14ac:dyDescent="0.2">
      <c r="A26" s="24">
        <v>37561</v>
      </c>
      <c r="B26" s="21">
        <v>5243</v>
      </c>
      <c r="C26" s="25">
        <f t="shared" si="0"/>
        <v>5217.5</v>
      </c>
      <c r="D26" s="25">
        <f t="shared" si="2"/>
        <v>5003.333333333333</v>
      </c>
      <c r="E26" s="25">
        <f t="shared" si="1"/>
        <v>25.5</v>
      </c>
      <c r="F26" s="25">
        <f t="shared" si="3"/>
        <v>239.66666666666697</v>
      </c>
    </row>
    <row r="27" spans="1:6" x14ac:dyDescent="0.2">
      <c r="A27" s="24">
        <v>37591</v>
      </c>
      <c r="B27" s="21">
        <v>5444</v>
      </c>
      <c r="C27" s="25">
        <f t="shared" si="0"/>
        <v>5220.333333333333</v>
      </c>
      <c r="D27" s="25">
        <f t="shared" si="2"/>
        <v>5056.583333333333</v>
      </c>
      <c r="E27" s="25">
        <f t="shared" si="1"/>
        <v>223.66666666666697</v>
      </c>
      <c r="F27" s="25">
        <f t="shared" si="3"/>
        <v>387.41666666666697</v>
      </c>
    </row>
    <row r="28" spans="1:6" x14ac:dyDescent="0.2">
      <c r="A28" s="24">
        <v>37622</v>
      </c>
      <c r="B28" s="21">
        <v>5752</v>
      </c>
      <c r="C28" s="25">
        <f t="shared" si="0"/>
        <v>5242.166666666667</v>
      </c>
      <c r="D28" s="25">
        <f t="shared" si="2"/>
        <v>5128.916666666667</v>
      </c>
      <c r="E28" s="25">
        <f t="shared" si="1"/>
        <v>509.83333333333303</v>
      </c>
      <c r="F28" s="25">
        <f t="shared" si="3"/>
        <v>623.08333333333303</v>
      </c>
    </row>
    <row r="29" spans="1:6" x14ac:dyDescent="0.2">
      <c r="A29" s="24">
        <v>37653</v>
      </c>
      <c r="B29" s="21">
        <v>5771</v>
      </c>
      <c r="C29" s="25">
        <f t="shared" si="0"/>
        <v>5336.166666666667</v>
      </c>
      <c r="D29" s="25">
        <f t="shared" si="2"/>
        <v>5217.166666666667</v>
      </c>
      <c r="E29" s="25">
        <f t="shared" si="1"/>
        <v>434.83333333333303</v>
      </c>
      <c r="F29" s="25">
        <f t="shared" si="3"/>
        <v>553.83333333333303</v>
      </c>
    </row>
    <row r="30" spans="1:6" x14ac:dyDescent="0.2">
      <c r="A30" s="24">
        <v>37681</v>
      </c>
      <c r="B30" s="21">
        <v>5433</v>
      </c>
      <c r="C30" s="25">
        <f t="shared" si="0"/>
        <v>5443.166666666667</v>
      </c>
      <c r="D30" s="25">
        <f t="shared" si="2"/>
        <v>5289.666666666667</v>
      </c>
      <c r="E30" s="25">
        <f t="shared" si="1"/>
        <v>-10.16666666666697</v>
      </c>
      <c r="F30" s="25">
        <f t="shared" si="3"/>
        <v>143.33333333333303</v>
      </c>
    </row>
    <row r="31" spans="1:6" x14ac:dyDescent="0.2">
      <c r="A31" s="24">
        <v>37712</v>
      </c>
      <c r="B31" s="21">
        <v>5192</v>
      </c>
      <c r="C31" s="25">
        <f t="shared" si="0"/>
        <v>5475.5</v>
      </c>
      <c r="D31" s="25">
        <f t="shared" si="2"/>
        <v>5332.416666666667</v>
      </c>
      <c r="E31" s="25">
        <f t="shared" si="1"/>
        <v>-283.5</v>
      </c>
      <c r="F31" s="25">
        <f t="shared" si="3"/>
        <v>-140.41666666666697</v>
      </c>
    </row>
    <row r="32" spans="1:6" x14ac:dyDescent="0.2">
      <c r="A32" s="24">
        <v>37742</v>
      </c>
      <c r="B32" s="21">
        <v>5561</v>
      </c>
      <c r="C32" s="25">
        <f t="shared" si="0"/>
        <v>5472.5</v>
      </c>
      <c r="D32" s="25">
        <f t="shared" si="2"/>
        <v>5345</v>
      </c>
      <c r="E32" s="25">
        <f t="shared" si="1"/>
        <v>88.5</v>
      </c>
      <c r="F32" s="25">
        <f t="shared" si="3"/>
        <v>216</v>
      </c>
    </row>
    <row r="33" spans="1:6" x14ac:dyDescent="0.2">
      <c r="A33" s="24">
        <v>37773</v>
      </c>
      <c r="B33" s="21">
        <v>5509</v>
      </c>
      <c r="C33" s="25">
        <f t="shared" si="0"/>
        <v>5525.5</v>
      </c>
      <c r="D33" s="25">
        <f t="shared" si="2"/>
        <v>5372.916666666667</v>
      </c>
      <c r="E33" s="25">
        <f t="shared" si="1"/>
        <v>-16.5</v>
      </c>
      <c r="F33" s="25">
        <f t="shared" si="3"/>
        <v>136.08333333333303</v>
      </c>
    </row>
    <row r="34" spans="1:6" x14ac:dyDescent="0.2">
      <c r="A34" s="24">
        <v>37803</v>
      </c>
      <c r="B34" s="21">
        <v>5363</v>
      </c>
      <c r="C34" s="25">
        <f t="shared" si="0"/>
        <v>5536.333333333333</v>
      </c>
      <c r="D34" s="25">
        <f t="shared" si="2"/>
        <v>5389.25</v>
      </c>
      <c r="E34" s="25">
        <f t="shared" si="1"/>
        <v>-173.33333333333303</v>
      </c>
      <c r="F34" s="25">
        <f t="shared" si="3"/>
        <v>-26.25</v>
      </c>
    </row>
    <row r="35" spans="1:6" x14ac:dyDescent="0.2">
      <c r="A35" s="24">
        <v>37834</v>
      </c>
      <c r="B35" s="21">
        <v>5462</v>
      </c>
      <c r="C35" s="25">
        <f t="shared" si="0"/>
        <v>5471.5</v>
      </c>
      <c r="D35" s="25">
        <f t="shared" si="2"/>
        <v>5403.833333333333</v>
      </c>
      <c r="E35" s="25">
        <f t="shared" si="1"/>
        <v>-9.5</v>
      </c>
      <c r="F35" s="25">
        <f t="shared" si="3"/>
        <v>58.16666666666697</v>
      </c>
    </row>
    <row r="36" spans="1:6" x14ac:dyDescent="0.2">
      <c r="A36" s="24">
        <v>37865</v>
      </c>
      <c r="B36" s="21">
        <v>5718</v>
      </c>
      <c r="C36" s="25">
        <f t="shared" si="0"/>
        <v>5420</v>
      </c>
      <c r="D36" s="25">
        <f t="shared" si="2"/>
        <v>5431.583333333333</v>
      </c>
      <c r="E36" s="25">
        <f t="shared" si="1"/>
        <v>298</v>
      </c>
      <c r="F36" s="25">
        <f t="shared" si="3"/>
        <v>286.41666666666697</v>
      </c>
    </row>
    <row r="37" spans="1:6" x14ac:dyDescent="0.2">
      <c r="A37" s="24">
        <v>37895</v>
      </c>
      <c r="B37" s="21">
        <v>5695</v>
      </c>
      <c r="C37" s="25">
        <f t="shared" si="0"/>
        <v>5467.5</v>
      </c>
      <c r="D37" s="25">
        <f t="shared" si="2"/>
        <v>5471.5</v>
      </c>
      <c r="E37" s="25">
        <f t="shared" si="1"/>
        <v>227.5</v>
      </c>
      <c r="F37" s="25">
        <f t="shared" si="3"/>
        <v>223.5</v>
      </c>
    </row>
    <row r="38" spans="1:6" x14ac:dyDescent="0.2">
      <c r="A38" s="24">
        <v>37926</v>
      </c>
      <c r="B38" s="21">
        <v>5850</v>
      </c>
      <c r="C38" s="25">
        <f t="shared" si="0"/>
        <v>5551.333333333333</v>
      </c>
      <c r="D38" s="25">
        <f t="shared" si="2"/>
        <v>5511.916666666667</v>
      </c>
      <c r="E38" s="25">
        <f t="shared" si="1"/>
        <v>298.66666666666697</v>
      </c>
      <c r="F38" s="25">
        <f t="shared" si="3"/>
        <v>338.08333333333303</v>
      </c>
    </row>
    <row r="39" spans="1:6" x14ac:dyDescent="0.2">
      <c r="A39" s="24">
        <v>37956</v>
      </c>
      <c r="B39" s="21">
        <v>6094</v>
      </c>
      <c r="C39" s="25">
        <f t="shared" si="0"/>
        <v>5599.5</v>
      </c>
      <c r="D39" s="25">
        <f t="shared" si="2"/>
        <v>5562.5</v>
      </c>
      <c r="E39" s="25">
        <f t="shared" si="1"/>
        <v>494.5</v>
      </c>
      <c r="F39" s="25">
        <f t="shared" si="3"/>
        <v>531.5</v>
      </c>
    </row>
    <row r="40" spans="1:6" x14ac:dyDescent="0.2">
      <c r="A40" s="24">
        <v>37987</v>
      </c>
      <c r="B40" s="21">
        <v>6179</v>
      </c>
      <c r="C40" s="25">
        <f t="shared" si="0"/>
        <v>5697</v>
      </c>
      <c r="D40" s="25">
        <f t="shared" si="2"/>
        <v>5616.666666666667</v>
      </c>
      <c r="E40" s="25">
        <f t="shared" si="1"/>
        <v>482</v>
      </c>
      <c r="F40" s="25">
        <f t="shared" si="3"/>
        <v>562.33333333333303</v>
      </c>
    </row>
    <row r="41" spans="1:6" x14ac:dyDescent="0.2">
      <c r="A41" s="24">
        <v>38018</v>
      </c>
      <c r="B41" s="21">
        <v>6018</v>
      </c>
      <c r="C41" s="25">
        <f t="shared" si="0"/>
        <v>5833</v>
      </c>
      <c r="D41" s="25">
        <f t="shared" si="2"/>
        <v>5652.25</v>
      </c>
      <c r="E41" s="25">
        <f t="shared" si="1"/>
        <v>185</v>
      </c>
      <c r="F41" s="25">
        <f t="shared" si="3"/>
        <v>365.75</v>
      </c>
    </row>
    <row r="42" spans="1:6" x14ac:dyDescent="0.2">
      <c r="A42" s="24">
        <v>38047</v>
      </c>
      <c r="B42" s="21">
        <v>5986</v>
      </c>
      <c r="C42" s="25">
        <f t="shared" si="0"/>
        <v>5925.666666666667</v>
      </c>
      <c r="D42" s="25">
        <f t="shared" si="2"/>
        <v>5672.833333333333</v>
      </c>
      <c r="E42" s="25">
        <f t="shared" si="1"/>
        <v>60.33333333333303</v>
      </c>
      <c r="F42" s="25">
        <f t="shared" si="3"/>
        <v>313.16666666666697</v>
      </c>
    </row>
    <row r="43" spans="1:6" x14ac:dyDescent="0.2">
      <c r="A43" s="24">
        <v>38078</v>
      </c>
      <c r="B43" s="21">
        <v>5916</v>
      </c>
      <c r="C43" s="25">
        <f t="shared" si="0"/>
        <v>5970.333333333333</v>
      </c>
      <c r="D43" s="25">
        <f t="shared" si="2"/>
        <v>5718.916666666667</v>
      </c>
      <c r="E43" s="25">
        <f t="shared" si="1"/>
        <v>-54.33333333333303</v>
      </c>
      <c r="F43" s="25">
        <f t="shared" si="3"/>
        <v>197.08333333333303</v>
      </c>
    </row>
    <row r="44" spans="1:6" x14ac:dyDescent="0.2">
      <c r="A44" s="24">
        <v>38108</v>
      </c>
      <c r="B44" s="21">
        <v>5736</v>
      </c>
      <c r="C44" s="25">
        <f t="shared" si="0"/>
        <v>6007.166666666667</v>
      </c>
      <c r="D44" s="25">
        <f t="shared" si="2"/>
        <v>5779.25</v>
      </c>
      <c r="E44" s="25">
        <f t="shared" si="1"/>
        <v>-271.16666666666697</v>
      </c>
      <c r="F44" s="25">
        <f t="shared" si="3"/>
        <v>-43.25</v>
      </c>
    </row>
    <row r="45" spans="1:6" x14ac:dyDescent="0.2">
      <c r="A45" s="24">
        <v>38139</v>
      </c>
      <c r="B45" s="21">
        <v>5862</v>
      </c>
      <c r="C45" s="25">
        <f t="shared" si="0"/>
        <v>5988.166666666667</v>
      </c>
      <c r="D45" s="25">
        <f t="shared" si="2"/>
        <v>5793.833333333333</v>
      </c>
      <c r="E45" s="25">
        <f t="shared" si="1"/>
        <v>-126.16666666666697</v>
      </c>
      <c r="F45" s="25">
        <f t="shared" si="3"/>
        <v>68.16666666666697</v>
      </c>
    </row>
    <row r="46" spans="1:6" x14ac:dyDescent="0.2">
      <c r="A46" s="24">
        <v>38169</v>
      </c>
      <c r="B46" s="21">
        <v>6059</v>
      </c>
      <c r="C46" s="25">
        <f t="shared" si="0"/>
        <v>5949.5</v>
      </c>
      <c r="D46" s="25">
        <f t="shared" si="2"/>
        <v>5823.25</v>
      </c>
      <c r="E46" s="25">
        <f t="shared" si="1"/>
        <v>109.5</v>
      </c>
      <c r="F46" s="25">
        <f t="shared" si="3"/>
        <v>235.75</v>
      </c>
    </row>
    <row r="47" spans="1:6" x14ac:dyDescent="0.2">
      <c r="A47" s="24">
        <v>38200</v>
      </c>
      <c r="B47" s="21">
        <v>6126</v>
      </c>
      <c r="C47" s="25">
        <f t="shared" si="0"/>
        <v>5929.5</v>
      </c>
      <c r="D47" s="25">
        <f t="shared" si="2"/>
        <v>5881.25</v>
      </c>
      <c r="E47" s="25">
        <f t="shared" si="1"/>
        <v>196.5</v>
      </c>
      <c r="F47" s="25">
        <f t="shared" si="3"/>
        <v>244.75</v>
      </c>
    </row>
    <row r="48" spans="1:6" x14ac:dyDescent="0.2">
      <c r="A48" s="24">
        <v>38231</v>
      </c>
      <c r="B48" s="21">
        <v>6170</v>
      </c>
      <c r="C48" s="25">
        <f t="shared" si="0"/>
        <v>5947.5</v>
      </c>
      <c r="D48" s="25">
        <f t="shared" si="2"/>
        <v>5936.583333333333</v>
      </c>
      <c r="E48" s="25">
        <f t="shared" si="1"/>
        <v>222.5</v>
      </c>
      <c r="F48" s="25">
        <f t="shared" si="3"/>
        <v>233.41666666666697</v>
      </c>
    </row>
    <row r="49" spans="1:6" x14ac:dyDescent="0.2">
      <c r="A49" s="24">
        <v>38261</v>
      </c>
      <c r="B49" s="21">
        <v>6361</v>
      </c>
      <c r="C49" s="25">
        <f t="shared" si="0"/>
        <v>5978.166666666667</v>
      </c>
      <c r="D49" s="25">
        <f t="shared" si="2"/>
        <v>5974.25</v>
      </c>
      <c r="E49" s="25">
        <f t="shared" si="1"/>
        <v>382.83333333333303</v>
      </c>
      <c r="F49" s="25">
        <f t="shared" si="3"/>
        <v>386.75</v>
      </c>
    </row>
    <row r="50" spans="1:6" x14ac:dyDescent="0.2">
      <c r="A50" s="24">
        <v>38292</v>
      </c>
      <c r="B50" s="21">
        <v>6551</v>
      </c>
      <c r="C50" s="25">
        <f t="shared" si="0"/>
        <v>6052.333333333333</v>
      </c>
      <c r="D50" s="25">
        <f t="shared" si="2"/>
        <v>6029.75</v>
      </c>
      <c r="E50" s="25">
        <f t="shared" si="1"/>
        <v>498.66666666666697</v>
      </c>
      <c r="F50" s="25">
        <f t="shared" si="3"/>
        <v>521.25</v>
      </c>
    </row>
    <row r="51" spans="1:6" x14ac:dyDescent="0.2">
      <c r="A51" s="24">
        <v>38322</v>
      </c>
      <c r="B51" s="21">
        <v>6445</v>
      </c>
      <c r="C51" s="25">
        <f t="shared" si="0"/>
        <v>6188.166666666667</v>
      </c>
      <c r="D51" s="25">
        <f t="shared" si="2"/>
        <v>6088.166666666667</v>
      </c>
      <c r="E51" s="25">
        <f t="shared" si="1"/>
        <v>256.83333333333303</v>
      </c>
      <c r="F51" s="25">
        <f t="shared" si="3"/>
        <v>356.83333333333303</v>
      </c>
    </row>
    <row r="52" spans="1:6" x14ac:dyDescent="0.2">
      <c r="A52" s="24">
        <v>38353</v>
      </c>
      <c r="B52" s="21">
        <v>6149</v>
      </c>
      <c r="C52" s="25">
        <f t="shared" si="0"/>
        <v>6285.333333333333</v>
      </c>
      <c r="D52" s="25">
        <f t="shared" si="2"/>
        <v>6117.416666666667</v>
      </c>
      <c r="E52" s="25">
        <f t="shared" si="1"/>
        <v>-136.33333333333303</v>
      </c>
      <c r="F52" s="25">
        <f t="shared" si="3"/>
        <v>31.58333333333303</v>
      </c>
    </row>
    <row r="53" spans="1:6" x14ac:dyDescent="0.2">
      <c r="A53" s="24">
        <v>38384</v>
      </c>
      <c r="B53" s="21">
        <v>6108</v>
      </c>
      <c r="C53" s="25">
        <f t="shared" si="0"/>
        <v>6300.333333333333</v>
      </c>
      <c r="D53" s="25">
        <f t="shared" si="2"/>
        <v>6114.916666666667</v>
      </c>
      <c r="E53" s="25">
        <f t="shared" si="1"/>
        <v>-192.33333333333303</v>
      </c>
      <c r="F53" s="25">
        <f t="shared" si="3"/>
        <v>-6.9166666666669698</v>
      </c>
    </row>
    <row r="54" spans="1:6" x14ac:dyDescent="0.2">
      <c r="A54" s="24">
        <v>38412</v>
      </c>
      <c r="B54" s="21">
        <v>6262</v>
      </c>
      <c r="C54" s="25">
        <f t="shared" si="0"/>
        <v>6297.333333333333</v>
      </c>
      <c r="D54" s="25">
        <f t="shared" si="2"/>
        <v>6122.416666666667</v>
      </c>
      <c r="E54" s="25">
        <f t="shared" si="1"/>
        <v>-35.33333333333303</v>
      </c>
      <c r="F54" s="25">
        <f t="shared" si="3"/>
        <v>139.58333333333303</v>
      </c>
    </row>
    <row r="55" spans="1:6" x14ac:dyDescent="0.2">
      <c r="A55" s="24">
        <v>38443</v>
      </c>
      <c r="B55" s="21">
        <v>6151</v>
      </c>
      <c r="C55" s="25">
        <f t="shared" si="0"/>
        <v>6312.666666666667</v>
      </c>
      <c r="D55" s="25">
        <f t="shared" si="2"/>
        <v>6145.416666666667</v>
      </c>
      <c r="E55" s="25">
        <f t="shared" si="1"/>
        <v>-161.66666666666697</v>
      </c>
      <c r="F55" s="25">
        <f t="shared" si="3"/>
        <v>5.5833333333330302</v>
      </c>
    </row>
    <row r="56" spans="1:6" x14ac:dyDescent="0.2">
      <c r="A56" s="24">
        <v>38473</v>
      </c>
      <c r="B56" s="21">
        <v>6030</v>
      </c>
      <c r="C56" s="25">
        <f t="shared" si="0"/>
        <v>6277.666666666667</v>
      </c>
      <c r="D56" s="25">
        <f t="shared" si="2"/>
        <v>6165</v>
      </c>
      <c r="E56" s="25">
        <f t="shared" si="1"/>
        <v>-247.66666666666697</v>
      </c>
      <c r="F56" s="25">
        <f t="shared" si="3"/>
        <v>-135</v>
      </c>
    </row>
    <row r="57" spans="1:6" x14ac:dyDescent="0.2">
      <c r="A57" s="24">
        <v>38504</v>
      </c>
      <c r="B57" s="21">
        <v>6134</v>
      </c>
      <c r="C57" s="25">
        <f t="shared" si="0"/>
        <v>6190.833333333333</v>
      </c>
      <c r="D57" s="25">
        <f t="shared" si="2"/>
        <v>6189.5</v>
      </c>
      <c r="E57" s="25">
        <f t="shared" si="1"/>
        <v>-56.83333333333303</v>
      </c>
      <c r="F57" s="25">
        <f t="shared" si="3"/>
        <v>-55.5</v>
      </c>
    </row>
    <row r="58" spans="1:6" x14ac:dyDescent="0.2">
      <c r="A58" s="24">
        <v>38534</v>
      </c>
      <c r="B58" s="21">
        <v>6058</v>
      </c>
      <c r="C58" s="25">
        <f t="shared" si="0"/>
        <v>6139</v>
      </c>
      <c r="D58" s="25">
        <f t="shared" si="2"/>
        <v>6212.166666666667</v>
      </c>
      <c r="E58" s="25">
        <f t="shared" si="1"/>
        <v>-81</v>
      </c>
      <c r="F58" s="25">
        <f t="shared" si="3"/>
        <v>-154.16666666666697</v>
      </c>
    </row>
    <row r="59" spans="1:6" x14ac:dyDescent="0.2">
      <c r="A59" s="24">
        <v>38565</v>
      </c>
      <c r="B59" s="21">
        <v>6249</v>
      </c>
      <c r="C59" s="25">
        <f t="shared" si="0"/>
        <v>6123.833333333333</v>
      </c>
      <c r="D59" s="25">
        <f t="shared" si="2"/>
        <v>6212.083333333333</v>
      </c>
      <c r="E59" s="25">
        <f t="shared" si="1"/>
        <v>125.16666666666697</v>
      </c>
      <c r="F59" s="25">
        <f t="shared" si="3"/>
        <v>36.91666666666697</v>
      </c>
    </row>
    <row r="60" spans="1:6" x14ac:dyDescent="0.2">
      <c r="A60" s="24">
        <v>38596</v>
      </c>
      <c r="B60" s="21">
        <v>6535</v>
      </c>
      <c r="C60" s="25">
        <f t="shared" si="0"/>
        <v>6147.333333333333</v>
      </c>
      <c r="D60" s="25">
        <f t="shared" si="2"/>
        <v>6222.333333333333</v>
      </c>
      <c r="E60" s="25">
        <f t="shared" si="1"/>
        <v>387.66666666666697</v>
      </c>
      <c r="F60" s="25">
        <f t="shared" si="3"/>
        <v>312.66666666666697</v>
      </c>
    </row>
    <row r="61" spans="1:6" x14ac:dyDescent="0.2">
      <c r="A61" s="24">
        <v>38626</v>
      </c>
      <c r="B61" s="21">
        <v>6874</v>
      </c>
      <c r="C61" s="25">
        <f t="shared" si="0"/>
        <v>6192.833333333333</v>
      </c>
      <c r="D61" s="25">
        <f t="shared" si="2"/>
        <v>6252.75</v>
      </c>
      <c r="E61" s="25">
        <f t="shared" si="1"/>
        <v>681.16666666666697</v>
      </c>
      <c r="F61" s="25">
        <f t="shared" si="3"/>
        <v>621.25</v>
      </c>
    </row>
    <row r="62" spans="1:6" x14ac:dyDescent="0.2">
      <c r="A62" s="24">
        <v>38657</v>
      </c>
      <c r="B62" s="21">
        <v>7168</v>
      </c>
      <c r="C62" s="25">
        <f t="shared" si="0"/>
        <v>6313.333333333333</v>
      </c>
      <c r="D62" s="25">
        <f t="shared" si="2"/>
        <v>6295.5</v>
      </c>
      <c r="E62" s="25">
        <f t="shared" si="1"/>
        <v>854.66666666666697</v>
      </c>
      <c r="F62" s="25">
        <f t="shared" si="3"/>
        <v>872.5</v>
      </c>
    </row>
    <row r="63" spans="1:6" x14ac:dyDescent="0.2">
      <c r="A63" s="24">
        <v>38687</v>
      </c>
      <c r="B63" s="21">
        <v>7586</v>
      </c>
      <c r="C63" s="25">
        <f t="shared" si="0"/>
        <v>6503</v>
      </c>
      <c r="D63" s="25">
        <f t="shared" si="2"/>
        <v>6346.916666666667</v>
      </c>
      <c r="E63" s="25">
        <f t="shared" si="1"/>
        <v>1083</v>
      </c>
      <c r="F63" s="25">
        <f t="shared" si="3"/>
        <v>1239.083333333333</v>
      </c>
    </row>
    <row r="64" spans="1:6" x14ac:dyDescent="0.2">
      <c r="A64" s="24">
        <v>38718</v>
      </c>
      <c r="B64" s="21">
        <v>7925</v>
      </c>
      <c r="C64" s="25">
        <f t="shared" si="0"/>
        <v>6745</v>
      </c>
      <c r="D64" s="25">
        <f t="shared" si="2"/>
        <v>6442</v>
      </c>
      <c r="E64" s="25">
        <f t="shared" si="1"/>
        <v>1180</v>
      </c>
      <c r="F64" s="25">
        <f t="shared" si="3"/>
        <v>1483</v>
      </c>
    </row>
    <row r="65" spans="1:6" x14ac:dyDescent="0.2">
      <c r="A65" s="24">
        <v>38749</v>
      </c>
      <c r="B65" s="21">
        <v>8038</v>
      </c>
      <c r="C65" s="25">
        <f t="shared" si="0"/>
        <v>7056.166666666667</v>
      </c>
      <c r="D65" s="25">
        <f t="shared" si="2"/>
        <v>6590</v>
      </c>
      <c r="E65" s="25">
        <f t="shared" si="1"/>
        <v>981.83333333333303</v>
      </c>
      <c r="F65" s="25">
        <f t="shared" si="3"/>
        <v>1448</v>
      </c>
    </row>
    <row r="66" spans="1:6" x14ac:dyDescent="0.2">
      <c r="A66" s="24">
        <v>38777</v>
      </c>
      <c r="B66" s="21">
        <v>8059</v>
      </c>
      <c r="C66" s="25">
        <f t="shared" si="0"/>
        <v>7354.333333333333</v>
      </c>
      <c r="D66" s="25">
        <f t="shared" si="2"/>
        <v>6750.833333333333</v>
      </c>
      <c r="E66" s="25">
        <f t="shared" si="1"/>
        <v>704.66666666666697</v>
      </c>
      <c r="F66" s="25">
        <f t="shared" si="3"/>
        <v>1308.166666666667</v>
      </c>
    </row>
    <row r="67" spans="1:6" x14ac:dyDescent="0.2">
      <c r="A67" s="24">
        <v>38808</v>
      </c>
      <c r="B67" s="21">
        <v>8985</v>
      </c>
      <c r="C67" s="25">
        <f t="shared" si="0"/>
        <v>7608.333333333333</v>
      </c>
      <c r="D67" s="25">
        <f t="shared" si="2"/>
        <v>6900.583333333333</v>
      </c>
      <c r="E67" s="25">
        <f t="shared" si="1"/>
        <v>1376.666666666667</v>
      </c>
      <c r="F67" s="25">
        <f t="shared" si="3"/>
        <v>2084.416666666667</v>
      </c>
    </row>
    <row r="68" spans="1:6" x14ac:dyDescent="0.2">
      <c r="A68" s="24">
        <v>38838</v>
      </c>
      <c r="B68" s="21">
        <v>9969</v>
      </c>
      <c r="C68" s="25">
        <f t="shared" si="0"/>
        <v>7960.166666666667</v>
      </c>
      <c r="D68" s="25">
        <f t="shared" si="2"/>
        <v>7136.75</v>
      </c>
      <c r="E68" s="25">
        <f t="shared" si="1"/>
        <v>2008.833333333333</v>
      </c>
      <c r="F68" s="25">
        <f t="shared" si="3"/>
        <v>2832.25</v>
      </c>
    </row>
    <row r="69" spans="1:6" x14ac:dyDescent="0.2">
      <c r="A69" s="24">
        <v>38869</v>
      </c>
      <c r="B69" s="21">
        <v>8952</v>
      </c>
      <c r="C69" s="25">
        <f t="shared" si="0"/>
        <v>8427</v>
      </c>
      <c r="D69" s="25">
        <f t="shared" si="2"/>
        <v>7465</v>
      </c>
      <c r="E69" s="25">
        <f t="shared" si="1"/>
        <v>525</v>
      </c>
      <c r="F69" s="25">
        <f t="shared" si="3"/>
        <v>1487</v>
      </c>
    </row>
    <row r="70" spans="1:6" x14ac:dyDescent="0.2">
      <c r="A70" s="24">
        <v>38899</v>
      </c>
      <c r="B70" s="21">
        <v>9559</v>
      </c>
      <c r="C70" s="25">
        <f t="shared" si="0"/>
        <v>8654.6666666666661</v>
      </c>
      <c r="D70" s="25">
        <f t="shared" si="2"/>
        <v>7699.833333333333</v>
      </c>
      <c r="E70" s="25">
        <f t="shared" si="1"/>
        <v>904.33333333333394</v>
      </c>
      <c r="F70" s="25">
        <f t="shared" si="3"/>
        <v>1859.166666666667</v>
      </c>
    </row>
    <row r="71" spans="1:6" x14ac:dyDescent="0.2">
      <c r="A71" s="24">
        <v>38930</v>
      </c>
      <c r="B71" s="21">
        <v>9469</v>
      </c>
      <c r="C71" s="25">
        <f t="shared" si="0"/>
        <v>8927</v>
      </c>
      <c r="D71" s="25">
        <f t="shared" si="2"/>
        <v>7991.583333333333</v>
      </c>
      <c r="E71" s="25">
        <f t="shared" si="1"/>
        <v>542</v>
      </c>
      <c r="F71" s="25">
        <f t="shared" si="3"/>
        <v>1477.416666666667</v>
      </c>
    </row>
    <row r="72" spans="1:6" x14ac:dyDescent="0.2">
      <c r="A72" s="24">
        <v>38961</v>
      </c>
      <c r="B72" s="21">
        <v>8998</v>
      </c>
      <c r="C72" s="25">
        <f t="shared" si="0"/>
        <v>9165.5</v>
      </c>
      <c r="D72" s="25">
        <f t="shared" si="2"/>
        <v>8259.9166666666661</v>
      </c>
      <c r="E72" s="25">
        <f t="shared" si="1"/>
        <v>-167.5</v>
      </c>
      <c r="F72" s="25">
        <f t="shared" si="3"/>
        <v>738.08333333333394</v>
      </c>
    </row>
    <row r="73" spans="1:6" x14ac:dyDescent="0.2">
      <c r="A73" s="24">
        <v>38991</v>
      </c>
      <c r="B73" s="21">
        <v>8695</v>
      </c>
      <c r="C73" s="25">
        <f t="shared" si="0"/>
        <v>9322</v>
      </c>
      <c r="D73" s="25">
        <f t="shared" si="2"/>
        <v>8465.1666666666661</v>
      </c>
      <c r="E73" s="25">
        <f t="shared" si="1"/>
        <v>-627</v>
      </c>
      <c r="F73" s="25">
        <f t="shared" si="3"/>
        <v>229.83333333333394</v>
      </c>
    </row>
    <row r="74" spans="1:6" x14ac:dyDescent="0.2">
      <c r="A74" s="24">
        <v>39022</v>
      </c>
      <c r="B74" s="21">
        <v>9140</v>
      </c>
      <c r="C74" s="25">
        <f t="shared" si="0"/>
        <v>9273.6666666666661</v>
      </c>
      <c r="D74" s="25">
        <f t="shared" si="2"/>
        <v>8616.9166666666661</v>
      </c>
      <c r="E74" s="25">
        <f t="shared" si="1"/>
        <v>-133.66666666666606</v>
      </c>
      <c r="F74" s="25">
        <f t="shared" si="3"/>
        <v>523.08333333333394</v>
      </c>
    </row>
    <row r="75" spans="1:6" x14ac:dyDescent="0.2">
      <c r="A75" s="24">
        <v>39052</v>
      </c>
      <c r="B75" s="21">
        <v>9133</v>
      </c>
      <c r="C75" s="25">
        <f t="shared" ref="C75:C138" si="4">AVERAGE(B69:B74)</f>
        <v>9135.5</v>
      </c>
      <c r="D75" s="25">
        <f t="shared" si="2"/>
        <v>8781.25</v>
      </c>
      <c r="E75" s="25">
        <f t="shared" ref="E75:E138" si="5">B75-C75</f>
        <v>-2.5</v>
      </c>
      <c r="F75" s="25">
        <f t="shared" si="3"/>
        <v>351.75</v>
      </c>
    </row>
    <row r="76" spans="1:6" x14ac:dyDescent="0.2">
      <c r="A76" s="24">
        <v>39083</v>
      </c>
      <c r="B76" s="21">
        <v>9069</v>
      </c>
      <c r="C76" s="25">
        <f t="shared" si="4"/>
        <v>9165.6666666666661</v>
      </c>
      <c r="D76" s="25">
        <f t="shared" si="2"/>
        <v>8910.1666666666661</v>
      </c>
      <c r="E76" s="25">
        <f t="shared" si="5"/>
        <v>-96.66666666666606</v>
      </c>
      <c r="F76" s="25">
        <f t="shared" si="3"/>
        <v>158.83333333333394</v>
      </c>
    </row>
    <row r="77" spans="1:6" x14ac:dyDescent="0.2">
      <c r="A77" s="24">
        <v>39114</v>
      </c>
      <c r="B77" s="21">
        <v>9545</v>
      </c>
      <c r="C77" s="25">
        <f t="shared" si="4"/>
        <v>9084</v>
      </c>
      <c r="D77" s="25">
        <f t="shared" si="2"/>
        <v>9005.5</v>
      </c>
      <c r="E77" s="25">
        <f t="shared" si="5"/>
        <v>461</v>
      </c>
      <c r="F77" s="25">
        <f t="shared" si="3"/>
        <v>539.5</v>
      </c>
    </row>
    <row r="78" spans="1:6" x14ac:dyDescent="0.2">
      <c r="A78" s="24">
        <v>39142</v>
      </c>
      <c r="B78" s="21">
        <v>9370</v>
      </c>
      <c r="C78" s="25">
        <f t="shared" si="4"/>
        <v>9096.6666666666661</v>
      </c>
      <c r="D78" s="25">
        <f t="shared" si="2"/>
        <v>9131.0833333333339</v>
      </c>
      <c r="E78" s="25">
        <f t="shared" si="5"/>
        <v>273.33333333333394</v>
      </c>
      <c r="F78" s="25">
        <f t="shared" si="3"/>
        <v>238.91666666666606</v>
      </c>
    </row>
    <row r="79" spans="1:6" x14ac:dyDescent="0.2">
      <c r="A79" s="24">
        <v>39173</v>
      </c>
      <c r="B79" s="21">
        <v>9321</v>
      </c>
      <c r="C79" s="25">
        <f t="shared" si="4"/>
        <v>9158.6666666666661</v>
      </c>
      <c r="D79" s="25">
        <f t="shared" si="2"/>
        <v>9240.3333333333339</v>
      </c>
      <c r="E79" s="25">
        <f t="shared" si="5"/>
        <v>162.33333333333394</v>
      </c>
      <c r="F79" s="25">
        <f t="shared" si="3"/>
        <v>80.66666666666606</v>
      </c>
    </row>
    <row r="80" spans="1:6" x14ac:dyDescent="0.2">
      <c r="A80" s="24">
        <v>39203</v>
      </c>
      <c r="B80" s="21">
        <v>8878</v>
      </c>
      <c r="C80" s="25">
        <f t="shared" si="4"/>
        <v>9263</v>
      </c>
      <c r="D80" s="25">
        <f t="shared" si="2"/>
        <v>9268.3333333333339</v>
      </c>
      <c r="E80" s="25">
        <f t="shared" si="5"/>
        <v>-385</v>
      </c>
      <c r="F80" s="25">
        <f t="shared" si="3"/>
        <v>-390.33333333333394</v>
      </c>
    </row>
    <row r="81" spans="1:6" x14ac:dyDescent="0.2">
      <c r="A81" s="24">
        <v>39234</v>
      </c>
      <c r="B81" s="21">
        <v>8707</v>
      </c>
      <c r="C81" s="25">
        <f t="shared" si="4"/>
        <v>9219.3333333333339</v>
      </c>
      <c r="D81" s="25">
        <f t="shared" ref="D81:D144" si="6">AVERAGE(B69:B80)</f>
        <v>9177.4166666666661</v>
      </c>
      <c r="E81" s="25">
        <f t="shared" si="5"/>
        <v>-512.33333333333394</v>
      </c>
      <c r="F81" s="25">
        <f t="shared" ref="F81:F144" si="7">B81-D81</f>
        <v>-470.41666666666606</v>
      </c>
    </row>
    <row r="82" spans="1:6" x14ac:dyDescent="0.2">
      <c r="A82" s="24">
        <v>39264</v>
      </c>
      <c r="B82" s="21">
        <v>8741</v>
      </c>
      <c r="C82" s="25">
        <f t="shared" si="4"/>
        <v>9148.3333333333339</v>
      </c>
      <c r="D82" s="25">
        <f t="shared" si="6"/>
        <v>9157</v>
      </c>
      <c r="E82" s="25">
        <f t="shared" si="5"/>
        <v>-407.33333333333394</v>
      </c>
      <c r="F82" s="25">
        <f t="shared" si="7"/>
        <v>-416</v>
      </c>
    </row>
    <row r="83" spans="1:6" x14ac:dyDescent="0.2">
      <c r="A83" s="24">
        <v>39295</v>
      </c>
      <c r="B83" s="21">
        <v>8836</v>
      </c>
      <c r="C83" s="25">
        <f t="shared" si="4"/>
        <v>9093.6666666666661</v>
      </c>
      <c r="D83" s="25">
        <f t="shared" si="6"/>
        <v>9088.8333333333339</v>
      </c>
      <c r="E83" s="25">
        <f t="shared" si="5"/>
        <v>-257.66666666666606</v>
      </c>
      <c r="F83" s="25">
        <f t="shared" si="7"/>
        <v>-252.83333333333394</v>
      </c>
    </row>
    <row r="84" spans="1:6" x14ac:dyDescent="0.2">
      <c r="A84" s="24">
        <v>39326</v>
      </c>
      <c r="B84" s="21">
        <v>9311</v>
      </c>
      <c r="C84" s="25">
        <f t="shared" si="4"/>
        <v>8975.5</v>
      </c>
      <c r="D84" s="25">
        <f t="shared" si="6"/>
        <v>9036.0833333333339</v>
      </c>
      <c r="E84" s="25">
        <f t="shared" si="5"/>
        <v>335.5</v>
      </c>
      <c r="F84" s="25">
        <f t="shared" si="7"/>
        <v>274.91666666666606</v>
      </c>
    </row>
    <row r="85" spans="1:6" x14ac:dyDescent="0.2">
      <c r="A85" s="24">
        <v>39356</v>
      </c>
      <c r="B85" s="21">
        <v>9691</v>
      </c>
      <c r="C85" s="25">
        <f t="shared" si="4"/>
        <v>8965.6666666666661</v>
      </c>
      <c r="D85" s="25">
        <f t="shared" si="6"/>
        <v>9062.1666666666661</v>
      </c>
      <c r="E85" s="25">
        <f t="shared" si="5"/>
        <v>725.33333333333394</v>
      </c>
      <c r="F85" s="25">
        <f t="shared" si="7"/>
        <v>628.83333333333394</v>
      </c>
    </row>
    <row r="86" spans="1:6" x14ac:dyDescent="0.2">
      <c r="A86" s="24">
        <v>39387</v>
      </c>
      <c r="B86" s="21">
        <v>10340</v>
      </c>
      <c r="C86" s="25">
        <f t="shared" si="4"/>
        <v>9027.3333333333339</v>
      </c>
      <c r="D86" s="25">
        <f t="shared" si="6"/>
        <v>9145.1666666666661</v>
      </c>
      <c r="E86" s="25">
        <f t="shared" si="5"/>
        <v>1312.6666666666661</v>
      </c>
      <c r="F86" s="25">
        <f t="shared" si="7"/>
        <v>1194.8333333333339</v>
      </c>
    </row>
    <row r="87" spans="1:6" x14ac:dyDescent="0.2">
      <c r="A87" s="24">
        <v>39417</v>
      </c>
      <c r="B87" s="21">
        <v>10311</v>
      </c>
      <c r="C87" s="25">
        <f t="shared" si="4"/>
        <v>9271</v>
      </c>
      <c r="D87" s="25">
        <f t="shared" si="6"/>
        <v>9245.1666666666661</v>
      </c>
      <c r="E87" s="25">
        <f t="shared" si="5"/>
        <v>1040</v>
      </c>
      <c r="F87" s="25">
        <f t="shared" si="7"/>
        <v>1065.8333333333339</v>
      </c>
    </row>
    <row r="88" spans="1:6" x14ac:dyDescent="0.2">
      <c r="A88" s="24">
        <v>39448</v>
      </c>
      <c r="B88" s="21">
        <v>11291</v>
      </c>
      <c r="C88" s="25">
        <f t="shared" si="4"/>
        <v>9538.3333333333339</v>
      </c>
      <c r="D88" s="25">
        <f t="shared" si="6"/>
        <v>9343.3333333333339</v>
      </c>
      <c r="E88" s="25">
        <f t="shared" si="5"/>
        <v>1752.6666666666661</v>
      </c>
      <c r="F88" s="25">
        <f t="shared" si="7"/>
        <v>1947.6666666666661</v>
      </c>
    </row>
    <row r="89" spans="1:6" x14ac:dyDescent="0.2">
      <c r="A89" s="24">
        <v>39479</v>
      </c>
      <c r="B89" s="21">
        <v>11888</v>
      </c>
      <c r="C89" s="25">
        <f t="shared" si="4"/>
        <v>9963.3333333333339</v>
      </c>
      <c r="D89" s="25">
        <f t="shared" si="6"/>
        <v>9528.5</v>
      </c>
      <c r="E89" s="25">
        <f t="shared" si="5"/>
        <v>1924.6666666666661</v>
      </c>
      <c r="F89" s="25">
        <f t="shared" si="7"/>
        <v>2359.5</v>
      </c>
    </row>
    <row r="90" spans="1:6" x14ac:dyDescent="0.2">
      <c r="A90" s="24">
        <v>39508</v>
      </c>
      <c r="B90" s="21">
        <v>12632</v>
      </c>
      <c r="C90" s="25">
        <f t="shared" si="4"/>
        <v>10472</v>
      </c>
      <c r="D90" s="25">
        <f t="shared" si="6"/>
        <v>9723.75</v>
      </c>
      <c r="E90" s="25">
        <f t="shared" si="5"/>
        <v>2160</v>
      </c>
      <c r="F90" s="25">
        <f t="shared" si="7"/>
        <v>2908.25</v>
      </c>
    </row>
    <row r="91" spans="1:6" x14ac:dyDescent="0.2">
      <c r="A91" s="24">
        <v>39539</v>
      </c>
      <c r="B91" s="21">
        <v>11810</v>
      </c>
      <c r="C91" s="25">
        <f t="shared" si="4"/>
        <v>11025.5</v>
      </c>
      <c r="D91" s="25">
        <f t="shared" si="6"/>
        <v>9995.5833333333339</v>
      </c>
      <c r="E91" s="25">
        <f t="shared" si="5"/>
        <v>784.5</v>
      </c>
      <c r="F91" s="25">
        <f t="shared" si="7"/>
        <v>1814.4166666666661</v>
      </c>
    </row>
    <row r="92" spans="1:6" x14ac:dyDescent="0.2">
      <c r="A92" s="24">
        <v>39569</v>
      </c>
      <c r="B92" s="21">
        <v>12143</v>
      </c>
      <c r="C92" s="25">
        <f t="shared" si="4"/>
        <v>11378.666666666666</v>
      </c>
      <c r="D92" s="25">
        <f t="shared" si="6"/>
        <v>10203</v>
      </c>
      <c r="E92" s="25">
        <f t="shared" si="5"/>
        <v>764.33333333333394</v>
      </c>
      <c r="F92" s="25">
        <f t="shared" si="7"/>
        <v>1940</v>
      </c>
    </row>
    <row r="93" spans="1:6" x14ac:dyDescent="0.2">
      <c r="A93" s="24">
        <v>39600</v>
      </c>
      <c r="B93" s="21">
        <v>12353</v>
      </c>
      <c r="C93" s="25">
        <f t="shared" si="4"/>
        <v>11679.166666666666</v>
      </c>
      <c r="D93" s="25">
        <f t="shared" si="6"/>
        <v>10475.083333333334</v>
      </c>
      <c r="E93" s="25">
        <f t="shared" si="5"/>
        <v>673.83333333333394</v>
      </c>
      <c r="F93" s="25">
        <f t="shared" si="7"/>
        <v>1877.9166666666661</v>
      </c>
    </row>
    <row r="94" spans="1:6" x14ac:dyDescent="0.2">
      <c r="A94" s="24">
        <v>39630</v>
      </c>
      <c r="B94" s="21">
        <v>13028</v>
      </c>
      <c r="C94" s="25">
        <f t="shared" si="4"/>
        <v>12019.5</v>
      </c>
      <c r="D94" s="25">
        <f t="shared" si="6"/>
        <v>10778.916666666666</v>
      </c>
      <c r="E94" s="25">
        <f t="shared" si="5"/>
        <v>1008.5</v>
      </c>
      <c r="F94" s="25">
        <f t="shared" si="7"/>
        <v>2249.0833333333339</v>
      </c>
    </row>
    <row r="95" spans="1:6" x14ac:dyDescent="0.2">
      <c r="A95" s="24">
        <v>39661</v>
      </c>
      <c r="B95" s="21">
        <v>11861</v>
      </c>
      <c r="C95" s="25">
        <f t="shared" si="4"/>
        <v>12309</v>
      </c>
      <c r="D95" s="25">
        <f t="shared" si="6"/>
        <v>11136.166666666666</v>
      </c>
      <c r="E95" s="25">
        <f t="shared" si="5"/>
        <v>-448</v>
      </c>
      <c r="F95" s="25">
        <f t="shared" si="7"/>
        <v>724.83333333333394</v>
      </c>
    </row>
    <row r="96" spans="1:6" x14ac:dyDescent="0.2">
      <c r="A96" s="24">
        <v>39692</v>
      </c>
      <c r="B96" s="21">
        <v>12220</v>
      </c>
      <c r="C96" s="25">
        <f t="shared" si="4"/>
        <v>12304.5</v>
      </c>
      <c r="D96" s="25">
        <f t="shared" si="6"/>
        <v>11388.25</v>
      </c>
      <c r="E96" s="25">
        <f t="shared" si="5"/>
        <v>-84.5</v>
      </c>
      <c r="F96" s="25">
        <f t="shared" si="7"/>
        <v>831.75</v>
      </c>
    </row>
    <row r="97" spans="1:6" x14ac:dyDescent="0.2">
      <c r="A97" s="24">
        <v>39722</v>
      </c>
      <c r="B97" s="21">
        <v>12691</v>
      </c>
      <c r="C97" s="25">
        <f t="shared" si="4"/>
        <v>12235.833333333334</v>
      </c>
      <c r="D97" s="25">
        <f t="shared" si="6"/>
        <v>11630.666666666666</v>
      </c>
      <c r="E97" s="25">
        <f t="shared" si="5"/>
        <v>455.16666666666606</v>
      </c>
      <c r="F97" s="25">
        <f t="shared" si="7"/>
        <v>1060.3333333333339</v>
      </c>
    </row>
    <row r="98" spans="1:6" x14ac:dyDescent="0.2">
      <c r="A98" s="24">
        <v>39753</v>
      </c>
      <c r="B98" s="21">
        <v>12143</v>
      </c>
      <c r="C98" s="25">
        <f t="shared" si="4"/>
        <v>12382.666666666666</v>
      </c>
      <c r="D98" s="25">
        <f t="shared" si="6"/>
        <v>11880.666666666666</v>
      </c>
      <c r="E98" s="25">
        <f t="shared" si="5"/>
        <v>-239.66666666666606</v>
      </c>
      <c r="F98" s="25">
        <f t="shared" si="7"/>
        <v>262.33333333333394</v>
      </c>
    </row>
    <row r="99" spans="1:6" x14ac:dyDescent="0.2">
      <c r="A99" s="24">
        <v>39783</v>
      </c>
      <c r="B99" s="21">
        <v>12923</v>
      </c>
      <c r="C99" s="25">
        <f t="shared" si="4"/>
        <v>12382.666666666666</v>
      </c>
      <c r="D99" s="25">
        <f t="shared" si="6"/>
        <v>12030.916666666666</v>
      </c>
      <c r="E99" s="25">
        <f t="shared" si="5"/>
        <v>540.33333333333394</v>
      </c>
      <c r="F99" s="25">
        <f t="shared" si="7"/>
        <v>892.08333333333394</v>
      </c>
    </row>
    <row r="100" spans="1:6" x14ac:dyDescent="0.2">
      <c r="A100" s="24">
        <v>39814</v>
      </c>
      <c r="B100" s="21">
        <v>13473</v>
      </c>
      <c r="C100" s="25">
        <f t="shared" si="4"/>
        <v>12477.666666666666</v>
      </c>
      <c r="D100" s="25">
        <f t="shared" si="6"/>
        <v>12248.583333333334</v>
      </c>
      <c r="E100" s="25">
        <f t="shared" si="5"/>
        <v>995.33333333333394</v>
      </c>
      <c r="F100" s="25">
        <f t="shared" si="7"/>
        <v>1224.4166666666661</v>
      </c>
    </row>
    <row r="101" spans="1:6" x14ac:dyDescent="0.2">
      <c r="A101" s="24">
        <v>39845</v>
      </c>
      <c r="B101" s="21">
        <v>14800</v>
      </c>
      <c r="C101" s="25">
        <f t="shared" si="4"/>
        <v>12551.833333333334</v>
      </c>
      <c r="D101" s="25">
        <f t="shared" si="6"/>
        <v>12430.416666666666</v>
      </c>
      <c r="E101" s="25">
        <f t="shared" si="5"/>
        <v>2248.1666666666661</v>
      </c>
      <c r="F101" s="25">
        <f t="shared" si="7"/>
        <v>2369.5833333333339</v>
      </c>
    </row>
    <row r="102" spans="1:6" x14ac:dyDescent="0.2">
      <c r="A102" s="24">
        <v>39873</v>
      </c>
      <c r="B102" s="21">
        <v>15232</v>
      </c>
      <c r="C102" s="25">
        <f t="shared" si="4"/>
        <v>13041.666666666666</v>
      </c>
      <c r="D102" s="25">
        <f t="shared" si="6"/>
        <v>12673.083333333334</v>
      </c>
      <c r="E102" s="25">
        <f t="shared" si="5"/>
        <v>2190.3333333333339</v>
      </c>
      <c r="F102" s="25">
        <f t="shared" si="7"/>
        <v>2558.9166666666661</v>
      </c>
    </row>
    <row r="103" spans="1:6" x14ac:dyDescent="0.2">
      <c r="A103" s="24">
        <v>39904</v>
      </c>
      <c r="B103" s="21">
        <v>14475</v>
      </c>
      <c r="C103" s="25">
        <f t="shared" si="4"/>
        <v>13543.666666666666</v>
      </c>
      <c r="D103" s="25">
        <f t="shared" si="6"/>
        <v>12889.75</v>
      </c>
      <c r="E103" s="25">
        <f t="shared" si="5"/>
        <v>931.33333333333394</v>
      </c>
      <c r="F103" s="25">
        <f t="shared" si="7"/>
        <v>1585.25</v>
      </c>
    </row>
    <row r="104" spans="1:6" x14ac:dyDescent="0.2">
      <c r="A104" s="24">
        <v>39934</v>
      </c>
      <c r="B104" s="21">
        <v>14621</v>
      </c>
      <c r="C104" s="25">
        <f t="shared" si="4"/>
        <v>13841</v>
      </c>
      <c r="D104" s="25">
        <f t="shared" si="6"/>
        <v>13111.833333333334</v>
      </c>
      <c r="E104" s="25">
        <f t="shared" si="5"/>
        <v>780</v>
      </c>
      <c r="F104" s="25">
        <f t="shared" si="7"/>
        <v>1509.1666666666661</v>
      </c>
    </row>
    <row r="105" spans="1:6" x14ac:dyDescent="0.2">
      <c r="A105" s="24">
        <v>39965</v>
      </c>
      <c r="B105" s="21">
        <v>14639</v>
      </c>
      <c r="C105" s="25">
        <f t="shared" si="4"/>
        <v>14254</v>
      </c>
      <c r="D105" s="25">
        <f t="shared" si="6"/>
        <v>13318.333333333334</v>
      </c>
      <c r="E105" s="25">
        <f t="shared" si="5"/>
        <v>385</v>
      </c>
      <c r="F105" s="25">
        <f t="shared" si="7"/>
        <v>1320.6666666666661</v>
      </c>
    </row>
    <row r="106" spans="1:6" x14ac:dyDescent="0.2">
      <c r="A106" s="24">
        <v>39995</v>
      </c>
      <c r="B106" s="21">
        <v>14720</v>
      </c>
      <c r="C106" s="25">
        <f t="shared" si="4"/>
        <v>14540</v>
      </c>
      <c r="D106" s="25">
        <f t="shared" si="6"/>
        <v>13508.833333333334</v>
      </c>
      <c r="E106" s="25">
        <f t="shared" si="5"/>
        <v>180</v>
      </c>
      <c r="F106" s="25">
        <f t="shared" si="7"/>
        <v>1211.1666666666661</v>
      </c>
    </row>
    <row r="107" spans="1:6" x14ac:dyDescent="0.2">
      <c r="A107" s="24">
        <v>40026</v>
      </c>
      <c r="B107" s="21">
        <v>14952</v>
      </c>
      <c r="C107" s="25">
        <f t="shared" si="4"/>
        <v>14747.833333333334</v>
      </c>
      <c r="D107" s="25">
        <f t="shared" si="6"/>
        <v>13649.833333333334</v>
      </c>
      <c r="E107" s="25">
        <f t="shared" si="5"/>
        <v>204.16666666666606</v>
      </c>
      <c r="F107" s="25">
        <f t="shared" si="7"/>
        <v>1302.1666666666661</v>
      </c>
    </row>
    <row r="108" spans="1:6" x14ac:dyDescent="0.2">
      <c r="A108" s="24">
        <v>40057</v>
      </c>
      <c r="B108" s="21">
        <v>15723</v>
      </c>
      <c r="C108" s="25">
        <f t="shared" si="4"/>
        <v>14773.166666666666</v>
      </c>
      <c r="D108" s="25">
        <f t="shared" si="6"/>
        <v>13907.416666666666</v>
      </c>
      <c r="E108" s="25">
        <f t="shared" si="5"/>
        <v>949.83333333333394</v>
      </c>
      <c r="F108" s="25">
        <f t="shared" si="7"/>
        <v>1815.5833333333339</v>
      </c>
    </row>
    <row r="109" spans="1:6" x14ac:dyDescent="0.2">
      <c r="A109" s="24">
        <v>40087</v>
      </c>
      <c r="B109" s="21">
        <v>15882</v>
      </c>
      <c r="C109" s="25">
        <f t="shared" si="4"/>
        <v>14855</v>
      </c>
      <c r="D109" s="25">
        <f t="shared" si="6"/>
        <v>14199.333333333334</v>
      </c>
      <c r="E109" s="25">
        <f t="shared" si="5"/>
        <v>1027</v>
      </c>
      <c r="F109" s="25">
        <f t="shared" si="7"/>
        <v>1682.6666666666661</v>
      </c>
    </row>
    <row r="110" spans="1:6" x14ac:dyDescent="0.2">
      <c r="A110" s="24">
        <v>40118</v>
      </c>
      <c r="B110" s="21">
        <v>17057</v>
      </c>
      <c r="C110" s="25">
        <f t="shared" si="4"/>
        <v>15089.5</v>
      </c>
      <c r="D110" s="25">
        <f t="shared" si="6"/>
        <v>14465.25</v>
      </c>
      <c r="E110" s="25">
        <f t="shared" si="5"/>
        <v>1967.5</v>
      </c>
      <c r="F110" s="25">
        <f t="shared" si="7"/>
        <v>2591.75</v>
      </c>
    </row>
    <row r="111" spans="1:6" x14ac:dyDescent="0.2">
      <c r="A111" s="24">
        <v>40148</v>
      </c>
      <c r="B111" s="21">
        <v>17159</v>
      </c>
      <c r="C111" s="25">
        <f t="shared" si="4"/>
        <v>15495.5</v>
      </c>
      <c r="D111" s="25">
        <f t="shared" si="6"/>
        <v>14874.75</v>
      </c>
      <c r="E111" s="25">
        <f t="shared" si="5"/>
        <v>1663.5</v>
      </c>
      <c r="F111" s="25">
        <f t="shared" si="7"/>
        <v>2284.25</v>
      </c>
    </row>
    <row r="112" spans="1:6" x14ac:dyDescent="0.2">
      <c r="A112" s="24">
        <v>40179</v>
      </c>
      <c r="B112" s="21">
        <v>16706</v>
      </c>
      <c r="C112" s="25">
        <f t="shared" si="4"/>
        <v>15915.5</v>
      </c>
      <c r="D112" s="25">
        <f t="shared" si="6"/>
        <v>15227.75</v>
      </c>
      <c r="E112" s="25">
        <f t="shared" si="5"/>
        <v>790.5</v>
      </c>
      <c r="F112" s="25">
        <f t="shared" si="7"/>
        <v>1478.25</v>
      </c>
    </row>
    <row r="113" spans="1:6" x14ac:dyDescent="0.2">
      <c r="A113" s="24">
        <v>40210</v>
      </c>
      <c r="B113" s="21">
        <v>16525</v>
      </c>
      <c r="C113" s="25">
        <f t="shared" si="4"/>
        <v>16246.5</v>
      </c>
      <c r="D113" s="25">
        <f t="shared" si="6"/>
        <v>15497.166666666666</v>
      </c>
      <c r="E113" s="25">
        <f t="shared" si="5"/>
        <v>278.5</v>
      </c>
      <c r="F113" s="25">
        <f t="shared" si="7"/>
        <v>1027.8333333333339</v>
      </c>
    </row>
    <row r="114" spans="1:6" x14ac:dyDescent="0.2">
      <c r="A114" s="24">
        <v>40238</v>
      </c>
      <c r="B114" s="21">
        <v>16614</v>
      </c>
      <c r="C114" s="25">
        <f t="shared" si="4"/>
        <v>16508.666666666668</v>
      </c>
      <c r="D114" s="25">
        <f t="shared" si="6"/>
        <v>15640.916666666666</v>
      </c>
      <c r="E114" s="25">
        <f t="shared" si="5"/>
        <v>105.33333333333212</v>
      </c>
      <c r="F114" s="25">
        <f t="shared" si="7"/>
        <v>973.08333333333394</v>
      </c>
    </row>
    <row r="115" spans="1:6" x14ac:dyDescent="0.2">
      <c r="A115" s="24">
        <v>40269</v>
      </c>
      <c r="B115" s="21">
        <v>16693</v>
      </c>
      <c r="C115" s="25">
        <f t="shared" si="4"/>
        <v>16657.166666666668</v>
      </c>
      <c r="D115" s="25">
        <f t="shared" si="6"/>
        <v>15756.083333333334</v>
      </c>
      <c r="E115" s="25">
        <f t="shared" si="5"/>
        <v>35.833333333332121</v>
      </c>
      <c r="F115" s="25">
        <f t="shared" si="7"/>
        <v>936.91666666666606</v>
      </c>
    </row>
    <row r="116" spans="1:6" x14ac:dyDescent="0.2">
      <c r="A116" s="24">
        <v>40299</v>
      </c>
      <c r="B116" s="21">
        <v>18024</v>
      </c>
      <c r="C116" s="25">
        <f t="shared" si="4"/>
        <v>16792.333333333332</v>
      </c>
      <c r="D116" s="25">
        <f t="shared" si="6"/>
        <v>15940.916666666666</v>
      </c>
      <c r="E116" s="25">
        <f t="shared" si="5"/>
        <v>1231.6666666666679</v>
      </c>
      <c r="F116" s="25">
        <f t="shared" si="7"/>
        <v>2083.0833333333339</v>
      </c>
    </row>
    <row r="117" spans="1:6" x14ac:dyDescent="0.2">
      <c r="A117" s="24">
        <v>40330</v>
      </c>
      <c r="B117" s="21">
        <v>18745</v>
      </c>
      <c r="C117" s="25">
        <f t="shared" si="4"/>
        <v>16953.5</v>
      </c>
      <c r="D117" s="25">
        <f t="shared" si="6"/>
        <v>16224.5</v>
      </c>
      <c r="E117" s="25">
        <f t="shared" si="5"/>
        <v>1791.5</v>
      </c>
      <c r="F117" s="25">
        <f t="shared" si="7"/>
        <v>2520.5</v>
      </c>
    </row>
    <row r="118" spans="1:6" x14ac:dyDescent="0.2">
      <c r="A118" s="24">
        <v>40360</v>
      </c>
      <c r="B118" s="21">
        <v>18270</v>
      </c>
      <c r="C118" s="25">
        <f t="shared" si="4"/>
        <v>17217.833333333332</v>
      </c>
      <c r="D118" s="25">
        <f t="shared" si="6"/>
        <v>16566.666666666668</v>
      </c>
      <c r="E118" s="25">
        <f t="shared" si="5"/>
        <v>1052.1666666666679</v>
      </c>
      <c r="F118" s="25">
        <f t="shared" si="7"/>
        <v>1703.3333333333321</v>
      </c>
    </row>
    <row r="119" spans="1:6" x14ac:dyDescent="0.2">
      <c r="A119" s="24">
        <v>40391</v>
      </c>
      <c r="B119" s="21">
        <v>18457</v>
      </c>
      <c r="C119" s="25">
        <f t="shared" si="4"/>
        <v>17478.5</v>
      </c>
      <c r="D119" s="25">
        <f t="shared" si="6"/>
        <v>16862.5</v>
      </c>
      <c r="E119" s="25">
        <f t="shared" si="5"/>
        <v>978.5</v>
      </c>
      <c r="F119" s="25">
        <f t="shared" si="7"/>
        <v>1594.5</v>
      </c>
    </row>
    <row r="120" spans="1:6" x14ac:dyDescent="0.2">
      <c r="A120" s="24">
        <v>40422</v>
      </c>
      <c r="B120" s="21">
        <v>19056</v>
      </c>
      <c r="C120" s="25">
        <f t="shared" si="4"/>
        <v>17800.5</v>
      </c>
      <c r="D120" s="25">
        <f t="shared" si="6"/>
        <v>17154.583333333332</v>
      </c>
      <c r="E120" s="25">
        <f t="shared" si="5"/>
        <v>1255.5</v>
      </c>
      <c r="F120" s="25">
        <f t="shared" si="7"/>
        <v>1901.4166666666679</v>
      </c>
    </row>
    <row r="121" spans="1:6" x14ac:dyDescent="0.2">
      <c r="A121" s="24">
        <v>40452</v>
      </c>
      <c r="B121" s="21">
        <v>19474</v>
      </c>
      <c r="C121" s="25">
        <f t="shared" si="4"/>
        <v>18207.5</v>
      </c>
      <c r="D121" s="25">
        <f t="shared" si="6"/>
        <v>17432.333333333332</v>
      </c>
      <c r="E121" s="25">
        <f t="shared" si="5"/>
        <v>1266.5</v>
      </c>
      <c r="F121" s="25">
        <f t="shared" si="7"/>
        <v>2041.6666666666679</v>
      </c>
    </row>
    <row r="122" spans="1:6" x14ac:dyDescent="0.2">
      <c r="A122" s="24">
        <v>40483</v>
      </c>
      <c r="B122" s="21">
        <v>20140</v>
      </c>
      <c r="C122" s="25">
        <f t="shared" si="4"/>
        <v>18671</v>
      </c>
      <c r="D122" s="25">
        <f t="shared" si="6"/>
        <v>17731.666666666668</v>
      </c>
      <c r="E122" s="25">
        <f t="shared" si="5"/>
        <v>1469</v>
      </c>
      <c r="F122" s="25">
        <f t="shared" si="7"/>
        <v>2408.3333333333321</v>
      </c>
    </row>
    <row r="123" spans="1:6" x14ac:dyDescent="0.2">
      <c r="A123" s="24">
        <v>40513</v>
      </c>
      <c r="B123" s="21">
        <v>20506</v>
      </c>
      <c r="C123" s="25">
        <f t="shared" si="4"/>
        <v>19023.666666666668</v>
      </c>
      <c r="D123" s="25">
        <f t="shared" si="6"/>
        <v>17988.583333333332</v>
      </c>
      <c r="E123" s="25">
        <f t="shared" si="5"/>
        <v>1482.3333333333321</v>
      </c>
      <c r="F123" s="25">
        <f t="shared" si="7"/>
        <v>2517.4166666666679</v>
      </c>
    </row>
    <row r="124" spans="1:6" x14ac:dyDescent="0.2">
      <c r="A124" s="24">
        <v>40544</v>
      </c>
      <c r="B124" s="21">
        <v>20204</v>
      </c>
      <c r="C124" s="25">
        <f t="shared" si="4"/>
        <v>19317.166666666668</v>
      </c>
      <c r="D124" s="25">
        <f t="shared" si="6"/>
        <v>18267.5</v>
      </c>
      <c r="E124" s="25">
        <f t="shared" si="5"/>
        <v>886.83333333333212</v>
      </c>
      <c r="F124" s="25">
        <f t="shared" si="7"/>
        <v>1936.5</v>
      </c>
    </row>
    <row r="125" spans="1:6" x14ac:dyDescent="0.2">
      <c r="A125" s="24">
        <v>40575</v>
      </c>
      <c r="B125" s="21">
        <v>20321</v>
      </c>
      <c r="C125" s="25">
        <f t="shared" si="4"/>
        <v>19639.5</v>
      </c>
      <c r="D125" s="25">
        <f t="shared" si="6"/>
        <v>18559</v>
      </c>
      <c r="E125" s="25">
        <f t="shared" si="5"/>
        <v>681.5</v>
      </c>
      <c r="F125" s="25">
        <f t="shared" si="7"/>
        <v>1762</v>
      </c>
    </row>
    <row r="126" spans="1:6" x14ac:dyDescent="0.2">
      <c r="A126" s="24">
        <v>40603</v>
      </c>
      <c r="B126" s="21">
        <v>20835</v>
      </c>
      <c r="C126" s="25">
        <f t="shared" si="4"/>
        <v>19950.166666666668</v>
      </c>
      <c r="D126" s="25">
        <f t="shared" si="6"/>
        <v>18875.333333333332</v>
      </c>
      <c r="E126" s="25">
        <f t="shared" si="5"/>
        <v>884.83333333333212</v>
      </c>
      <c r="F126" s="25">
        <f t="shared" si="7"/>
        <v>1959.6666666666679</v>
      </c>
    </row>
    <row r="127" spans="1:6" x14ac:dyDescent="0.2">
      <c r="A127" s="24">
        <v>40634</v>
      </c>
      <c r="B127" s="21">
        <v>21470</v>
      </c>
      <c r="C127" s="25">
        <f t="shared" si="4"/>
        <v>20246.666666666668</v>
      </c>
      <c r="D127" s="25">
        <f t="shared" si="6"/>
        <v>19227.083333333332</v>
      </c>
      <c r="E127" s="25">
        <f t="shared" si="5"/>
        <v>1223.3333333333321</v>
      </c>
      <c r="F127" s="25">
        <f t="shared" si="7"/>
        <v>2242.9166666666679</v>
      </c>
    </row>
    <row r="128" spans="1:6" x14ac:dyDescent="0.2">
      <c r="A128" s="24">
        <v>40664</v>
      </c>
      <c r="B128" s="21">
        <v>22130</v>
      </c>
      <c r="C128" s="25">
        <f t="shared" si="4"/>
        <v>20579.333333333332</v>
      </c>
      <c r="D128" s="25">
        <f t="shared" si="6"/>
        <v>19625.166666666668</v>
      </c>
      <c r="E128" s="25">
        <f t="shared" si="5"/>
        <v>1550.6666666666679</v>
      </c>
      <c r="F128" s="25">
        <f t="shared" si="7"/>
        <v>2504.8333333333321</v>
      </c>
    </row>
    <row r="129" spans="1:6" x14ac:dyDescent="0.2">
      <c r="A129" s="24">
        <v>40695</v>
      </c>
      <c r="B129" s="21">
        <v>22214</v>
      </c>
      <c r="C129" s="25">
        <f t="shared" si="4"/>
        <v>20911</v>
      </c>
      <c r="D129" s="25">
        <f t="shared" si="6"/>
        <v>19967.333333333332</v>
      </c>
      <c r="E129" s="25">
        <f t="shared" si="5"/>
        <v>1303</v>
      </c>
      <c r="F129" s="25">
        <f t="shared" si="7"/>
        <v>2246.6666666666679</v>
      </c>
    </row>
    <row r="130" spans="1:6" x14ac:dyDescent="0.2">
      <c r="A130" s="24">
        <v>40725</v>
      </c>
      <c r="B130" s="21">
        <v>22627</v>
      </c>
      <c r="C130" s="25">
        <f t="shared" si="4"/>
        <v>21195.666666666668</v>
      </c>
      <c r="D130" s="25">
        <f t="shared" si="6"/>
        <v>20256.416666666668</v>
      </c>
      <c r="E130" s="25">
        <f t="shared" si="5"/>
        <v>1431.3333333333321</v>
      </c>
      <c r="F130" s="25">
        <f t="shared" si="7"/>
        <v>2370.5833333333321</v>
      </c>
    </row>
    <row r="131" spans="1:6" x14ac:dyDescent="0.2">
      <c r="A131" s="24">
        <v>40756</v>
      </c>
      <c r="B131" s="21">
        <v>25878</v>
      </c>
      <c r="C131" s="25">
        <f t="shared" si="4"/>
        <v>21599.5</v>
      </c>
      <c r="D131" s="25">
        <f t="shared" si="6"/>
        <v>20619.5</v>
      </c>
      <c r="E131" s="25">
        <f t="shared" si="5"/>
        <v>4278.5</v>
      </c>
      <c r="F131" s="25">
        <f t="shared" si="7"/>
        <v>5258.5</v>
      </c>
    </row>
    <row r="132" spans="1:6" x14ac:dyDescent="0.2">
      <c r="A132" s="24">
        <v>40787</v>
      </c>
      <c r="B132" s="21">
        <v>27487</v>
      </c>
      <c r="C132" s="25">
        <f t="shared" si="4"/>
        <v>22525.666666666668</v>
      </c>
      <c r="D132" s="25">
        <f t="shared" si="6"/>
        <v>21237.916666666668</v>
      </c>
      <c r="E132" s="25">
        <f t="shared" si="5"/>
        <v>4961.3333333333321</v>
      </c>
      <c r="F132" s="25">
        <f t="shared" si="7"/>
        <v>6249.0833333333321</v>
      </c>
    </row>
    <row r="133" spans="1:6" x14ac:dyDescent="0.2">
      <c r="A133" s="24">
        <v>40817</v>
      </c>
      <c r="B133" s="21">
        <v>26668</v>
      </c>
      <c r="C133" s="25">
        <f t="shared" si="4"/>
        <v>23634.333333333332</v>
      </c>
      <c r="D133" s="25">
        <f t="shared" si="6"/>
        <v>21940.5</v>
      </c>
      <c r="E133" s="25">
        <f t="shared" si="5"/>
        <v>3033.6666666666679</v>
      </c>
      <c r="F133" s="25">
        <f t="shared" si="7"/>
        <v>4727.5</v>
      </c>
    </row>
    <row r="134" spans="1:6" x14ac:dyDescent="0.2">
      <c r="A134" s="24">
        <v>40848</v>
      </c>
      <c r="B134" s="21">
        <v>28563</v>
      </c>
      <c r="C134" s="25">
        <f t="shared" si="4"/>
        <v>24500.666666666668</v>
      </c>
      <c r="D134" s="25">
        <f t="shared" si="6"/>
        <v>22540</v>
      </c>
      <c r="E134" s="25">
        <f t="shared" si="5"/>
        <v>4062.3333333333321</v>
      </c>
      <c r="F134" s="25">
        <f t="shared" si="7"/>
        <v>6023</v>
      </c>
    </row>
    <row r="135" spans="1:6" x14ac:dyDescent="0.2">
      <c r="A135" s="24">
        <v>40878</v>
      </c>
      <c r="B135" s="21">
        <v>28063</v>
      </c>
      <c r="C135" s="25">
        <f t="shared" si="4"/>
        <v>25572.833333333332</v>
      </c>
      <c r="D135" s="25">
        <f t="shared" si="6"/>
        <v>23241.916666666668</v>
      </c>
      <c r="E135" s="25">
        <f t="shared" si="5"/>
        <v>2490.1666666666679</v>
      </c>
      <c r="F135" s="25">
        <f t="shared" si="7"/>
        <v>4821.0833333333321</v>
      </c>
    </row>
    <row r="136" spans="1:6" x14ac:dyDescent="0.2">
      <c r="A136" s="24">
        <v>40909</v>
      </c>
      <c r="B136" s="21">
        <v>27598</v>
      </c>
      <c r="C136" s="25">
        <f t="shared" si="4"/>
        <v>26547.666666666668</v>
      </c>
      <c r="D136" s="25">
        <f t="shared" si="6"/>
        <v>23871.666666666668</v>
      </c>
      <c r="E136" s="25">
        <f t="shared" si="5"/>
        <v>1050.3333333333321</v>
      </c>
      <c r="F136" s="25">
        <f t="shared" si="7"/>
        <v>3726.3333333333321</v>
      </c>
    </row>
    <row r="137" spans="1:6" x14ac:dyDescent="0.2">
      <c r="A137" s="24">
        <v>40940</v>
      </c>
      <c r="B137" s="21">
        <v>28119</v>
      </c>
      <c r="C137" s="25">
        <f t="shared" si="4"/>
        <v>27376.166666666668</v>
      </c>
      <c r="D137" s="25">
        <f t="shared" si="6"/>
        <v>24487.833333333332</v>
      </c>
      <c r="E137" s="25">
        <f t="shared" si="5"/>
        <v>742.83333333333212</v>
      </c>
      <c r="F137" s="25">
        <f t="shared" si="7"/>
        <v>3631.1666666666679</v>
      </c>
    </row>
    <row r="138" spans="1:6" x14ac:dyDescent="0.2">
      <c r="A138" s="24">
        <v>40969</v>
      </c>
      <c r="B138" s="21">
        <v>27854</v>
      </c>
      <c r="C138" s="25">
        <f t="shared" si="4"/>
        <v>27749.666666666668</v>
      </c>
      <c r="D138" s="25">
        <f t="shared" si="6"/>
        <v>25137.666666666668</v>
      </c>
      <c r="E138" s="25">
        <f t="shared" si="5"/>
        <v>104.33333333333212</v>
      </c>
      <c r="F138" s="25">
        <f t="shared" si="7"/>
        <v>2716.3333333333321</v>
      </c>
    </row>
    <row r="139" spans="1:6" x14ac:dyDescent="0.2">
      <c r="A139" s="24">
        <v>41000</v>
      </c>
      <c r="B139" s="21">
        <v>28563</v>
      </c>
      <c r="C139" s="25">
        <f t="shared" ref="C139:C202" si="8">AVERAGE(B133:B138)</f>
        <v>27810.833333333332</v>
      </c>
      <c r="D139" s="25">
        <f t="shared" si="6"/>
        <v>25722.583333333332</v>
      </c>
      <c r="E139" s="25">
        <f t="shared" ref="E139:E202" si="9">B139-C139</f>
        <v>752.16666666666788</v>
      </c>
      <c r="F139" s="25">
        <f t="shared" si="7"/>
        <v>2840.4166666666679</v>
      </c>
    </row>
    <row r="140" spans="1:6" x14ac:dyDescent="0.2">
      <c r="A140" s="24">
        <v>41030</v>
      </c>
      <c r="B140" s="21">
        <v>28831</v>
      </c>
      <c r="C140" s="25">
        <f t="shared" si="8"/>
        <v>28126.666666666668</v>
      </c>
      <c r="D140" s="25">
        <f t="shared" si="6"/>
        <v>26313.666666666668</v>
      </c>
      <c r="E140" s="25">
        <f t="shared" si="9"/>
        <v>704.33333333333212</v>
      </c>
      <c r="F140" s="25">
        <f t="shared" si="7"/>
        <v>2517.3333333333321</v>
      </c>
    </row>
    <row r="141" spans="1:6" x14ac:dyDescent="0.2">
      <c r="A141" s="24">
        <v>41061</v>
      </c>
      <c r="B141" s="21">
        <v>29819</v>
      </c>
      <c r="C141" s="25">
        <f t="shared" si="8"/>
        <v>28171.333333333332</v>
      </c>
      <c r="D141" s="25">
        <f t="shared" si="6"/>
        <v>26872.083333333332</v>
      </c>
      <c r="E141" s="25">
        <f t="shared" si="9"/>
        <v>1647.6666666666679</v>
      </c>
      <c r="F141" s="25">
        <f t="shared" si="7"/>
        <v>2946.9166666666679</v>
      </c>
    </row>
    <row r="142" spans="1:6" x14ac:dyDescent="0.2">
      <c r="A142" s="24">
        <v>41091</v>
      </c>
      <c r="B142" s="21">
        <v>29468</v>
      </c>
      <c r="C142" s="25">
        <f t="shared" si="8"/>
        <v>28464</v>
      </c>
      <c r="D142" s="25">
        <f t="shared" si="6"/>
        <v>27505.833333333332</v>
      </c>
      <c r="E142" s="25">
        <f t="shared" si="9"/>
        <v>1004</v>
      </c>
      <c r="F142" s="25">
        <f t="shared" si="7"/>
        <v>1962.1666666666679</v>
      </c>
    </row>
    <row r="143" spans="1:6" x14ac:dyDescent="0.2">
      <c r="A143" s="24">
        <v>41122</v>
      </c>
      <c r="B143" s="21">
        <v>30180</v>
      </c>
      <c r="C143" s="25">
        <f t="shared" si="8"/>
        <v>28775.666666666668</v>
      </c>
      <c r="D143" s="25">
        <f t="shared" si="6"/>
        <v>28075.916666666668</v>
      </c>
      <c r="E143" s="25">
        <f t="shared" si="9"/>
        <v>1404.3333333333321</v>
      </c>
      <c r="F143" s="25">
        <f t="shared" si="7"/>
        <v>2104.0833333333321</v>
      </c>
    </row>
    <row r="144" spans="1:6" x14ac:dyDescent="0.2">
      <c r="A144" s="24">
        <v>41153</v>
      </c>
      <c r="B144" s="21">
        <v>31673</v>
      </c>
      <c r="C144" s="25">
        <f t="shared" si="8"/>
        <v>29119.166666666668</v>
      </c>
      <c r="D144" s="25">
        <f t="shared" si="6"/>
        <v>28434.416666666668</v>
      </c>
      <c r="E144" s="25">
        <f t="shared" si="9"/>
        <v>2553.8333333333321</v>
      </c>
      <c r="F144" s="25">
        <f t="shared" si="7"/>
        <v>3238.5833333333321</v>
      </c>
    </row>
    <row r="145" spans="1:6" x14ac:dyDescent="0.2">
      <c r="A145" s="24">
        <v>41183</v>
      </c>
      <c r="B145" s="21">
        <v>31056</v>
      </c>
      <c r="C145" s="25">
        <f t="shared" si="8"/>
        <v>29755.666666666668</v>
      </c>
      <c r="D145" s="25">
        <f t="shared" ref="D145:D208" si="10">AVERAGE(B133:B144)</f>
        <v>28783.25</v>
      </c>
      <c r="E145" s="25">
        <f t="shared" si="9"/>
        <v>1300.3333333333321</v>
      </c>
      <c r="F145" s="25">
        <f t="shared" ref="F145:F208" si="11">B145-D145</f>
        <v>2272.75</v>
      </c>
    </row>
    <row r="146" spans="1:6" x14ac:dyDescent="0.2">
      <c r="A146" s="24">
        <v>41214</v>
      </c>
      <c r="B146" s="21">
        <v>31548</v>
      </c>
      <c r="C146" s="25">
        <f t="shared" si="8"/>
        <v>30171.166666666668</v>
      </c>
      <c r="D146" s="25">
        <f t="shared" si="10"/>
        <v>29148.916666666668</v>
      </c>
      <c r="E146" s="25">
        <f t="shared" si="9"/>
        <v>1376.8333333333321</v>
      </c>
      <c r="F146" s="25">
        <f t="shared" si="11"/>
        <v>2399.0833333333321</v>
      </c>
    </row>
    <row r="147" spans="1:6" x14ac:dyDescent="0.2">
      <c r="A147" s="24">
        <v>41244</v>
      </c>
      <c r="B147" s="21">
        <v>30833</v>
      </c>
      <c r="C147" s="25">
        <f t="shared" si="8"/>
        <v>30624</v>
      </c>
      <c r="D147" s="25">
        <f t="shared" si="10"/>
        <v>29397.666666666668</v>
      </c>
      <c r="E147" s="25">
        <f t="shared" si="9"/>
        <v>209</v>
      </c>
      <c r="F147" s="25">
        <f t="shared" si="11"/>
        <v>1435.3333333333321</v>
      </c>
    </row>
    <row r="148" spans="1:6" x14ac:dyDescent="0.2">
      <c r="A148" s="24">
        <v>41275</v>
      </c>
      <c r="B148" s="21">
        <v>30520</v>
      </c>
      <c r="C148" s="25">
        <f t="shared" si="8"/>
        <v>30793</v>
      </c>
      <c r="D148" s="25">
        <f t="shared" si="10"/>
        <v>29628.5</v>
      </c>
      <c r="E148" s="25">
        <f t="shared" si="9"/>
        <v>-273</v>
      </c>
      <c r="F148" s="25">
        <f t="shared" si="11"/>
        <v>891.5</v>
      </c>
    </row>
    <row r="149" spans="1:6" x14ac:dyDescent="0.2">
      <c r="A149" s="24">
        <v>41306</v>
      </c>
      <c r="B149" s="21">
        <v>29963</v>
      </c>
      <c r="C149" s="25">
        <f t="shared" si="8"/>
        <v>30968.333333333332</v>
      </c>
      <c r="D149" s="25">
        <f t="shared" si="10"/>
        <v>29872</v>
      </c>
      <c r="E149" s="25">
        <f t="shared" si="9"/>
        <v>-1005.3333333333321</v>
      </c>
      <c r="F149" s="25">
        <f t="shared" si="11"/>
        <v>91</v>
      </c>
    </row>
    <row r="150" spans="1:6" x14ac:dyDescent="0.2">
      <c r="A150" s="24">
        <v>41334</v>
      </c>
      <c r="B150" s="21">
        <v>29514</v>
      </c>
      <c r="C150" s="25">
        <f t="shared" si="8"/>
        <v>30932.166666666668</v>
      </c>
      <c r="D150" s="25">
        <f t="shared" si="10"/>
        <v>30025.666666666668</v>
      </c>
      <c r="E150" s="25">
        <f t="shared" si="9"/>
        <v>-1418.1666666666679</v>
      </c>
      <c r="F150" s="25">
        <f t="shared" si="11"/>
        <v>-511.66666666666788</v>
      </c>
    </row>
    <row r="151" spans="1:6" x14ac:dyDescent="0.2">
      <c r="A151" s="24">
        <v>41365</v>
      </c>
      <c r="B151" s="21">
        <v>27743</v>
      </c>
      <c r="C151" s="25">
        <f t="shared" si="8"/>
        <v>30572.333333333332</v>
      </c>
      <c r="D151" s="25">
        <f t="shared" si="10"/>
        <v>30164</v>
      </c>
      <c r="E151" s="25">
        <f t="shared" si="9"/>
        <v>-2829.3333333333321</v>
      </c>
      <c r="F151" s="25">
        <f t="shared" si="11"/>
        <v>-2421</v>
      </c>
    </row>
    <row r="152" spans="1:6" x14ac:dyDescent="0.2">
      <c r="A152" s="24">
        <v>41395</v>
      </c>
      <c r="B152" s="21">
        <v>26769</v>
      </c>
      <c r="C152" s="25">
        <f t="shared" si="8"/>
        <v>30020.166666666668</v>
      </c>
      <c r="D152" s="25">
        <f t="shared" si="10"/>
        <v>30095.666666666668</v>
      </c>
      <c r="E152" s="25">
        <f t="shared" si="9"/>
        <v>-3251.1666666666679</v>
      </c>
      <c r="F152" s="25">
        <f t="shared" si="11"/>
        <v>-3326.6666666666679</v>
      </c>
    </row>
    <row r="153" spans="1:6" x14ac:dyDescent="0.2">
      <c r="A153" s="24">
        <v>41426</v>
      </c>
      <c r="B153" s="21">
        <v>27178</v>
      </c>
      <c r="C153" s="25">
        <f t="shared" si="8"/>
        <v>29223.666666666668</v>
      </c>
      <c r="D153" s="25">
        <f t="shared" si="10"/>
        <v>29923.833333333332</v>
      </c>
      <c r="E153" s="25">
        <f t="shared" si="9"/>
        <v>-2045.6666666666679</v>
      </c>
      <c r="F153" s="25">
        <f t="shared" si="11"/>
        <v>-2745.8333333333321</v>
      </c>
    </row>
    <row r="154" spans="1:6" x14ac:dyDescent="0.2">
      <c r="A154" s="24">
        <v>41456</v>
      </c>
      <c r="B154" s="21">
        <v>26928</v>
      </c>
      <c r="C154" s="25">
        <f t="shared" si="8"/>
        <v>28614.5</v>
      </c>
      <c r="D154" s="25">
        <f t="shared" si="10"/>
        <v>29703.75</v>
      </c>
      <c r="E154" s="25">
        <f t="shared" si="9"/>
        <v>-1686.5</v>
      </c>
      <c r="F154" s="25">
        <f t="shared" si="11"/>
        <v>-2775.75</v>
      </c>
    </row>
    <row r="155" spans="1:6" x14ac:dyDescent="0.2">
      <c r="A155" s="24">
        <v>41487</v>
      </c>
      <c r="B155" s="21">
        <v>30216</v>
      </c>
      <c r="C155" s="25">
        <f t="shared" si="8"/>
        <v>28015.833333333332</v>
      </c>
      <c r="D155" s="25">
        <f t="shared" si="10"/>
        <v>29492.083333333332</v>
      </c>
      <c r="E155" s="25">
        <f t="shared" si="9"/>
        <v>2200.1666666666679</v>
      </c>
      <c r="F155" s="25">
        <f t="shared" si="11"/>
        <v>723.91666666666788</v>
      </c>
    </row>
    <row r="156" spans="1:6" x14ac:dyDescent="0.2">
      <c r="A156" s="24">
        <v>41518</v>
      </c>
      <c r="B156" s="21">
        <v>30473</v>
      </c>
      <c r="C156" s="25">
        <f t="shared" si="8"/>
        <v>28058</v>
      </c>
      <c r="D156" s="25">
        <f t="shared" si="10"/>
        <v>29495.083333333332</v>
      </c>
      <c r="E156" s="25">
        <f t="shared" si="9"/>
        <v>2415</v>
      </c>
      <c r="F156" s="25">
        <f t="shared" si="11"/>
        <v>977.91666666666788</v>
      </c>
    </row>
    <row r="157" spans="1:6" x14ac:dyDescent="0.2">
      <c r="A157" s="24">
        <v>41548</v>
      </c>
      <c r="B157" s="21">
        <v>30710</v>
      </c>
      <c r="C157" s="25">
        <f t="shared" si="8"/>
        <v>28217.833333333332</v>
      </c>
      <c r="D157" s="25">
        <f t="shared" si="10"/>
        <v>29395.083333333332</v>
      </c>
      <c r="E157" s="25">
        <f t="shared" si="9"/>
        <v>2492.1666666666679</v>
      </c>
      <c r="F157" s="25">
        <f t="shared" si="11"/>
        <v>1314.9166666666679</v>
      </c>
    </row>
    <row r="158" spans="1:6" x14ac:dyDescent="0.2">
      <c r="A158" s="24">
        <v>41579</v>
      </c>
      <c r="B158" s="21">
        <v>30740</v>
      </c>
      <c r="C158" s="25">
        <f t="shared" si="8"/>
        <v>28712.333333333332</v>
      </c>
      <c r="D158" s="25">
        <f t="shared" si="10"/>
        <v>29366.25</v>
      </c>
      <c r="E158" s="25">
        <f t="shared" si="9"/>
        <v>2027.6666666666679</v>
      </c>
      <c r="F158" s="25">
        <f t="shared" si="11"/>
        <v>1373.75</v>
      </c>
    </row>
    <row r="159" spans="1:6" x14ac:dyDescent="0.2">
      <c r="A159" s="24">
        <v>41609</v>
      </c>
      <c r="B159" s="21">
        <v>29904</v>
      </c>
      <c r="C159" s="25">
        <f t="shared" si="8"/>
        <v>29374.166666666668</v>
      </c>
      <c r="D159" s="25">
        <f t="shared" si="10"/>
        <v>29298.916666666668</v>
      </c>
      <c r="E159" s="25">
        <f t="shared" si="9"/>
        <v>529.83333333333212</v>
      </c>
      <c r="F159" s="25">
        <f t="shared" si="11"/>
        <v>605.08333333333212</v>
      </c>
    </row>
    <row r="160" spans="1:6" x14ac:dyDescent="0.2">
      <c r="A160" s="24">
        <v>41640</v>
      </c>
      <c r="B160" s="21">
        <v>29582</v>
      </c>
      <c r="C160" s="25">
        <f t="shared" si="8"/>
        <v>29828.5</v>
      </c>
      <c r="D160" s="25">
        <f t="shared" si="10"/>
        <v>29221.5</v>
      </c>
      <c r="E160" s="25">
        <f t="shared" si="9"/>
        <v>-246.5</v>
      </c>
      <c r="F160" s="25">
        <f t="shared" si="11"/>
        <v>360.5</v>
      </c>
    </row>
    <row r="161" spans="1:6" x14ac:dyDescent="0.2">
      <c r="A161" s="24">
        <v>41671</v>
      </c>
      <c r="B161" s="21">
        <v>30211</v>
      </c>
      <c r="C161" s="25">
        <f t="shared" si="8"/>
        <v>30270.833333333332</v>
      </c>
      <c r="D161" s="25">
        <f t="shared" si="10"/>
        <v>29143.333333333332</v>
      </c>
      <c r="E161" s="25">
        <f t="shared" si="9"/>
        <v>-59.833333333332121</v>
      </c>
      <c r="F161" s="25">
        <f t="shared" si="11"/>
        <v>1067.6666666666679</v>
      </c>
    </row>
    <row r="162" spans="1:6" x14ac:dyDescent="0.2">
      <c r="A162" s="24">
        <v>41699</v>
      </c>
      <c r="B162" s="21">
        <v>29832</v>
      </c>
      <c r="C162" s="25">
        <f t="shared" si="8"/>
        <v>30270</v>
      </c>
      <c r="D162" s="25">
        <f t="shared" si="10"/>
        <v>29164</v>
      </c>
      <c r="E162" s="25">
        <f t="shared" si="9"/>
        <v>-438</v>
      </c>
      <c r="F162" s="25">
        <f t="shared" si="11"/>
        <v>668</v>
      </c>
    </row>
    <row r="163" spans="1:6" x14ac:dyDescent="0.2">
      <c r="A163" s="24">
        <v>41730</v>
      </c>
      <c r="B163" s="21">
        <v>29329</v>
      </c>
      <c r="C163" s="25">
        <f t="shared" si="8"/>
        <v>30163.166666666668</v>
      </c>
      <c r="D163" s="25">
        <f t="shared" si="10"/>
        <v>29190.5</v>
      </c>
      <c r="E163" s="25">
        <f t="shared" si="9"/>
        <v>-834.16666666666788</v>
      </c>
      <c r="F163" s="25">
        <f t="shared" si="11"/>
        <v>138.5</v>
      </c>
    </row>
    <row r="164" spans="1:6" x14ac:dyDescent="0.2">
      <c r="A164" s="24">
        <v>41760</v>
      </c>
      <c r="B164" s="21">
        <v>28738</v>
      </c>
      <c r="C164" s="25">
        <f t="shared" si="8"/>
        <v>29933</v>
      </c>
      <c r="D164" s="25">
        <f t="shared" si="10"/>
        <v>29322.666666666668</v>
      </c>
      <c r="E164" s="25">
        <f t="shared" si="9"/>
        <v>-1195</v>
      </c>
      <c r="F164" s="25">
        <f t="shared" si="11"/>
        <v>-584.66666666666788</v>
      </c>
    </row>
    <row r="165" spans="1:6" x14ac:dyDescent="0.2">
      <c r="A165" s="24">
        <v>41791</v>
      </c>
      <c r="B165" s="21">
        <v>27427</v>
      </c>
      <c r="C165" s="25">
        <f t="shared" si="8"/>
        <v>29599.333333333332</v>
      </c>
      <c r="D165" s="25">
        <f t="shared" si="10"/>
        <v>29486.75</v>
      </c>
      <c r="E165" s="25">
        <f t="shared" si="9"/>
        <v>-2172.3333333333321</v>
      </c>
      <c r="F165" s="25">
        <f t="shared" si="11"/>
        <v>-2059.75</v>
      </c>
    </row>
    <row r="166" spans="1:6" x14ac:dyDescent="0.2">
      <c r="A166" s="24">
        <v>41821</v>
      </c>
      <c r="B166" s="21">
        <v>28008</v>
      </c>
      <c r="C166" s="25">
        <f t="shared" si="8"/>
        <v>29186.5</v>
      </c>
      <c r="D166" s="25">
        <f t="shared" si="10"/>
        <v>29507.5</v>
      </c>
      <c r="E166" s="25">
        <f t="shared" si="9"/>
        <v>-1178.5</v>
      </c>
      <c r="F166" s="25">
        <f t="shared" si="11"/>
        <v>-1499.5</v>
      </c>
    </row>
    <row r="167" spans="1:6" x14ac:dyDescent="0.2">
      <c r="A167" s="24">
        <v>41852</v>
      </c>
      <c r="B167" s="21">
        <v>28080</v>
      </c>
      <c r="C167" s="25">
        <f t="shared" si="8"/>
        <v>28924.166666666668</v>
      </c>
      <c r="D167" s="25">
        <f t="shared" si="10"/>
        <v>29597.5</v>
      </c>
      <c r="E167" s="25">
        <f t="shared" si="9"/>
        <v>-844.16666666666788</v>
      </c>
      <c r="F167" s="25">
        <f t="shared" si="11"/>
        <v>-1517.5</v>
      </c>
    </row>
    <row r="168" spans="1:6" x14ac:dyDescent="0.2">
      <c r="A168" s="24">
        <v>41883</v>
      </c>
      <c r="B168" s="21">
        <v>26963</v>
      </c>
      <c r="C168" s="25">
        <f t="shared" si="8"/>
        <v>28569</v>
      </c>
      <c r="D168" s="25">
        <f t="shared" si="10"/>
        <v>29419.5</v>
      </c>
      <c r="E168" s="25">
        <f t="shared" si="9"/>
        <v>-1606</v>
      </c>
      <c r="F168" s="25">
        <f t="shared" si="11"/>
        <v>-2456.5</v>
      </c>
    </row>
    <row r="169" spans="1:6" x14ac:dyDescent="0.2">
      <c r="A169" s="24">
        <v>41913</v>
      </c>
      <c r="B169" s="21">
        <v>26991</v>
      </c>
      <c r="C169" s="25">
        <f t="shared" si="8"/>
        <v>28090.833333333332</v>
      </c>
      <c r="D169" s="25">
        <f t="shared" si="10"/>
        <v>29127</v>
      </c>
      <c r="E169" s="25">
        <f t="shared" si="9"/>
        <v>-1099.8333333333321</v>
      </c>
      <c r="F169" s="25">
        <f t="shared" si="11"/>
        <v>-2136</v>
      </c>
    </row>
    <row r="170" spans="1:6" x14ac:dyDescent="0.2">
      <c r="A170" s="24">
        <v>41944</v>
      </c>
      <c r="B170" s="21">
        <v>26115</v>
      </c>
      <c r="C170" s="25">
        <f t="shared" si="8"/>
        <v>27701.166666666668</v>
      </c>
      <c r="D170" s="25">
        <f t="shared" si="10"/>
        <v>28817.083333333332</v>
      </c>
      <c r="E170" s="25">
        <f t="shared" si="9"/>
        <v>-1586.1666666666679</v>
      </c>
      <c r="F170" s="25">
        <f t="shared" si="11"/>
        <v>-2702.0833333333321</v>
      </c>
    </row>
    <row r="171" spans="1:6" x14ac:dyDescent="0.2">
      <c r="A171" s="24">
        <v>41974</v>
      </c>
      <c r="B171" s="21">
        <v>26678</v>
      </c>
      <c r="C171" s="25">
        <f t="shared" si="8"/>
        <v>27264</v>
      </c>
      <c r="D171" s="25">
        <f t="shared" si="10"/>
        <v>28431.666666666668</v>
      </c>
      <c r="E171" s="25">
        <f t="shared" si="9"/>
        <v>-586</v>
      </c>
      <c r="F171" s="25">
        <f t="shared" si="11"/>
        <v>-1753.6666666666679</v>
      </c>
    </row>
    <row r="172" spans="1:6" x14ac:dyDescent="0.2">
      <c r="A172" s="24">
        <v>42005</v>
      </c>
      <c r="B172" s="21">
        <v>27403</v>
      </c>
      <c r="C172" s="25">
        <f t="shared" si="8"/>
        <v>27139.166666666668</v>
      </c>
      <c r="D172" s="25">
        <f t="shared" si="10"/>
        <v>28162.833333333332</v>
      </c>
      <c r="E172" s="25">
        <f t="shared" si="9"/>
        <v>263.83333333333212</v>
      </c>
      <c r="F172" s="25">
        <f t="shared" si="11"/>
        <v>-759.83333333333212</v>
      </c>
    </row>
    <row r="173" spans="1:6" x14ac:dyDescent="0.2">
      <c r="A173" s="24">
        <v>42036</v>
      </c>
      <c r="B173" s="21">
        <v>27075</v>
      </c>
      <c r="C173" s="25">
        <f t="shared" si="8"/>
        <v>27038.333333333332</v>
      </c>
      <c r="D173" s="25">
        <f t="shared" si="10"/>
        <v>27981.25</v>
      </c>
      <c r="E173" s="25">
        <f t="shared" si="9"/>
        <v>36.666666666667879</v>
      </c>
      <c r="F173" s="25">
        <f t="shared" si="11"/>
        <v>-906.25</v>
      </c>
    </row>
    <row r="174" spans="1:6" x14ac:dyDescent="0.2">
      <c r="A174" s="24">
        <v>42064</v>
      </c>
      <c r="B174" s="21">
        <v>26168</v>
      </c>
      <c r="C174" s="25">
        <f t="shared" si="8"/>
        <v>26870.833333333332</v>
      </c>
      <c r="D174" s="25">
        <f t="shared" si="10"/>
        <v>27719.916666666668</v>
      </c>
      <c r="E174" s="25">
        <f t="shared" si="9"/>
        <v>-702.83333333333212</v>
      </c>
      <c r="F174" s="25">
        <f t="shared" si="11"/>
        <v>-1551.9166666666679</v>
      </c>
    </row>
    <row r="175" spans="1:6" x14ac:dyDescent="0.2">
      <c r="A175" s="24">
        <v>42095</v>
      </c>
      <c r="B175" s="21">
        <v>26683</v>
      </c>
      <c r="C175" s="25">
        <f t="shared" si="8"/>
        <v>26738.333333333332</v>
      </c>
      <c r="D175" s="25">
        <f t="shared" si="10"/>
        <v>27414.583333333332</v>
      </c>
      <c r="E175" s="25">
        <f t="shared" si="9"/>
        <v>-55.333333333332121</v>
      </c>
      <c r="F175" s="25">
        <f t="shared" si="11"/>
        <v>-731.58333333333212</v>
      </c>
    </row>
    <row r="176" spans="1:6" x14ac:dyDescent="0.2">
      <c r="A176" s="24">
        <v>42125</v>
      </c>
      <c r="B176" s="21">
        <v>27093</v>
      </c>
      <c r="C176" s="25">
        <f t="shared" si="8"/>
        <v>26687</v>
      </c>
      <c r="D176" s="25">
        <f t="shared" si="10"/>
        <v>27194.083333333332</v>
      </c>
      <c r="E176" s="25">
        <f t="shared" si="9"/>
        <v>406</v>
      </c>
      <c r="F176" s="25">
        <f t="shared" si="11"/>
        <v>-101.08333333333212</v>
      </c>
    </row>
    <row r="177" spans="1:6" x14ac:dyDescent="0.2">
      <c r="A177" s="24">
        <v>42156</v>
      </c>
      <c r="B177" s="21">
        <v>26646</v>
      </c>
      <c r="C177" s="25">
        <f t="shared" si="8"/>
        <v>26850</v>
      </c>
      <c r="D177" s="25">
        <f t="shared" si="10"/>
        <v>27057</v>
      </c>
      <c r="E177" s="25">
        <f t="shared" si="9"/>
        <v>-204</v>
      </c>
      <c r="F177" s="25">
        <f t="shared" si="11"/>
        <v>-411</v>
      </c>
    </row>
    <row r="178" spans="1:6" x14ac:dyDescent="0.2">
      <c r="A178" s="24">
        <v>42186</v>
      </c>
      <c r="B178" s="21">
        <v>25539</v>
      </c>
      <c r="C178" s="25">
        <f t="shared" si="8"/>
        <v>26844.666666666668</v>
      </c>
      <c r="D178" s="25">
        <f t="shared" si="10"/>
        <v>26991.916666666668</v>
      </c>
      <c r="E178" s="25">
        <f t="shared" si="9"/>
        <v>-1305.6666666666679</v>
      </c>
      <c r="F178" s="25">
        <f t="shared" si="11"/>
        <v>-1452.9166666666679</v>
      </c>
    </row>
    <row r="179" spans="1:6" x14ac:dyDescent="0.2">
      <c r="A179" s="24">
        <v>42217</v>
      </c>
      <c r="B179" s="21">
        <v>25729</v>
      </c>
      <c r="C179" s="25">
        <f t="shared" si="8"/>
        <v>26534</v>
      </c>
      <c r="D179" s="25">
        <f t="shared" si="10"/>
        <v>26786.166666666668</v>
      </c>
      <c r="E179" s="25">
        <f t="shared" si="9"/>
        <v>-805</v>
      </c>
      <c r="F179" s="25">
        <f t="shared" si="11"/>
        <v>-1057.1666666666679</v>
      </c>
    </row>
    <row r="180" spans="1:6" x14ac:dyDescent="0.2">
      <c r="A180" s="24">
        <v>42248</v>
      </c>
      <c r="B180" s="21">
        <v>26246</v>
      </c>
      <c r="C180" s="25">
        <f t="shared" si="8"/>
        <v>26309.666666666668</v>
      </c>
      <c r="D180" s="25">
        <f t="shared" si="10"/>
        <v>26590.25</v>
      </c>
      <c r="E180" s="25">
        <f t="shared" si="9"/>
        <v>-63.666666666667879</v>
      </c>
      <c r="F180" s="25">
        <f t="shared" si="11"/>
        <v>-344.25</v>
      </c>
    </row>
    <row r="181" spans="1:6" x14ac:dyDescent="0.2">
      <c r="A181" s="24">
        <v>42278</v>
      </c>
      <c r="B181" s="21">
        <v>26577</v>
      </c>
      <c r="C181" s="25">
        <f t="shared" si="8"/>
        <v>26322.666666666668</v>
      </c>
      <c r="D181" s="25">
        <f t="shared" si="10"/>
        <v>26530.5</v>
      </c>
      <c r="E181" s="25">
        <f t="shared" si="9"/>
        <v>254.33333333333212</v>
      </c>
      <c r="F181" s="25">
        <f t="shared" si="11"/>
        <v>46.5</v>
      </c>
    </row>
    <row r="182" spans="1:6" x14ac:dyDescent="0.2">
      <c r="A182" s="24">
        <v>42309</v>
      </c>
      <c r="B182" s="21">
        <v>25648</v>
      </c>
      <c r="C182" s="25">
        <f t="shared" si="8"/>
        <v>26305</v>
      </c>
      <c r="D182" s="25">
        <f t="shared" si="10"/>
        <v>26496</v>
      </c>
      <c r="E182" s="25">
        <f t="shared" si="9"/>
        <v>-657</v>
      </c>
      <c r="F182" s="25">
        <f t="shared" si="11"/>
        <v>-848</v>
      </c>
    </row>
    <row r="183" spans="1:6" x14ac:dyDescent="0.2">
      <c r="A183" s="24">
        <v>42339</v>
      </c>
      <c r="B183" s="21">
        <v>25207</v>
      </c>
      <c r="C183" s="25">
        <f t="shared" si="8"/>
        <v>26064.166666666668</v>
      </c>
      <c r="D183" s="25">
        <f t="shared" si="10"/>
        <v>26457.083333333332</v>
      </c>
      <c r="E183" s="25">
        <f t="shared" si="9"/>
        <v>-857.16666666666788</v>
      </c>
      <c r="F183" s="25">
        <f t="shared" si="11"/>
        <v>-1250.0833333333321</v>
      </c>
    </row>
    <row r="184" spans="1:6" x14ac:dyDescent="0.2">
      <c r="A184" s="24">
        <v>42370</v>
      </c>
      <c r="B184" s="21">
        <v>25998</v>
      </c>
      <c r="C184" s="25">
        <f t="shared" si="8"/>
        <v>25824.333333333332</v>
      </c>
      <c r="D184" s="25">
        <f t="shared" si="10"/>
        <v>26334.5</v>
      </c>
      <c r="E184" s="25">
        <f t="shared" si="9"/>
        <v>173.66666666666788</v>
      </c>
      <c r="F184" s="25">
        <f t="shared" si="11"/>
        <v>-336.5</v>
      </c>
    </row>
    <row r="185" spans="1:6" x14ac:dyDescent="0.2">
      <c r="A185" s="24">
        <v>42401</v>
      </c>
      <c r="B185" s="21">
        <v>28252</v>
      </c>
      <c r="C185" s="25">
        <f t="shared" si="8"/>
        <v>25900.833333333332</v>
      </c>
      <c r="D185" s="25">
        <f t="shared" si="10"/>
        <v>26217.416666666668</v>
      </c>
      <c r="E185" s="25">
        <f t="shared" si="9"/>
        <v>2351.1666666666679</v>
      </c>
      <c r="F185" s="25">
        <f t="shared" si="11"/>
        <v>2034.5833333333321</v>
      </c>
    </row>
    <row r="186" spans="1:6" x14ac:dyDescent="0.2">
      <c r="A186" s="24">
        <v>42430</v>
      </c>
      <c r="B186" s="21">
        <v>28794</v>
      </c>
      <c r="C186" s="25">
        <f t="shared" si="8"/>
        <v>26321.333333333332</v>
      </c>
      <c r="D186" s="25">
        <f t="shared" si="10"/>
        <v>26315.5</v>
      </c>
      <c r="E186" s="25">
        <f t="shared" si="9"/>
        <v>2472.6666666666679</v>
      </c>
      <c r="F186" s="25">
        <f t="shared" si="11"/>
        <v>2478.5</v>
      </c>
    </row>
    <row r="187" spans="1:6" x14ac:dyDescent="0.2">
      <c r="A187" s="24">
        <v>42461</v>
      </c>
      <c r="B187" s="21">
        <v>28818</v>
      </c>
      <c r="C187" s="25">
        <f t="shared" si="8"/>
        <v>26746</v>
      </c>
      <c r="D187" s="25">
        <f t="shared" si="10"/>
        <v>26534.333333333332</v>
      </c>
      <c r="E187" s="25">
        <f t="shared" si="9"/>
        <v>2072</v>
      </c>
      <c r="F187" s="25">
        <f t="shared" si="11"/>
        <v>2283.6666666666679</v>
      </c>
    </row>
    <row r="188" spans="1:6" x14ac:dyDescent="0.2">
      <c r="A188" s="24">
        <v>42491</v>
      </c>
      <c r="B188" s="21">
        <v>29639</v>
      </c>
      <c r="C188" s="25">
        <f t="shared" si="8"/>
        <v>27119.5</v>
      </c>
      <c r="D188" s="25">
        <f t="shared" si="10"/>
        <v>26712.25</v>
      </c>
      <c r="E188" s="25">
        <f t="shared" si="9"/>
        <v>2519.5</v>
      </c>
      <c r="F188" s="25">
        <f t="shared" si="11"/>
        <v>2926.75</v>
      </c>
    </row>
    <row r="189" spans="1:6" x14ac:dyDescent="0.2">
      <c r="A189" s="24">
        <v>42522</v>
      </c>
      <c r="B189" s="21">
        <v>29745</v>
      </c>
      <c r="C189" s="25">
        <f t="shared" si="8"/>
        <v>27784.666666666668</v>
      </c>
      <c r="D189" s="25">
        <f t="shared" si="10"/>
        <v>26924.416666666668</v>
      </c>
      <c r="E189" s="25">
        <f t="shared" si="9"/>
        <v>1960.3333333333321</v>
      </c>
      <c r="F189" s="25">
        <f t="shared" si="11"/>
        <v>2820.5833333333321</v>
      </c>
    </row>
    <row r="190" spans="1:6" x14ac:dyDescent="0.2">
      <c r="A190" s="24">
        <v>42552</v>
      </c>
      <c r="B190" s="21">
        <v>30942</v>
      </c>
      <c r="C190" s="25">
        <f t="shared" si="8"/>
        <v>28541</v>
      </c>
      <c r="D190" s="25">
        <f t="shared" si="10"/>
        <v>27182.666666666668</v>
      </c>
      <c r="E190" s="25">
        <f t="shared" si="9"/>
        <v>2401</v>
      </c>
      <c r="F190" s="25">
        <f t="shared" si="11"/>
        <v>3759.3333333333321</v>
      </c>
    </row>
    <row r="191" spans="1:6" x14ac:dyDescent="0.2">
      <c r="A191" s="24">
        <v>42583</v>
      </c>
      <c r="B191" s="21">
        <v>31270</v>
      </c>
      <c r="C191" s="25">
        <f t="shared" si="8"/>
        <v>29365</v>
      </c>
      <c r="D191" s="25">
        <f t="shared" si="10"/>
        <v>27632.916666666668</v>
      </c>
      <c r="E191" s="25">
        <f t="shared" si="9"/>
        <v>1905</v>
      </c>
      <c r="F191" s="25">
        <f t="shared" si="11"/>
        <v>3637.0833333333321</v>
      </c>
    </row>
    <row r="192" spans="1:6" x14ac:dyDescent="0.2">
      <c r="A192" s="24">
        <v>42614</v>
      </c>
      <c r="B192" s="21">
        <v>31178</v>
      </c>
      <c r="C192" s="25">
        <f t="shared" si="8"/>
        <v>29868</v>
      </c>
      <c r="D192" s="25">
        <f t="shared" si="10"/>
        <v>28094.666666666668</v>
      </c>
      <c r="E192" s="25">
        <f t="shared" si="9"/>
        <v>1310</v>
      </c>
      <c r="F192" s="25">
        <f t="shared" si="11"/>
        <v>3083.3333333333321</v>
      </c>
    </row>
    <row r="193" spans="1:6" x14ac:dyDescent="0.2">
      <c r="A193" s="24">
        <v>42644</v>
      </c>
      <c r="B193" s="21">
        <v>30071</v>
      </c>
      <c r="C193" s="25">
        <f t="shared" si="8"/>
        <v>30265.333333333332</v>
      </c>
      <c r="D193" s="25">
        <f t="shared" si="10"/>
        <v>28505.666666666668</v>
      </c>
      <c r="E193" s="25">
        <f t="shared" si="9"/>
        <v>-194.33333333333212</v>
      </c>
      <c r="F193" s="25">
        <f t="shared" si="11"/>
        <v>1565.3333333333321</v>
      </c>
    </row>
    <row r="194" spans="1:6" x14ac:dyDescent="0.2">
      <c r="A194" s="24">
        <v>42675</v>
      </c>
      <c r="B194" s="21">
        <v>29796</v>
      </c>
      <c r="C194" s="25">
        <f t="shared" si="8"/>
        <v>30474.166666666668</v>
      </c>
      <c r="D194" s="25">
        <f t="shared" si="10"/>
        <v>28796.833333333332</v>
      </c>
      <c r="E194" s="25">
        <f t="shared" si="9"/>
        <v>-678.16666666666788</v>
      </c>
      <c r="F194" s="25">
        <f t="shared" si="11"/>
        <v>999.16666666666788</v>
      </c>
    </row>
    <row r="195" spans="1:6" x14ac:dyDescent="0.2">
      <c r="A195" s="24">
        <v>42705</v>
      </c>
      <c r="B195" s="21">
        <v>27754</v>
      </c>
      <c r="C195" s="25">
        <f t="shared" si="8"/>
        <v>30500.333333333332</v>
      </c>
      <c r="D195" s="25">
        <f t="shared" si="10"/>
        <v>29142.5</v>
      </c>
      <c r="E195" s="25">
        <f t="shared" si="9"/>
        <v>-2746.3333333333321</v>
      </c>
      <c r="F195" s="25">
        <f t="shared" si="11"/>
        <v>-1388.5</v>
      </c>
    </row>
    <row r="196" spans="1:6" x14ac:dyDescent="0.2">
      <c r="A196" s="24">
        <v>42736</v>
      </c>
      <c r="B196" s="21">
        <v>28746</v>
      </c>
      <c r="C196" s="25">
        <f t="shared" si="8"/>
        <v>30168.5</v>
      </c>
      <c r="D196" s="25">
        <f t="shared" si="10"/>
        <v>29354.75</v>
      </c>
      <c r="E196" s="25">
        <f t="shared" si="9"/>
        <v>-1422.5</v>
      </c>
      <c r="F196" s="25">
        <f t="shared" si="11"/>
        <v>-608.75</v>
      </c>
    </row>
    <row r="197" spans="1:6" x14ac:dyDescent="0.2">
      <c r="A197" s="24">
        <v>42767</v>
      </c>
      <c r="B197" s="21">
        <v>29265</v>
      </c>
      <c r="C197" s="25">
        <f t="shared" si="8"/>
        <v>29802.5</v>
      </c>
      <c r="D197" s="25">
        <f t="shared" si="10"/>
        <v>29583.75</v>
      </c>
      <c r="E197" s="25">
        <f t="shared" si="9"/>
        <v>-537.5</v>
      </c>
      <c r="F197" s="25">
        <f t="shared" si="11"/>
        <v>-318.75</v>
      </c>
    </row>
    <row r="198" spans="1:6" x14ac:dyDescent="0.2">
      <c r="A198" s="24">
        <v>42795</v>
      </c>
      <c r="B198" s="21">
        <v>28758</v>
      </c>
      <c r="C198" s="25">
        <f t="shared" si="8"/>
        <v>29468.333333333332</v>
      </c>
      <c r="D198" s="25">
        <f t="shared" si="10"/>
        <v>29668.166666666668</v>
      </c>
      <c r="E198" s="25">
        <f t="shared" si="9"/>
        <v>-710.33333333333212</v>
      </c>
      <c r="F198" s="25">
        <f t="shared" si="11"/>
        <v>-910.16666666666788</v>
      </c>
    </row>
    <row r="199" spans="1:6" x14ac:dyDescent="0.2">
      <c r="A199" s="24">
        <v>42826</v>
      </c>
      <c r="B199" s="21">
        <v>29010</v>
      </c>
      <c r="C199" s="25">
        <f t="shared" si="8"/>
        <v>29065</v>
      </c>
      <c r="D199" s="25">
        <f t="shared" si="10"/>
        <v>29665.166666666668</v>
      </c>
      <c r="E199" s="25">
        <f t="shared" si="9"/>
        <v>-55</v>
      </c>
      <c r="F199" s="25">
        <f t="shared" si="11"/>
        <v>-655.16666666666788</v>
      </c>
    </row>
    <row r="200" spans="1:6" x14ac:dyDescent="0.2">
      <c r="A200" s="24">
        <v>42856</v>
      </c>
      <c r="B200" s="21">
        <v>28471</v>
      </c>
      <c r="C200" s="25">
        <f t="shared" si="8"/>
        <v>28888.166666666668</v>
      </c>
      <c r="D200" s="25">
        <f t="shared" si="10"/>
        <v>29681.166666666668</v>
      </c>
      <c r="E200" s="25">
        <f t="shared" si="9"/>
        <v>-417.16666666666788</v>
      </c>
      <c r="F200" s="25">
        <f t="shared" si="11"/>
        <v>-1210.1666666666679</v>
      </c>
    </row>
    <row r="201" spans="1:6" x14ac:dyDescent="0.2">
      <c r="A201" s="24">
        <v>42887</v>
      </c>
      <c r="B201" s="21">
        <v>28823</v>
      </c>
      <c r="C201" s="25">
        <f t="shared" si="8"/>
        <v>28667.333333333332</v>
      </c>
      <c r="D201" s="25">
        <f t="shared" si="10"/>
        <v>29583.833333333332</v>
      </c>
      <c r="E201" s="25">
        <f t="shared" si="9"/>
        <v>155.66666666666788</v>
      </c>
      <c r="F201" s="25">
        <f t="shared" si="11"/>
        <v>-760.83333333333212</v>
      </c>
    </row>
    <row r="202" spans="1:6" x14ac:dyDescent="0.2">
      <c r="A202" s="24">
        <v>42917</v>
      </c>
      <c r="B202" s="21">
        <v>28170</v>
      </c>
      <c r="C202" s="25">
        <f t="shared" si="8"/>
        <v>28845.5</v>
      </c>
      <c r="D202" s="25">
        <f t="shared" si="10"/>
        <v>29507</v>
      </c>
      <c r="E202" s="25">
        <f t="shared" si="9"/>
        <v>-675.5</v>
      </c>
      <c r="F202" s="25">
        <f t="shared" si="11"/>
        <v>-1337</v>
      </c>
    </row>
    <row r="203" spans="1:6" x14ac:dyDescent="0.2">
      <c r="A203" s="24">
        <v>42948</v>
      </c>
      <c r="B203" s="21">
        <v>28893</v>
      </c>
      <c r="C203" s="25">
        <f t="shared" ref="C203:C239" si="12">AVERAGE(B197:B202)</f>
        <v>28749.5</v>
      </c>
      <c r="D203" s="25">
        <f t="shared" si="10"/>
        <v>29276</v>
      </c>
      <c r="E203" s="25">
        <f t="shared" ref="E203:E239" si="13">B203-C203</f>
        <v>143.5</v>
      </c>
      <c r="F203" s="25">
        <f t="shared" si="11"/>
        <v>-383</v>
      </c>
    </row>
    <row r="204" spans="1:6" x14ac:dyDescent="0.2">
      <c r="A204" s="24">
        <v>42979</v>
      </c>
      <c r="B204" s="21">
        <v>29899</v>
      </c>
      <c r="C204" s="25">
        <f t="shared" si="12"/>
        <v>28687.5</v>
      </c>
      <c r="D204" s="25">
        <f t="shared" si="10"/>
        <v>29077.916666666668</v>
      </c>
      <c r="E204" s="25">
        <f t="shared" si="13"/>
        <v>1211.5</v>
      </c>
      <c r="F204" s="25">
        <f t="shared" si="11"/>
        <v>821.08333333333212</v>
      </c>
    </row>
    <row r="205" spans="1:6" x14ac:dyDescent="0.2">
      <c r="A205" s="24">
        <v>43009</v>
      </c>
      <c r="B205" s="21">
        <v>29505</v>
      </c>
      <c r="C205" s="25">
        <f t="shared" si="12"/>
        <v>28877.666666666668</v>
      </c>
      <c r="D205" s="25">
        <f t="shared" si="10"/>
        <v>28971.333333333332</v>
      </c>
      <c r="E205" s="25">
        <f t="shared" si="13"/>
        <v>627.33333333333212</v>
      </c>
      <c r="F205" s="25">
        <f t="shared" si="11"/>
        <v>533.66666666666788</v>
      </c>
    </row>
    <row r="206" spans="1:6" x14ac:dyDescent="0.2">
      <c r="A206" s="24">
        <v>43040</v>
      </c>
      <c r="B206" s="21">
        <v>29399</v>
      </c>
      <c r="C206" s="25">
        <f t="shared" si="12"/>
        <v>28960.166666666668</v>
      </c>
      <c r="D206" s="25">
        <f t="shared" si="10"/>
        <v>28924.166666666668</v>
      </c>
      <c r="E206" s="25">
        <f t="shared" si="13"/>
        <v>438.83333333333212</v>
      </c>
      <c r="F206" s="25">
        <f t="shared" si="11"/>
        <v>474.83333333333212</v>
      </c>
    </row>
    <row r="207" spans="1:6" x14ac:dyDescent="0.2">
      <c r="A207" s="24">
        <v>43070</v>
      </c>
      <c r="B207" s="21">
        <v>28763</v>
      </c>
      <c r="C207" s="25">
        <f t="shared" si="12"/>
        <v>29114.833333333332</v>
      </c>
      <c r="D207" s="25">
        <f t="shared" si="10"/>
        <v>28891.083333333332</v>
      </c>
      <c r="E207" s="25">
        <f t="shared" si="13"/>
        <v>-351.83333333333212</v>
      </c>
      <c r="F207" s="25">
        <f t="shared" si="11"/>
        <v>-128.08333333333212</v>
      </c>
    </row>
    <row r="208" spans="1:6" x14ac:dyDescent="0.2">
      <c r="A208" s="24">
        <v>43101</v>
      </c>
      <c r="B208" s="21">
        <v>29854</v>
      </c>
      <c r="C208" s="25">
        <f t="shared" si="12"/>
        <v>29104.833333333332</v>
      </c>
      <c r="D208" s="25">
        <f t="shared" si="10"/>
        <v>28975.166666666668</v>
      </c>
      <c r="E208" s="25">
        <f t="shared" si="13"/>
        <v>749.16666666666788</v>
      </c>
      <c r="F208" s="25">
        <f t="shared" si="11"/>
        <v>878.83333333333212</v>
      </c>
    </row>
    <row r="209" spans="1:6" x14ac:dyDescent="0.2">
      <c r="A209" s="24">
        <v>43132</v>
      </c>
      <c r="B209" s="21">
        <v>30391</v>
      </c>
      <c r="C209" s="25">
        <f t="shared" si="12"/>
        <v>29385.5</v>
      </c>
      <c r="D209" s="25">
        <f t="shared" ref="D209:D239" si="14">AVERAGE(B197:B208)</f>
        <v>29067.5</v>
      </c>
      <c r="E209" s="25">
        <f t="shared" si="13"/>
        <v>1005.5</v>
      </c>
      <c r="F209" s="25">
        <f t="shared" ref="F209:F239" si="15">B209-D209</f>
        <v>1323.5</v>
      </c>
    </row>
    <row r="210" spans="1:6" x14ac:dyDescent="0.2">
      <c r="A210" s="24">
        <v>43160</v>
      </c>
      <c r="B210" s="21">
        <v>30420</v>
      </c>
      <c r="C210" s="25">
        <f t="shared" si="12"/>
        <v>29635.166666666668</v>
      </c>
      <c r="D210" s="25">
        <f t="shared" si="14"/>
        <v>29161.333333333332</v>
      </c>
      <c r="E210" s="25">
        <f t="shared" si="13"/>
        <v>784.83333333333212</v>
      </c>
      <c r="F210" s="25">
        <f t="shared" si="15"/>
        <v>1258.6666666666679</v>
      </c>
    </row>
    <row r="211" spans="1:6" x14ac:dyDescent="0.2">
      <c r="A211" s="24">
        <v>43191</v>
      </c>
      <c r="B211" s="21">
        <v>30986</v>
      </c>
      <c r="C211" s="25">
        <f t="shared" si="12"/>
        <v>29722</v>
      </c>
      <c r="D211" s="25">
        <f t="shared" si="14"/>
        <v>29299.833333333332</v>
      </c>
      <c r="E211" s="25">
        <f t="shared" si="13"/>
        <v>1264</v>
      </c>
      <c r="F211" s="25">
        <f t="shared" si="15"/>
        <v>1686.1666666666679</v>
      </c>
    </row>
    <row r="212" spans="1:6" x14ac:dyDescent="0.2">
      <c r="A212" s="24">
        <v>43221</v>
      </c>
      <c r="B212" s="21">
        <v>31116</v>
      </c>
      <c r="C212" s="25">
        <f t="shared" si="12"/>
        <v>29968.833333333332</v>
      </c>
      <c r="D212" s="25">
        <f t="shared" si="14"/>
        <v>29464.5</v>
      </c>
      <c r="E212" s="25">
        <f t="shared" si="13"/>
        <v>1147.1666666666679</v>
      </c>
      <c r="F212" s="25">
        <f t="shared" si="15"/>
        <v>1651.5</v>
      </c>
    </row>
    <row r="213" spans="1:6" x14ac:dyDescent="0.2">
      <c r="A213" s="24">
        <v>43252</v>
      </c>
      <c r="B213" s="21">
        <v>30707</v>
      </c>
      <c r="C213" s="25">
        <f t="shared" si="12"/>
        <v>30255</v>
      </c>
      <c r="D213" s="25">
        <f t="shared" si="14"/>
        <v>29684.916666666668</v>
      </c>
      <c r="E213" s="25">
        <f t="shared" si="13"/>
        <v>452</v>
      </c>
      <c r="F213" s="25">
        <f t="shared" si="15"/>
        <v>1022.0833333333321</v>
      </c>
    </row>
    <row r="214" spans="1:6" x14ac:dyDescent="0.2">
      <c r="A214" s="24">
        <v>43282</v>
      </c>
      <c r="B214" s="21">
        <v>30097</v>
      </c>
      <c r="C214" s="25">
        <f t="shared" si="12"/>
        <v>30579</v>
      </c>
      <c r="D214" s="25">
        <f t="shared" si="14"/>
        <v>29841.916666666668</v>
      </c>
      <c r="E214" s="25">
        <f t="shared" si="13"/>
        <v>-482</v>
      </c>
      <c r="F214" s="25">
        <f t="shared" si="15"/>
        <v>255.08333333333212</v>
      </c>
    </row>
    <row r="215" spans="1:6" x14ac:dyDescent="0.2">
      <c r="A215" s="24">
        <v>43313</v>
      </c>
      <c r="B215" s="21">
        <v>29644</v>
      </c>
      <c r="C215" s="25">
        <f t="shared" si="12"/>
        <v>30619.5</v>
      </c>
      <c r="D215" s="25">
        <f t="shared" si="14"/>
        <v>30002.5</v>
      </c>
      <c r="E215" s="25">
        <f t="shared" si="13"/>
        <v>-975.5</v>
      </c>
      <c r="F215" s="25">
        <f t="shared" si="15"/>
        <v>-358.5</v>
      </c>
    </row>
    <row r="216" spans="1:6" x14ac:dyDescent="0.2">
      <c r="A216" s="24">
        <v>43344</v>
      </c>
      <c r="B216" s="21">
        <v>30538</v>
      </c>
      <c r="C216" s="25">
        <f t="shared" si="12"/>
        <v>30495</v>
      </c>
      <c r="D216" s="25">
        <f t="shared" si="14"/>
        <v>30065.083333333332</v>
      </c>
      <c r="E216" s="25">
        <f t="shared" si="13"/>
        <v>43</v>
      </c>
      <c r="F216" s="25">
        <f t="shared" si="15"/>
        <v>472.91666666666788</v>
      </c>
    </row>
    <row r="217" spans="1:6" x14ac:dyDescent="0.2">
      <c r="A217" s="24">
        <v>43374</v>
      </c>
      <c r="B217" s="21">
        <v>31489</v>
      </c>
      <c r="C217" s="25">
        <f t="shared" si="12"/>
        <v>30514.666666666668</v>
      </c>
      <c r="D217" s="25">
        <f t="shared" si="14"/>
        <v>30118.333333333332</v>
      </c>
      <c r="E217" s="25">
        <f t="shared" si="13"/>
        <v>974.33333333333212</v>
      </c>
      <c r="F217" s="25">
        <f t="shared" si="15"/>
        <v>1370.6666666666679</v>
      </c>
    </row>
    <row r="218" spans="1:6" x14ac:dyDescent="0.2">
      <c r="A218" s="24">
        <v>43405</v>
      </c>
      <c r="B218" s="21">
        <v>31010</v>
      </c>
      <c r="C218" s="25">
        <f t="shared" si="12"/>
        <v>30598.5</v>
      </c>
      <c r="D218" s="25">
        <f t="shared" si="14"/>
        <v>30283.666666666668</v>
      </c>
      <c r="E218" s="25">
        <f t="shared" si="13"/>
        <v>411.5</v>
      </c>
      <c r="F218" s="25">
        <f t="shared" si="15"/>
        <v>726.33333333333212</v>
      </c>
    </row>
    <row r="219" spans="1:6" x14ac:dyDescent="0.2">
      <c r="A219" s="24">
        <v>43435</v>
      </c>
      <c r="B219" s="21">
        <v>31251</v>
      </c>
      <c r="C219" s="25">
        <f t="shared" si="12"/>
        <v>30580.833333333332</v>
      </c>
      <c r="D219" s="25">
        <f t="shared" si="14"/>
        <v>30417.916666666668</v>
      </c>
      <c r="E219" s="25">
        <f t="shared" si="13"/>
        <v>670.16666666666788</v>
      </c>
      <c r="F219" s="25">
        <f t="shared" si="15"/>
        <v>833.08333333333212</v>
      </c>
    </row>
    <row r="220" spans="1:6" x14ac:dyDescent="0.2">
      <c r="A220" s="24">
        <v>43466</v>
      </c>
      <c r="B220" s="21">
        <v>32230</v>
      </c>
      <c r="C220" s="25">
        <f t="shared" si="12"/>
        <v>30671.5</v>
      </c>
      <c r="D220" s="25">
        <f t="shared" si="14"/>
        <v>30625.25</v>
      </c>
      <c r="E220" s="25">
        <f t="shared" si="13"/>
        <v>1558.5</v>
      </c>
      <c r="F220" s="25">
        <f t="shared" si="15"/>
        <v>1604.75</v>
      </c>
    </row>
    <row r="221" spans="1:6" x14ac:dyDescent="0.2">
      <c r="A221" s="24">
        <v>43497</v>
      </c>
      <c r="B221" s="21">
        <v>33217</v>
      </c>
      <c r="C221" s="25">
        <f t="shared" si="12"/>
        <v>31027</v>
      </c>
      <c r="D221" s="25">
        <f t="shared" si="14"/>
        <v>30823.25</v>
      </c>
      <c r="E221" s="25">
        <f t="shared" si="13"/>
        <v>2190</v>
      </c>
      <c r="F221" s="25">
        <f t="shared" si="15"/>
        <v>2393.75</v>
      </c>
    </row>
    <row r="222" spans="1:6" x14ac:dyDescent="0.2">
      <c r="A222" s="24">
        <v>43525</v>
      </c>
      <c r="B222" s="21">
        <v>32036</v>
      </c>
      <c r="C222" s="25">
        <f t="shared" si="12"/>
        <v>31622.5</v>
      </c>
      <c r="D222" s="25">
        <f t="shared" si="14"/>
        <v>31058.75</v>
      </c>
      <c r="E222" s="25">
        <f t="shared" si="13"/>
        <v>413.5</v>
      </c>
      <c r="F222" s="25">
        <f t="shared" si="15"/>
        <v>977.25</v>
      </c>
    </row>
    <row r="223" spans="1:6" x14ac:dyDescent="0.2">
      <c r="A223" s="24">
        <v>43556</v>
      </c>
      <c r="B223" s="21">
        <v>31659</v>
      </c>
      <c r="C223" s="25">
        <f t="shared" si="12"/>
        <v>31872.166666666668</v>
      </c>
      <c r="D223" s="25">
        <f t="shared" si="14"/>
        <v>31193.416666666668</v>
      </c>
      <c r="E223" s="25">
        <f t="shared" si="13"/>
        <v>-213.16666666666788</v>
      </c>
      <c r="F223" s="25">
        <f t="shared" si="15"/>
        <v>465.58333333333212</v>
      </c>
    </row>
    <row r="224" spans="1:6" x14ac:dyDescent="0.2">
      <c r="A224" s="24">
        <v>43586</v>
      </c>
      <c r="B224" s="21">
        <v>31738</v>
      </c>
      <c r="C224" s="25">
        <f t="shared" si="12"/>
        <v>31900.5</v>
      </c>
      <c r="D224" s="25">
        <f t="shared" si="14"/>
        <v>31249.5</v>
      </c>
      <c r="E224" s="25">
        <f t="shared" si="13"/>
        <v>-162.5</v>
      </c>
      <c r="F224" s="25">
        <f t="shared" si="15"/>
        <v>488.5</v>
      </c>
    </row>
    <row r="225" spans="1:6" x14ac:dyDescent="0.2">
      <c r="A225" s="24">
        <v>43617</v>
      </c>
      <c r="B225" s="21">
        <v>33121</v>
      </c>
      <c r="C225" s="25">
        <f t="shared" si="12"/>
        <v>32021.833333333332</v>
      </c>
      <c r="D225" s="25">
        <f t="shared" si="14"/>
        <v>31301.333333333332</v>
      </c>
      <c r="E225" s="25">
        <f t="shared" si="13"/>
        <v>1099.1666666666679</v>
      </c>
      <c r="F225" s="25">
        <f t="shared" si="15"/>
        <v>1819.6666666666679</v>
      </c>
    </row>
    <row r="226" spans="1:6" x14ac:dyDescent="0.2">
      <c r="A226" s="24">
        <v>43647</v>
      </c>
      <c r="B226" s="21">
        <v>34522</v>
      </c>
      <c r="C226" s="25">
        <f t="shared" si="12"/>
        <v>32333.5</v>
      </c>
      <c r="D226" s="25">
        <f t="shared" si="14"/>
        <v>31502.5</v>
      </c>
      <c r="E226" s="25">
        <f t="shared" si="13"/>
        <v>2188.5</v>
      </c>
      <c r="F226" s="25">
        <f t="shared" si="15"/>
        <v>3019.5</v>
      </c>
    </row>
    <row r="227" spans="1:6" x14ac:dyDescent="0.2">
      <c r="A227" s="24">
        <v>43678</v>
      </c>
      <c r="B227" s="21">
        <v>37356</v>
      </c>
      <c r="C227" s="25">
        <f t="shared" si="12"/>
        <v>32715.5</v>
      </c>
      <c r="D227" s="25">
        <f t="shared" si="14"/>
        <v>31871.25</v>
      </c>
      <c r="E227" s="25">
        <f t="shared" si="13"/>
        <v>4640.5</v>
      </c>
      <c r="F227" s="25">
        <f t="shared" si="15"/>
        <v>5484.75</v>
      </c>
    </row>
    <row r="228" spans="1:6" x14ac:dyDescent="0.2">
      <c r="A228" s="24">
        <v>43709</v>
      </c>
      <c r="B228" s="21">
        <v>37927</v>
      </c>
      <c r="C228" s="25">
        <f t="shared" si="12"/>
        <v>33405.333333333336</v>
      </c>
      <c r="D228" s="25">
        <f t="shared" si="14"/>
        <v>32513.916666666668</v>
      </c>
      <c r="E228" s="25">
        <f t="shared" si="13"/>
        <v>4521.6666666666642</v>
      </c>
      <c r="F228" s="25">
        <f t="shared" si="15"/>
        <v>5413.0833333333321</v>
      </c>
    </row>
    <row r="229" spans="1:6" x14ac:dyDescent="0.2">
      <c r="A229" s="24">
        <v>43739</v>
      </c>
      <c r="B229" s="21">
        <v>38214</v>
      </c>
      <c r="C229" s="25">
        <f t="shared" si="12"/>
        <v>34387.166666666664</v>
      </c>
      <c r="D229" s="25">
        <f t="shared" si="14"/>
        <v>33129.666666666664</v>
      </c>
      <c r="E229" s="25">
        <f t="shared" si="13"/>
        <v>3826.8333333333358</v>
      </c>
      <c r="F229" s="25">
        <f t="shared" si="15"/>
        <v>5084.3333333333358</v>
      </c>
    </row>
    <row r="230" spans="1:6" x14ac:dyDescent="0.2">
      <c r="A230" s="24">
        <v>43770</v>
      </c>
      <c r="B230" s="21">
        <v>38122</v>
      </c>
      <c r="C230" s="25">
        <f t="shared" si="12"/>
        <v>35479.666666666664</v>
      </c>
      <c r="D230" s="25">
        <f t="shared" si="14"/>
        <v>33690.083333333336</v>
      </c>
      <c r="E230" s="25">
        <f t="shared" si="13"/>
        <v>2642.3333333333358</v>
      </c>
      <c r="F230" s="25">
        <f t="shared" si="15"/>
        <v>4431.9166666666642</v>
      </c>
    </row>
    <row r="231" spans="1:6" x14ac:dyDescent="0.2">
      <c r="A231" s="24">
        <v>43800</v>
      </c>
      <c r="B231" s="21">
        <v>38092</v>
      </c>
      <c r="C231" s="25">
        <f t="shared" si="12"/>
        <v>36543.666666666664</v>
      </c>
      <c r="D231" s="25">
        <f t="shared" si="14"/>
        <v>34282.75</v>
      </c>
      <c r="E231" s="25">
        <f t="shared" si="13"/>
        <v>1548.3333333333358</v>
      </c>
      <c r="F231" s="25">
        <f t="shared" si="15"/>
        <v>3809.25</v>
      </c>
    </row>
    <row r="232" spans="1:6" x14ac:dyDescent="0.2">
      <c r="A232" s="24">
        <v>43831</v>
      </c>
      <c r="B232" s="21">
        <v>39984</v>
      </c>
      <c r="C232" s="25">
        <f t="shared" si="12"/>
        <v>37372.166666666664</v>
      </c>
      <c r="D232" s="25">
        <f t="shared" si="14"/>
        <v>34852.833333333336</v>
      </c>
      <c r="E232" s="25">
        <f t="shared" si="13"/>
        <v>2611.8333333333358</v>
      </c>
      <c r="F232" s="25">
        <f t="shared" si="15"/>
        <v>5131.1666666666642</v>
      </c>
    </row>
    <row r="233" spans="1:6" x14ac:dyDescent="0.2">
      <c r="A233" s="24">
        <v>43862</v>
      </c>
      <c r="B233" s="21">
        <v>41195</v>
      </c>
      <c r="C233" s="25">
        <f t="shared" si="12"/>
        <v>38282.5</v>
      </c>
      <c r="D233" s="25">
        <f t="shared" si="14"/>
        <v>35499</v>
      </c>
      <c r="E233" s="25">
        <f t="shared" si="13"/>
        <v>2912.5</v>
      </c>
      <c r="F233" s="25">
        <f t="shared" si="15"/>
        <v>5696</v>
      </c>
    </row>
    <row r="234" spans="1:6" x14ac:dyDescent="0.2">
      <c r="A234" s="24">
        <v>43891</v>
      </c>
      <c r="B234" s="21">
        <v>42285</v>
      </c>
      <c r="C234" s="25">
        <f t="shared" si="12"/>
        <v>38922.333333333336</v>
      </c>
      <c r="D234" s="25">
        <f t="shared" si="14"/>
        <v>36163.833333333336</v>
      </c>
      <c r="E234" s="25">
        <f t="shared" si="13"/>
        <v>3362.6666666666642</v>
      </c>
      <c r="F234" s="25">
        <f t="shared" si="15"/>
        <v>6121.1666666666642</v>
      </c>
    </row>
    <row r="235" spans="1:6" x14ac:dyDescent="0.2">
      <c r="A235" s="24">
        <v>43922</v>
      </c>
      <c r="B235" s="21">
        <v>45504</v>
      </c>
      <c r="C235" s="25">
        <f t="shared" si="12"/>
        <v>39648.666666666664</v>
      </c>
      <c r="D235" s="25">
        <f t="shared" si="14"/>
        <v>37017.916666666664</v>
      </c>
      <c r="E235" s="25">
        <f t="shared" si="13"/>
        <v>5855.3333333333358</v>
      </c>
      <c r="F235" s="25">
        <f t="shared" si="15"/>
        <v>8486.0833333333358</v>
      </c>
    </row>
    <row r="236" spans="1:6" x14ac:dyDescent="0.2">
      <c r="A236" s="24">
        <v>43952</v>
      </c>
      <c r="B236" s="21">
        <v>46343</v>
      </c>
      <c r="C236" s="25">
        <f t="shared" si="12"/>
        <v>40863.666666666664</v>
      </c>
      <c r="D236" s="25">
        <f t="shared" si="14"/>
        <v>38171.666666666664</v>
      </c>
      <c r="E236" s="25">
        <f t="shared" si="13"/>
        <v>5479.3333333333358</v>
      </c>
      <c r="F236" s="25">
        <f t="shared" si="15"/>
        <v>8171.3333333333358</v>
      </c>
    </row>
    <row r="237" spans="1:6" x14ac:dyDescent="0.2">
      <c r="A237" s="24">
        <v>43983</v>
      </c>
      <c r="B237" s="21">
        <v>47315</v>
      </c>
      <c r="C237" s="25">
        <f t="shared" si="12"/>
        <v>42233.833333333336</v>
      </c>
      <c r="D237" s="25">
        <f t="shared" si="14"/>
        <v>39388.75</v>
      </c>
      <c r="E237" s="25">
        <f t="shared" si="13"/>
        <v>5081.1666666666642</v>
      </c>
      <c r="F237" s="25">
        <f t="shared" si="15"/>
        <v>7926.25</v>
      </c>
    </row>
    <row r="238" spans="1:6" x14ac:dyDescent="0.2">
      <c r="A238" s="24">
        <v>44013</v>
      </c>
      <c r="B238" s="21">
        <v>49878</v>
      </c>
      <c r="C238" s="25">
        <f t="shared" si="12"/>
        <v>43771</v>
      </c>
      <c r="D238" s="25">
        <f t="shared" si="14"/>
        <v>40571.583333333336</v>
      </c>
      <c r="E238" s="25">
        <f t="shared" si="13"/>
        <v>6107</v>
      </c>
      <c r="F238" s="25">
        <f t="shared" si="15"/>
        <v>9306.4166666666642</v>
      </c>
    </row>
    <row r="239" spans="1:6" x14ac:dyDescent="0.2">
      <c r="A239" s="24">
        <v>44044</v>
      </c>
      <c r="B239" s="21">
        <v>52917</v>
      </c>
      <c r="C239" s="25">
        <f t="shared" si="12"/>
        <v>45420</v>
      </c>
      <c r="D239" s="25">
        <f t="shared" si="14"/>
        <v>41851.25</v>
      </c>
      <c r="E239" s="25">
        <f t="shared" si="13"/>
        <v>7497</v>
      </c>
      <c r="F239" s="25">
        <f t="shared" si="15"/>
        <v>11065.75</v>
      </c>
    </row>
    <row r="240" spans="1:6" x14ac:dyDescent="0.2">
      <c r="A240" s="19"/>
      <c r="B240" s="6"/>
      <c r="C240" s="26"/>
      <c r="D240" s="26"/>
      <c r="E240" s="26"/>
      <c r="F240" s="26"/>
    </row>
    <row r="241" spans="1:6" x14ac:dyDescent="0.2">
      <c r="A241" s="19"/>
      <c r="B241" s="6"/>
      <c r="C241" s="26"/>
      <c r="D241" s="26"/>
      <c r="E241" s="26"/>
      <c r="F241" s="26"/>
    </row>
    <row r="242" spans="1:6" x14ac:dyDescent="0.2">
      <c r="A242" s="19"/>
      <c r="B242" s="6"/>
      <c r="C242" s="26"/>
      <c r="D242" s="26"/>
      <c r="E242" s="26"/>
      <c r="F242" s="26"/>
    </row>
  </sheetData>
  <mergeCells count="1">
    <mergeCell ref="A1:F1"/>
  </mergeCells>
  <phoneticPr fontId="4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EC75-8696-483E-B39B-C327D9025609}">
  <dimension ref="A1:AC242"/>
  <sheetViews>
    <sheetView topLeftCell="A14" workbookViewId="0">
      <selection activeCell="O44" sqref="O44"/>
    </sheetView>
  </sheetViews>
  <sheetFormatPr baseColWidth="10" defaultColWidth="8.83203125" defaultRowHeight="16" x14ac:dyDescent="0.2"/>
  <cols>
    <col min="1" max="2" width="11.5" style="6" bestFit="1" customWidth="1"/>
    <col min="3" max="3" width="9.5" style="38" bestFit="1" customWidth="1"/>
    <col min="4" max="4" width="8.5" style="38" bestFit="1" customWidth="1"/>
    <col min="5" max="5" width="8.83203125" style="23"/>
    <col min="6" max="6" width="7.5" style="23" bestFit="1" customWidth="1"/>
    <col min="7" max="7" width="7" style="23" customWidth="1"/>
    <col min="8" max="8" width="8.83203125" style="23"/>
    <col min="9" max="9" width="6.1640625" style="23" bestFit="1" customWidth="1"/>
    <col min="10" max="10" width="9" style="23" bestFit="1" customWidth="1"/>
    <col min="11" max="11" width="8.83203125" style="23"/>
    <col min="12" max="12" width="7.5" style="23" bestFit="1" customWidth="1"/>
    <col min="13" max="13" width="8.83203125" style="23" customWidth="1"/>
    <col min="14" max="23" width="8.83203125" style="23"/>
    <col min="24" max="24" width="8.83203125" style="23" bestFit="1" customWidth="1"/>
    <col min="25" max="25" width="11.5" style="23" bestFit="1" customWidth="1"/>
    <col min="26" max="26" width="8.83203125" style="23" bestFit="1" customWidth="1"/>
    <col min="27" max="27" width="11.5" style="23" bestFit="1" customWidth="1"/>
    <col min="28" max="28" width="8.83203125" style="23" bestFit="1" customWidth="1"/>
    <col min="29" max="29" width="11.5" style="23" bestFit="1" customWidth="1"/>
    <col min="30" max="16384" width="8.83203125" style="23"/>
  </cols>
  <sheetData>
    <row r="1" spans="1:13" x14ac:dyDescent="0.2">
      <c r="A1" s="62" t="s">
        <v>48</v>
      </c>
      <c r="B1" s="62"/>
      <c r="C1" s="62"/>
      <c r="D1" s="62"/>
    </row>
    <row r="3" spans="1:13" x14ac:dyDescent="0.2">
      <c r="A3" s="27" t="s">
        <v>1</v>
      </c>
      <c r="B3" s="27" t="s">
        <v>8</v>
      </c>
      <c r="C3" s="20" t="s">
        <v>49</v>
      </c>
      <c r="D3" s="20" t="s">
        <v>10</v>
      </c>
    </row>
    <row r="4" spans="1:13" x14ac:dyDescent="0.2">
      <c r="A4" s="24">
        <v>36892</v>
      </c>
      <c r="B4" s="21">
        <v>4466</v>
      </c>
      <c r="C4" s="49">
        <f>B4</f>
        <v>4466</v>
      </c>
      <c r="D4" s="49">
        <f>ABS(B4-C4)</f>
        <v>0</v>
      </c>
      <c r="F4" s="39" t="s">
        <v>50</v>
      </c>
      <c r="G4" s="39">
        <v>1</v>
      </c>
      <c r="I4" s="30" t="s">
        <v>51</v>
      </c>
      <c r="J4" s="31">
        <f>SUMPRODUCT(D4:D239,D4:D239)/COUNT(D4:D239)</f>
        <v>619860.08050847461</v>
      </c>
      <c r="L4" s="30" t="s">
        <v>52</v>
      </c>
      <c r="M4" s="32" cm="1">
        <f t="array" ref="M4">AVERAGE(D4:D239/B4:B239)</f>
        <v>2.7818535031888133E-2</v>
      </c>
    </row>
    <row r="5" spans="1:13" x14ac:dyDescent="0.2">
      <c r="A5" s="24">
        <v>36923</v>
      </c>
      <c r="B5" s="21">
        <v>4370</v>
      </c>
      <c r="C5" s="49">
        <f>C4+(B4-C4)*$G$4</f>
        <v>4466</v>
      </c>
      <c r="D5" s="49">
        <f t="shared" ref="D5:D68" si="0">ABS(B5-C5)</f>
        <v>96</v>
      </c>
    </row>
    <row r="6" spans="1:13" x14ac:dyDescent="0.2">
      <c r="A6" s="24">
        <v>36951</v>
      </c>
      <c r="B6" s="21">
        <v>4269</v>
      </c>
      <c r="C6" s="49">
        <f>C5+(B5-C5)*$G$4</f>
        <v>4370</v>
      </c>
      <c r="D6" s="49">
        <f t="shared" si="0"/>
        <v>101</v>
      </c>
    </row>
    <row r="7" spans="1:13" x14ac:dyDescent="0.2">
      <c r="A7" s="24">
        <v>36982</v>
      </c>
      <c r="B7" s="21">
        <v>4267</v>
      </c>
      <c r="C7" s="49">
        <f t="shared" ref="C6:C36" si="1">C6+(B6-C6)*$G$4</f>
        <v>4269</v>
      </c>
      <c r="D7" s="49">
        <f t="shared" si="0"/>
        <v>2</v>
      </c>
    </row>
    <row r="8" spans="1:13" x14ac:dyDescent="0.2">
      <c r="A8" s="24">
        <v>37012</v>
      </c>
      <c r="B8" s="21">
        <v>4441</v>
      </c>
      <c r="C8" s="49">
        <f t="shared" si="1"/>
        <v>4267</v>
      </c>
      <c r="D8" s="49">
        <f t="shared" si="0"/>
        <v>174</v>
      </c>
    </row>
    <row r="9" spans="1:13" x14ac:dyDescent="0.2">
      <c r="A9" s="24">
        <v>37043</v>
      </c>
      <c r="B9" s="21">
        <v>4400</v>
      </c>
      <c r="C9" s="49">
        <f t="shared" si="1"/>
        <v>4441</v>
      </c>
      <c r="D9" s="49">
        <f t="shared" si="0"/>
        <v>41</v>
      </c>
    </row>
    <row r="10" spans="1:13" x14ac:dyDescent="0.2">
      <c r="A10" s="24">
        <v>37073</v>
      </c>
      <c r="B10" s="21">
        <v>4380</v>
      </c>
      <c r="C10" s="49">
        <f t="shared" si="1"/>
        <v>4400</v>
      </c>
      <c r="D10" s="49">
        <f t="shared" si="0"/>
        <v>20</v>
      </c>
    </row>
    <row r="11" spans="1:13" x14ac:dyDescent="0.2">
      <c r="A11" s="24">
        <v>37104</v>
      </c>
      <c r="B11" s="21">
        <v>4449</v>
      </c>
      <c r="C11" s="49">
        <f t="shared" si="1"/>
        <v>4380</v>
      </c>
      <c r="D11" s="49">
        <f t="shared" si="0"/>
        <v>69</v>
      </c>
    </row>
    <row r="12" spans="1:13" x14ac:dyDescent="0.2">
      <c r="A12" s="24">
        <v>37135</v>
      </c>
      <c r="B12" s="21">
        <v>4631</v>
      </c>
      <c r="C12" s="49">
        <f t="shared" si="1"/>
        <v>4449</v>
      </c>
      <c r="D12" s="49">
        <f t="shared" si="0"/>
        <v>182</v>
      </c>
    </row>
    <row r="13" spans="1:13" x14ac:dyDescent="0.2">
      <c r="A13" s="24">
        <v>37165</v>
      </c>
      <c r="B13" s="21">
        <v>4688</v>
      </c>
      <c r="C13" s="49">
        <f t="shared" si="1"/>
        <v>4631</v>
      </c>
      <c r="D13" s="49">
        <f t="shared" si="0"/>
        <v>57</v>
      </c>
    </row>
    <row r="14" spans="1:13" x14ac:dyDescent="0.2">
      <c r="A14" s="24">
        <v>37196</v>
      </c>
      <c r="B14" s="21">
        <v>4604</v>
      </c>
      <c r="C14" s="49">
        <f t="shared" si="1"/>
        <v>4688</v>
      </c>
      <c r="D14" s="49">
        <f t="shared" si="0"/>
        <v>84</v>
      </c>
    </row>
    <row r="15" spans="1:13" x14ac:dyDescent="0.2">
      <c r="A15" s="24">
        <v>37226</v>
      </c>
      <c r="B15" s="21">
        <v>4576</v>
      </c>
      <c r="C15" s="49">
        <f t="shared" si="1"/>
        <v>4604</v>
      </c>
      <c r="D15" s="49">
        <f t="shared" si="0"/>
        <v>28</v>
      </c>
    </row>
    <row r="16" spans="1:13" x14ac:dyDescent="0.2">
      <c r="A16" s="24">
        <v>37257</v>
      </c>
      <c r="B16" s="21">
        <v>4693</v>
      </c>
      <c r="C16" s="49">
        <f t="shared" si="1"/>
        <v>4576</v>
      </c>
      <c r="D16" s="49">
        <f t="shared" si="0"/>
        <v>117</v>
      </c>
    </row>
    <row r="17" spans="1:25" x14ac:dyDescent="0.2">
      <c r="A17" s="24">
        <v>37288</v>
      </c>
      <c r="B17" s="21">
        <v>4901</v>
      </c>
      <c r="C17" s="49">
        <f t="shared" si="1"/>
        <v>4693</v>
      </c>
      <c r="D17" s="49">
        <f t="shared" si="0"/>
        <v>208</v>
      </c>
    </row>
    <row r="18" spans="1:25" x14ac:dyDescent="0.2">
      <c r="A18" s="24">
        <v>37316</v>
      </c>
      <c r="B18" s="21">
        <v>4920</v>
      </c>
      <c r="C18" s="49">
        <f t="shared" si="1"/>
        <v>4901</v>
      </c>
      <c r="D18" s="49">
        <f t="shared" si="0"/>
        <v>19</v>
      </c>
    </row>
    <row r="19" spans="1:25" x14ac:dyDescent="0.2">
      <c r="A19" s="24">
        <v>37347</v>
      </c>
      <c r="B19" s="21">
        <v>5041</v>
      </c>
      <c r="C19" s="49">
        <f t="shared" si="1"/>
        <v>4920</v>
      </c>
      <c r="D19" s="49">
        <f t="shared" si="0"/>
        <v>121</v>
      </c>
    </row>
    <row r="20" spans="1:25" x14ac:dyDescent="0.2">
      <c r="A20" s="24">
        <v>37377</v>
      </c>
      <c r="B20" s="21">
        <v>5226</v>
      </c>
      <c r="C20" s="49">
        <f t="shared" si="1"/>
        <v>5041</v>
      </c>
      <c r="D20" s="49">
        <f t="shared" si="0"/>
        <v>185</v>
      </c>
      <c r="Q20" s="64" t="s">
        <v>67</v>
      </c>
      <c r="R20" s="65"/>
      <c r="S20" s="65"/>
      <c r="T20" s="65"/>
      <c r="U20" s="65"/>
      <c r="V20" s="65"/>
      <c r="W20" s="65"/>
      <c r="X20" s="65"/>
      <c r="Y20" s="65"/>
    </row>
    <row r="21" spans="1:25" x14ac:dyDescent="0.2">
      <c r="A21" s="24">
        <v>37408</v>
      </c>
      <c r="B21" s="21">
        <v>5313</v>
      </c>
      <c r="C21" s="49">
        <f t="shared" si="1"/>
        <v>5226</v>
      </c>
      <c r="D21" s="49">
        <f t="shared" si="0"/>
        <v>87</v>
      </c>
      <c r="Q21" s="65"/>
      <c r="R21" s="65"/>
      <c r="S21" s="65"/>
      <c r="T21" s="65"/>
      <c r="U21" s="65"/>
      <c r="V21" s="65"/>
      <c r="W21" s="65"/>
      <c r="X21" s="65"/>
      <c r="Y21" s="65"/>
    </row>
    <row r="22" spans="1:25" x14ac:dyDescent="0.2">
      <c r="A22" s="24">
        <v>37438</v>
      </c>
      <c r="B22" s="21">
        <v>5188</v>
      </c>
      <c r="C22" s="49">
        <f t="shared" si="1"/>
        <v>5313</v>
      </c>
      <c r="D22" s="49">
        <f t="shared" si="0"/>
        <v>125</v>
      </c>
      <c r="Q22" s="65"/>
      <c r="R22" s="65"/>
      <c r="S22" s="65"/>
      <c r="T22" s="65"/>
      <c r="U22" s="65"/>
      <c r="V22" s="65"/>
      <c r="W22" s="65"/>
      <c r="X22" s="65"/>
      <c r="Y22" s="65"/>
    </row>
    <row r="23" spans="1:25" x14ac:dyDescent="0.2">
      <c r="A23" s="24">
        <v>37469</v>
      </c>
      <c r="B23" s="21">
        <v>5129</v>
      </c>
      <c r="C23" s="49">
        <f t="shared" si="1"/>
        <v>5188</v>
      </c>
      <c r="D23" s="49">
        <f t="shared" si="0"/>
        <v>59</v>
      </c>
      <c r="Q23" s="65"/>
      <c r="R23" s="65"/>
      <c r="S23" s="65"/>
      <c r="T23" s="65"/>
      <c r="U23" s="65"/>
      <c r="V23" s="65"/>
      <c r="W23" s="65"/>
      <c r="X23" s="65"/>
      <c r="Y23" s="65"/>
    </row>
    <row r="24" spans="1:25" x14ac:dyDescent="0.2">
      <c r="A24" s="24">
        <v>37500</v>
      </c>
      <c r="B24" s="21">
        <v>5239</v>
      </c>
      <c r="C24" s="49">
        <f t="shared" si="1"/>
        <v>5129</v>
      </c>
      <c r="D24" s="49">
        <f t="shared" si="0"/>
        <v>110</v>
      </c>
      <c r="Q24" s="65"/>
      <c r="R24" s="65"/>
      <c r="S24" s="65"/>
      <c r="T24" s="65"/>
      <c r="U24" s="65"/>
      <c r="V24" s="65"/>
      <c r="W24" s="65"/>
      <c r="X24" s="65"/>
      <c r="Y24" s="65"/>
    </row>
    <row r="25" spans="1:25" x14ac:dyDescent="0.2">
      <c r="A25" s="24">
        <v>37530</v>
      </c>
      <c r="B25" s="21">
        <v>5210</v>
      </c>
      <c r="C25" s="49">
        <f t="shared" si="1"/>
        <v>5239</v>
      </c>
      <c r="D25" s="49">
        <f t="shared" si="0"/>
        <v>29</v>
      </c>
      <c r="Q25" s="65"/>
      <c r="R25" s="65"/>
      <c r="S25" s="65"/>
      <c r="T25" s="65"/>
      <c r="U25" s="65"/>
      <c r="V25" s="65"/>
      <c r="W25" s="65"/>
      <c r="X25" s="65"/>
      <c r="Y25" s="65"/>
    </row>
    <row r="26" spans="1:25" x14ac:dyDescent="0.2">
      <c r="A26" s="24">
        <v>37561</v>
      </c>
      <c r="B26" s="21">
        <v>5243</v>
      </c>
      <c r="C26" s="49">
        <f t="shared" si="1"/>
        <v>5210</v>
      </c>
      <c r="D26" s="49">
        <f t="shared" si="0"/>
        <v>33</v>
      </c>
      <c r="Q26" s="65"/>
      <c r="R26" s="65"/>
      <c r="S26" s="65"/>
      <c r="T26" s="65"/>
      <c r="U26" s="65"/>
      <c r="V26" s="65"/>
      <c r="W26" s="65"/>
      <c r="X26" s="65"/>
      <c r="Y26" s="65"/>
    </row>
    <row r="27" spans="1:25" x14ac:dyDescent="0.2">
      <c r="A27" s="24">
        <v>37591</v>
      </c>
      <c r="B27" s="21">
        <v>5444</v>
      </c>
      <c r="C27" s="49">
        <f t="shared" si="1"/>
        <v>5243</v>
      </c>
      <c r="D27" s="49">
        <f t="shared" si="0"/>
        <v>201</v>
      </c>
      <c r="Q27" s="65"/>
      <c r="R27" s="65"/>
      <c r="S27" s="65"/>
      <c r="T27" s="65"/>
      <c r="U27" s="65"/>
      <c r="V27" s="65"/>
      <c r="W27" s="65"/>
      <c r="X27" s="65"/>
      <c r="Y27" s="65"/>
    </row>
    <row r="28" spans="1:25" x14ac:dyDescent="0.2">
      <c r="A28" s="24">
        <v>37622</v>
      </c>
      <c r="B28" s="21">
        <v>5752</v>
      </c>
      <c r="C28" s="49">
        <f t="shared" si="1"/>
        <v>5444</v>
      </c>
      <c r="D28" s="49">
        <f t="shared" si="0"/>
        <v>308</v>
      </c>
      <c r="Q28" s="65"/>
      <c r="R28" s="65"/>
      <c r="S28" s="65"/>
      <c r="T28" s="65"/>
      <c r="U28" s="65"/>
      <c r="V28" s="65"/>
      <c r="W28" s="65"/>
      <c r="X28" s="65"/>
      <c r="Y28" s="65"/>
    </row>
    <row r="29" spans="1:25" x14ac:dyDescent="0.2">
      <c r="A29" s="24">
        <v>37653</v>
      </c>
      <c r="B29" s="21">
        <v>5771</v>
      </c>
      <c r="C29" s="49">
        <f t="shared" si="1"/>
        <v>5752</v>
      </c>
      <c r="D29" s="49">
        <f t="shared" si="0"/>
        <v>19</v>
      </c>
      <c r="Q29" s="65"/>
      <c r="R29" s="65"/>
      <c r="S29" s="65"/>
      <c r="T29" s="65"/>
      <c r="U29" s="65"/>
      <c r="V29" s="65"/>
      <c r="W29" s="65"/>
      <c r="X29" s="65"/>
      <c r="Y29" s="65"/>
    </row>
    <row r="30" spans="1:25" x14ac:dyDescent="0.2">
      <c r="A30" s="24">
        <v>37681</v>
      </c>
      <c r="B30" s="21">
        <v>5433</v>
      </c>
      <c r="C30" s="49">
        <f t="shared" si="1"/>
        <v>5771</v>
      </c>
      <c r="D30" s="49">
        <f t="shared" si="0"/>
        <v>338</v>
      </c>
      <c r="Q30" s="65"/>
      <c r="R30" s="65"/>
      <c r="S30" s="65"/>
      <c r="T30" s="65"/>
      <c r="U30" s="65"/>
      <c r="V30" s="65"/>
      <c r="W30" s="65"/>
      <c r="X30" s="65"/>
      <c r="Y30" s="65"/>
    </row>
    <row r="31" spans="1:25" x14ac:dyDescent="0.2">
      <c r="A31" s="24">
        <v>37712</v>
      </c>
      <c r="B31" s="21">
        <v>5192</v>
      </c>
      <c r="C31" s="49">
        <f t="shared" si="1"/>
        <v>5433</v>
      </c>
      <c r="D31" s="49">
        <f t="shared" si="0"/>
        <v>241</v>
      </c>
      <c r="Q31" s="65"/>
      <c r="R31" s="65"/>
      <c r="S31" s="65"/>
      <c r="T31" s="65"/>
      <c r="U31" s="65"/>
      <c r="V31" s="65"/>
      <c r="W31" s="65"/>
      <c r="X31" s="65"/>
      <c r="Y31" s="65"/>
    </row>
    <row r="32" spans="1:25" x14ac:dyDescent="0.2">
      <c r="A32" s="24">
        <v>37742</v>
      </c>
      <c r="B32" s="21">
        <v>5561</v>
      </c>
      <c r="C32" s="49">
        <f t="shared" si="1"/>
        <v>5192</v>
      </c>
      <c r="D32" s="49">
        <f t="shared" si="0"/>
        <v>369</v>
      </c>
      <c r="Q32" s="65"/>
      <c r="R32" s="65"/>
      <c r="S32" s="65"/>
      <c r="T32" s="65"/>
      <c r="U32" s="65"/>
      <c r="V32" s="65"/>
      <c r="W32" s="65"/>
      <c r="X32" s="65"/>
      <c r="Y32" s="65"/>
    </row>
    <row r="33" spans="1:29" x14ac:dyDescent="0.2">
      <c r="A33" s="24">
        <v>37773</v>
      </c>
      <c r="B33" s="21">
        <v>5509</v>
      </c>
      <c r="C33" s="49">
        <f t="shared" si="1"/>
        <v>5561</v>
      </c>
      <c r="D33" s="49">
        <f t="shared" si="0"/>
        <v>52</v>
      </c>
      <c r="H33" s="34"/>
      <c r="I33" s="35"/>
      <c r="Q33" s="65"/>
      <c r="R33" s="65"/>
      <c r="S33" s="65"/>
      <c r="T33" s="65"/>
      <c r="U33" s="65"/>
      <c r="V33" s="65"/>
      <c r="W33" s="65"/>
      <c r="X33" s="65"/>
      <c r="Y33" s="65"/>
    </row>
    <row r="34" spans="1:29" x14ac:dyDescent="0.2">
      <c r="A34" s="24">
        <v>37803</v>
      </c>
      <c r="B34" s="21">
        <v>5363</v>
      </c>
      <c r="C34" s="49">
        <f t="shared" si="1"/>
        <v>5509</v>
      </c>
      <c r="D34" s="49">
        <f t="shared" si="0"/>
        <v>146</v>
      </c>
      <c r="H34" s="34"/>
      <c r="I34" s="35"/>
    </row>
    <row r="35" spans="1:29" x14ac:dyDescent="0.2">
      <c r="A35" s="24">
        <v>37834</v>
      </c>
      <c r="B35" s="21">
        <v>5462</v>
      </c>
      <c r="C35" s="49">
        <f t="shared" si="1"/>
        <v>5363</v>
      </c>
      <c r="D35" s="49">
        <f t="shared" si="0"/>
        <v>99</v>
      </c>
      <c r="H35" s="34"/>
      <c r="I35" s="35"/>
      <c r="X35" s="36"/>
      <c r="Y35" s="36"/>
      <c r="Z35" s="36"/>
      <c r="AA35" s="36"/>
      <c r="AB35" s="36"/>
      <c r="AC35" s="36"/>
    </row>
    <row r="36" spans="1:29" x14ac:dyDescent="0.2">
      <c r="A36" s="24">
        <v>37865</v>
      </c>
      <c r="B36" s="21">
        <v>5718</v>
      </c>
      <c r="C36" s="49">
        <f t="shared" si="1"/>
        <v>5462</v>
      </c>
      <c r="D36" s="49">
        <f t="shared" si="0"/>
        <v>256</v>
      </c>
      <c r="H36" s="34"/>
      <c r="I36" s="35"/>
      <c r="Q36" s="66" t="s">
        <v>68</v>
      </c>
      <c r="R36" s="65"/>
      <c r="S36" s="65"/>
      <c r="T36" s="65"/>
      <c r="U36" s="65"/>
      <c r="V36" s="65"/>
      <c r="W36" s="65"/>
      <c r="X36" s="65"/>
      <c r="Y36" s="65"/>
      <c r="Z36" s="36"/>
      <c r="AA36" s="37"/>
      <c r="AB36" s="36"/>
      <c r="AC36" s="37"/>
    </row>
    <row r="37" spans="1:29" x14ac:dyDescent="0.2">
      <c r="A37" s="24">
        <v>37895</v>
      </c>
      <c r="B37" s="21">
        <v>5695</v>
      </c>
      <c r="C37" s="49">
        <f t="shared" ref="C37:C68" si="2">C36+(B36-C36)*$G$4</f>
        <v>5718</v>
      </c>
      <c r="D37" s="49">
        <f t="shared" si="0"/>
        <v>23</v>
      </c>
      <c r="H37" s="34"/>
      <c r="I37" s="35"/>
      <c r="Q37" s="65"/>
      <c r="R37" s="65"/>
      <c r="S37" s="65"/>
      <c r="T37" s="65"/>
      <c r="U37" s="65"/>
      <c r="V37" s="65"/>
      <c r="W37" s="65"/>
      <c r="X37" s="65"/>
      <c r="Y37" s="65"/>
      <c r="Z37" s="36"/>
      <c r="AA37" s="37"/>
      <c r="AB37" s="36"/>
      <c r="AC37" s="37"/>
    </row>
    <row r="38" spans="1:29" x14ac:dyDescent="0.2">
      <c r="A38" s="24">
        <v>37926</v>
      </c>
      <c r="B38" s="21">
        <v>5850</v>
      </c>
      <c r="C38" s="49">
        <f t="shared" si="2"/>
        <v>5695</v>
      </c>
      <c r="D38" s="49">
        <f t="shared" si="0"/>
        <v>155</v>
      </c>
      <c r="H38" s="34"/>
      <c r="I38" s="35"/>
      <c r="Q38" s="65"/>
      <c r="R38" s="65"/>
      <c r="S38" s="65"/>
      <c r="T38" s="65"/>
      <c r="U38" s="65"/>
      <c r="V38" s="65"/>
      <c r="W38" s="65"/>
      <c r="X38" s="65"/>
      <c r="Y38" s="65"/>
      <c r="Z38" s="36"/>
      <c r="AA38" s="37"/>
      <c r="AB38" s="36"/>
      <c r="AC38" s="37"/>
    </row>
    <row r="39" spans="1:29" x14ac:dyDescent="0.2">
      <c r="A39" s="24">
        <v>37956</v>
      </c>
      <c r="B39" s="21">
        <v>6094</v>
      </c>
      <c r="C39" s="49">
        <f t="shared" si="2"/>
        <v>5850</v>
      </c>
      <c r="D39" s="49">
        <f t="shared" si="0"/>
        <v>244</v>
      </c>
      <c r="H39" s="34"/>
      <c r="I39" s="35"/>
      <c r="Q39" s="65"/>
      <c r="R39" s="65"/>
      <c r="S39" s="65"/>
      <c r="T39" s="65"/>
      <c r="U39" s="65"/>
      <c r="V39" s="65"/>
      <c r="W39" s="65"/>
      <c r="X39" s="65"/>
      <c r="Y39" s="65"/>
      <c r="Z39" s="36"/>
      <c r="AA39" s="37"/>
      <c r="AB39" s="36"/>
      <c r="AC39" s="37"/>
    </row>
    <row r="40" spans="1:29" x14ac:dyDescent="0.2">
      <c r="A40" s="24">
        <v>37987</v>
      </c>
      <c r="B40" s="21">
        <v>6179</v>
      </c>
      <c r="C40" s="49">
        <f t="shared" si="2"/>
        <v>6094</v>
      </c>
      <c r="D40" s="49">
        <f t="shared" si="0"/>
        <v>85</v>
      </c>
      <c r="H40" s="34"/>
      <c r="I40" s="35"/>
      <c r="Q40" s="65"/>
      <c r="R40" s="65"/>
      <c r="S40" s="65"/>
      <c r="T40" s="65"/>
      <c r="U40" s="65"/>
      <c r="V40" s="65"/>
      <c r="W40" s="65"/>
      <c r="X40" s="65"/>
      <c r="Y40" s="65"/>
      <c r="Z40" s="36"/>
      <c r="AA40" s="37"/>
      <c r="AB40" s="36"/>
      <c r="AC40" s="37"/>
    </row>
    <row r="41" spans="1:29" x14ac:dyDescent="0.2">
      <c r="A41" s="24">
        <v>38018</v>
      </c>
      <c r="B41" s="21">
        <v>6018</v>
      </c>
      <c r="C41" s="49">
        <f t="shared" si="2"/>
        <v>6179</v>
      </c>
      <c r="D41" s="49">
        <f t="shared" si="0"/>
        <v>161</v>
      </c>
      <c r="H41" s="34"/>
      <c r="I41" s="35"/>
      <c r="Q41" s="65"/>
      <c r="R41" s="65"/>
      <c r="S41" s="65"/>
      <c r="T41" s="65"/>
      <c r="U41" s="65"/>
      <c r="V41" s="65"/>
      <c r="W41" s="65"/>
      <c r="X41" s="65"/>
      <c r="Y41" s="65"/>
      <c r="Z41" s="36"/>
      <c r="AA41" s="37"/>
      <c r="AB41" s="36"/>
      <c r="AC41" s="37"/>
    </row>
    <row r="42" spans="1:29" x14ac:dyDescent="0.2">
      <c r="A42" s="24">
        <v>38047</v>
      </c>
      <c r="B42" s="21">
        <v>5986</v>
      </c>
      <c r="C42" s="49">
        <f t="shared" si="2"/>
        <v>6018</v>
      </c>
      <c r="D42" s="49">
        <f t="shared" si="0"/>
        <v>32</v>
      </c>
      <c r="H42" s="34"/>
      <c r="I42" s="35"/>
      <c r="Q42" s="65"/>
      <c r="R42" s="65"/>
      <c r="S42" s="65"/>
      <c r="T42" s="65"/>
      <c r="U42" s="65"/>
      <c r="V42" s="65"/>
      <c r="W42" s="65"/>
      <c r="X42" s="65"/>
      <c r="Y42" s="65"/>
      <c r="Z42" s="36"/>
      <c r="AA42" s="37"/>
      <c r="AB42" s="36"/>
      <c r="AC42" s="37"/>
    </row>
    <row r="43" spans="1:29" x14ac:dyDescent="0.2">
      <c r="A43" s="24">
        <v>38078</v>
      </c>
      <c r="B43" s="21">
        <v>5916</v>
      </c>
      <c r="C43" s="49">
        <f t="shared" si="2"/>
        <v>5986</v>
      </c>
      <c r="D43" s="49">
        <f t="shared" si="0"/>
        <v>70</v>
      </c>
      <c r="H43" s="34"/>
      <c r="I43" s="35"/>
      <c r="Q43" s="65"/>
      <c r="R43" s="65"/>
      <c r="S43" s="65"/>
      <c r="T43" s="65"/>
      <c r="U43" s="65"/>
      <c r="V43" s="65"/>
      <c r="W43" s="65"/>
      <c r="X43" s="65"/>
      <c r="Y43" s="65"/>
    </row>
    <row r="44" spans="1:29" x14ac:dyDescent="0.2">
      <c r="A44" s="24">
        <v>38108</v>
      </c>
      <c r="B44" s="21">
        <v>5736</v>
      </c>
      <c r="C44" s="49">
        <f t="shared" si="2"/>
        <v>5916</v>
      </c>
      <c r="D44" s="49">
        <f t="shared" si="0"/>
        <v>180</v>
      </c>
      <c r="H44" s="34"/>
      <c r="I44" s="35"/>
      <c r="Q44" s="65"/>
      <c r="R44" s="65"/>
      <c r="S44" s="65"/>
      <c r="T44" s="65"/>
      <c r="U44" s="65"/>
      <c r="V44" s="65"/>
      <c r="W44" s="65"/>
      <c r="X44" s="65"/>
      <c r="Y44" s="65"/>
    </row>
    <row r="45" spans="1:29" x14ac:dyDescent="0.2">
      <c r="A45" s="24">
        <v>38139</v>
      </c>
      <c r="B45" s="21">
        <v>5862</v>
      </c>
      <c r="C45" s="49">
        <f t="shared" si="2"/>
        <v>5736</v>
      </c>
      <c r="D45" s="49">
        <f t="shared" si="0"/>
        <v>126</v>
      </c>
      <c r="H45" s="34"/>
      <c r="I45" s="35"/>
      <c r="Q45" s="65"/>
      <c r="R45" s="65"/>
      <c r="S45" s="65"/>
      <c r="T45" s="65"/>
      <c r="U45" s="65"/>
      <c r="V45" s="65"/>
      <c r="W45" s="65"/>
      <c r="X45" s="65"/>
      <c r="Y45" s="65"/>
    </row>
    <row r="46" spans="1:29" x14ac:dyDescent="0.2">
      <c r="A46" s="24">
        <v>38169</v>
      </c>
      <c r="B46" s="21">
        <v>6059</v>
      </c>
      <c r="C46" s="49">
        <f t="shared" si="2"/>
        <v>5862</v>
      </c>
      <c r="D46" s="49">
        <f t="shared" si="0"/>
        <v>197</v>
      </c>
      <c r="H46" s="34"/>
      <c r="I46" s="35"/>
      <c r="Q46" s="65"/>
      <c r="R46" s="65"/>
      <c r="S46" s="65"/>
      <c r="T46" s="65"/>
      <c r="U46" s="65"/>
      <c r="V46" s="65"/>
      <c r="W46" s="65"/>
      <c r="X46" s="65"/>
      <c r="Y46" s="65"/>
    </row>
    <row r="47" spans="1:29" x14ac:dyDescent="0.2">
      <c r="A47" s="24">
        <v>38200</v>
      </c>
      <c r="B47" s="21">
        <v>6126</v>
      </c>
      <c r="C47" s="49">
        <f t="shared" si="2"/>
        <v>6059</v>
      </c>
      <c r="D47" s="49">
        <f t="shared" si="0"/>
        <v>67</v>
      </c>
      <c r="H47" s="34"/>
      <c r="I47" s="35"/>
      <c r="Q47" s="65"/>
      <c r="R47" s="65"/>
      <c r="S47" s="65"/>
      <c r="T47" s="65"/>
      <c r="U47" s="65"/>
      <c r="V47" s="65"/>
      <c r="W47" s="65"/>
      <c r="X47" s="65"/>
      <c r="Y47" s="65"/>
    </row>
    <row r="48" spans="1:29" x14ac:dyDescent="0.2">
      <c r="A48" s="24">
        <v>38231</v>
      </c>
      <c r="B48" s="21">
        <v>6170</v>
      </c>
      <c r="C48" s="49">
        <f t="shared" si="2"/>
        <v>6126</v>
      </c>
      <c r="D48" s="49">
        <f t="shared" si="0"/>
        <v>44</v>
      </c>
      <c r="H48" s="34"/>
      <c r="I48" s="35"/>
    </row>
    <row r="49" spans="1:9" x14ac:dyDescent="0.2">
      <c r="A49" s="24">
        <v>38261</v>
      </c>
      <c r="B49" s="21">
        <v>6361</v>
      </c>
      <c r="C49" s="49">
        <f t="shared" si="2"/>
        <v>6170</v>
      </c>
      <c r="D49" s="49">
        <f t="shared" si="0"/>
        <v>191</v>
      </c>
      <c r="H49" s="34"/>
      <c r="I49" s="35"/>
    </row>
    <row r="50" spans="1:9" x14ac:dyDescent="0.2">
      <c r="A50" s="24">
        <v>38292</v>
      </c>
      <c r="B50" s="21">
        <v>6551</v>
      </c>
      <c r="C50" s="49">
        <f t="shared" si="2"/>
        <v>6361</v>
      </c>
      <c r="D50" s="49">
        <f t="shared" si="0"/>
        <v>190</v>
      </c>
      <c r="H50" s="34"/>
      <c r="I50" s="35"/>
    </row>
    <row r="51" spans="1:9" x14ac:dyDescent="0.2">
      <c r="A51" s="24">
        <v>38322</v>
      </c>
      <c r="B51" s="21">
        <v>6445</v>
      </c>
      <c r="C51" s="49">
        <f t="shared" si="2"/>
        <v>6551</v>
      </c>
      <c r="D51" s="49">
        <f t="shared" si="0"/>
        <v>106</v>
      </c>
      <c r="H51" s="34"/>
      <c r="I51" s="35"/>
    </row>
    <row r="52" spans="1:9" x14ac:dyDescent="0.2">
      <c r="A52" s="24">
        <v>38353</v>
      </c>
      <c r="B52" s="21">
        <v>6149</v>
      </c>
      <c r="C52" s="49">
        <f t="shared" si="2"/>
        <v>6445</v>
      </c>
      <c r="D52" s="49">
        <f t="shared" si="0"/>
        <v>296</v>
      </c>
      <c r="H52" s="34"/>
      <c r="I52" s="35"/>
    </row>
    <row r="53" spans="1:9" x14ac:dyDescent="0.2">
      <c r="A53" s="24">
        <v>38384</v>
      </c>
      <c r="B53" s="21">
        <v>6108</v>
      </c>
      <c r="C53" s="49">
        <f t="shared" si="2"/>
        <v>6149</v>
      </c>
      <c r="D53" s="49">
        <f t="shared" si="0"/>
        <v>41</v>
      </c>
      <c r="H53" s="34"/>
      <c r="I53" s="35"/>
    </row>
    <row r="54" spans="1:9" x14ac:dyDescent="0.2">
      <c r="A54" s="24">
        <v>38412</v>
      </c>
      <c r="B54" s="21">
        <v>6262</v>
      </c>
      <c r="C54" s="49">
        <f t="shared" si="2"/>
        <v>6108</v>
      </c>
      <c r="D54" s="49">
        <f t="shared" si="0"/>
        <v>154</v>
      </c>
      <c r="H54" s="34"/>
      <c r="I54" s="35"/>
    </row>
    <row r="55" spans="1:9" x14ac:dyDescent="0.2">
      <c r="A55" s="24">
        <v>38443</v>
      </c>
      <c r="B55" s="21">
        <v>6151</v>
      </c>
      <c r="C55" s="49">
        <f t="shared" si="2"/>
        <v>6262</v>
      </c>
      <c r="D55" s="49">
        <f t="shared" si="0"/>
        <v>111</v>
      </c>
    </row>
    <row r="56" spans="1:9" x14ac:dyDescent="0.2">
      <c r="A56" s="24">
        <v>38473</v>
      </c>
      <c r="B56" s="21">
        <v>6030</v>
      </c>
      <c r="C56" s="49">
        <f t="shared" si="2"/>
        <v>6151</v>
      </c>
      <c r="D56" s="49">
        <f t="shared" si="0"/>
        <v>121</v>
      </c>
    </row>
    <row r="57" spans="1:9" x14ac:dyDescent="0.2">
      <c r="A57" s="24">
        <v>38504</v>
      </c>
      <c r="B57" s="21">
        <v>6134</v>
      </c>
      <c r="C57" s="49">
        <f t="shared" si="2"/>
        <v>6030</v>
      </c>
      <c r="D57" s="49">
        <f t="shared" si="0"/>
        <v>104</v>
      </c>
    </row>
    <row r="58" spans="1:9" x14ac:dyDescent="0.2">
      <c r="A58" s="24">
        <v>38534</v>
      </c>
      <c r="B58" s="21">
        <v>6058</v>
      </c>
      <c r="C58" s="49">
        <f t="shared" si="2"/>
        <v>6134</v>
      </c>
      <c r="D58" s="49">
        <f t="shared" si="0"/>
        <v>76</v>
      </c>
    </row>
    <row r="59" spans="1:9" x14ac:dyDescent="0.2">
      <c r="A59" s="24">
        <v>38565</v>
      </c>
      <c r="B59" s="21">
        <v>6249</v>
      </c>
      <c r="C59" s="49">
        <f t="shared" si="2"/>
        <v>6058</v>
      </c>
      <c r="D59" s="49">
        <f t="shared" si="0"/>
        <v>191</v>
      </c>
    </row>
    <row r="60" spans="1:9" x14ac:dyDescent="0.2">
      <c r="A60" s="24">
        <v>38596</v>
      </c>
      <c r="B60" s="21">
        <v>6535</v>
      </c>
      <c r="C60" s="49">
        <f t="shared" si="2"/>
        <v>6249</v>
      </c>
      <c r="D60" s="49">
        <f t="shared" si="0"/>
        <v>286</v>
      </c>
    </row>
    <row r="61" spans="1:9" x14ac:dyDescent="0.2">
      <c r="A61" s="24">
        <v>38626</v>
      </c>
      <c r="B61" s="21">
        <v>6874</v>
      </c>
      <c r="C61" s="49">
        <f t="shared" si="2"/>
        <v>6535</v>
      </c>
      <c r="D61" s="49">
        <f t="shared" si="0"/>
        <v>339</v>
      </c>
    </row>
    <row r="62" spans="1:9" x14ac:dyDescent="0.2">
      <c r="A62" s="24">
        <v>38657</v>
      </c>
      <c r="B62" s="21">
        <v>7168</v>
      </c>
      <c r="C62" s="49">
        <f t="shared" si="2"/>
        <v>6874</v>
      </c>
      <c r="D62" s="49">
        <f t="shared" si="0"/>
        <v>294</v>
      </c>
    </row>
    <row r="63" spans="1:9" x14ac:dyDescent="0.2">
      <c r="A63" s="24">
        <v>38687</v>
      </c>
      <c r="B63" s="21">
        <v>7586</v>
      </c>
      <c r="C63" s="49">
        <f t="shared" si="2"/>
        <v>7168</v>
      </c>
      <c r="D63" s="49">
        <f t="shared" si="0"/>
        <v>418</v>
      </c>
    </row>
    <row r="64" spans="1:9" x14ac:dyDescent="0.2">
      <c r="A64" s="24">
        <v>38718</v>
      </c>
      <c r="B64" s="21">
        <v>7925</v>
      </c>
      <c r="C64" s="49">
        <f t="shared" si="2"/>
        <v>7586</v>
      </c>
      <c r="D64" s="49">
        <f t="shared" si="0"/>
        <v>339</v>
      </c>
    </row>
    <row r="65" spans="1:4" x14ac:dyDescent="0.2">
      <c r="A65" s="24">
        <v>38749</v>
      </c>
      <c r="B65" s="21">
        <v>8038</v>
      </c>
      <c r="C65" s="49">
        <f t="shared" si="2"/>
        <v>7925</v>
      </c>
      <c r="D65" s="49">
        <f t="shared" si="0"/>
        <v>113</v>
      </c>
    </row>
    <row r="66" spans="1:4" x14ac:dyDescent="0.2">
      <c r="A66" s="24">
        <v>38777</v>
      </c>
      <c r="B66" s="21">
        <v>8059</v>
      </c>
      <c r="C66" s="49">
        <f t="shared" si="2"/>
        <v>8038</v>
      </c>
      <c r="D66" s="49">
        <f t="shared" si="0"/>
        <v>21</v>
      </c>
    </row>
    <row r="67" spans="1:4" x14ac:dyDescent="0.2">
      <c r="A67" s="24">
        <v>38808</v>
      </c>
      <c r="B67" s="21">
        <v>8985</v>
      </c>
      <c r="C67" s="49">
        <f t="shared" si="2"/>
        <v>8059</v>
      </c>
      <c r="D67" s="49">
        <f t="shared" si="0"/>
        <v>926</v>
      </c>
    </row>
    <row r="68" spans="1:4" x14ac:dyDescent="0.2">
      <c r="A68" s="24">
        <v>38838</v>
      </c>
      <c r="B68" s="21">
        <v>9969</v>
      </c>
      <c r="C68" s="49">
        <f t="shared" si="2"/>
        <v>8985</v>
      </c>
      <c r="D68" s="49">
        <f t="shared" si="0"/>
        <v>984</v>
      </c>
    </row>
    <row r="69" spans="1:4" x14ac:dyDescent="0.2">
      <c r="A69" s="24">
        <v>38869</v>
      </c>
      <c r="B69" s="21">
        <v>8952</v>
      </c>
      <c r="C69" s="49">
        <f t="shared" ref="C69:C100" si="3">C68+(B68-C68)*$G$4</f>
        <v>9969</v>
      </c>
      <c r="D69" s="49">
        <f t="shared" ref="D69:D132" si="4">ABS(B69-C69)</f>
        <v>1017</v>
      </c>
    </row>
    <row r="70" spans="1:4" x14ac:dyDescent="0.2">
      <c r="A70" s="24">
        <v>38899</v>
      </c>
      <c r="B70" s="21">
        <v>9559</v>
      </c>
      <c r="C70" s="49">
        <f t="shared" si="3"/>
        <v>8952</v>
      </c>
      <c r="D70" s="49">
        <f t="shared" si="4"/>
        <v>607</v>
      </c>
    </row>
    <row r="71" spans="1:4" x14ac:dyDescent="0.2">
      <c r="A71" s="24">
        <v>38930</v>
      </c>
      <c r="B71" s="21">
        <v>9469</v>
      </c>
      <c r="C71" s="49">
        <f t="shared" si="3"/>
        <v>9559</v>
      </c>
      <c r="D71" s="49">
        <f t="shared" si="4"/>
        <v>90</v>
      </c>
    </row>
    <row r="72" spans="1:4" x14ac:dyDescent="0.2">
      <c r="A72" s="24">
        <v>38961</v>
      </c>
      <c r="B72" s="21">
        <v>8998</v>
      </c>
      <c r="C72" s="49">
        <f t="shared" si="3"/>
        <v>9469</v>
      </c>
      <c r="D72" s="49">
        <f t="shared" si="4"/>
        <v>471</v>
      </c>
    </row>
    <row r="73" spans="1:4" x14ac:dyDescent="0.2">
      <c r="A73" s="24">
        <v>38991</v>
      </c>
      <c r="B73" s="21">
        <v>8695</v>
      </c>
      <c r="C73" s="49">
        <f t="shared" si="3"/>
        <v>8998</v>
      </c>
      <c r="D73" s="49">
        <f t="shared" si="4"/>
        <v>303</v>
      </c>
    </row>
    <row r="74" spans="1:4" x14ac:dyDescent="0.2">
      <c r="A74" s="24">
        <v>39022</v>
      </c>
      <c r="B74" s="21">
        <v>9140</v>
      </c>
      <c r="C74" s="49">
        <f t="shared" si="3"/>
        <v>8695</v>
      </c>
      <c r="D74" s="49">
        <f t="shared" si="4"/>
        <v>445</v>
      </c>
    </row>
    <row r="75" spans="1:4" x14ac:dyDescent="0.2">
      <c r="A75" s="24">
        <v>39052</v>
      </c>
      <c r="B75" s="21">
        <v>9133</v>
      </c>
      <c r="C75" s="49">
        <f t="shared" si="3"/>
        <v>9140</v>
      </c>
      <c r="D75" s="49">
        <f t="shared" si="4"/>
        <v>7</v>
      </c>
    </row>
    <row r="76" spans="1:4" x14ac:dyDescent="0.2">
      <c r="A76" s="24">
        <v>39083</v>
      </c>
      <c r="B76" s="21">
        <v>9069</v>
      </c>
      <c r="C76" s="49">
        <f t="shared" si="3"/>
        <v>9133</v>
      </c>
      <c r="D76" s="49">
        <f t="shared" si="4"/>
        <v>64</v>
      </c>
    </row>
    <row r="77" spans="1:4" x14ac:dyDescent="0.2">
      <c r="A77" s="24">
        <v>39114</v>
      </c>
      <c r="B77" s="21">
        <v>9545</v>
      </c>
      <c r="C77" s="49">
        <f t="shared" si="3"/>
        <v>9069</v>
      </c>
      <c r="D77" s="49">
        <f t="shared" si="4"/>
        <v>476</v>
      </c>
    </row>
    <row r="78" spans="1:4" x14ac:dyDescent="0.2">
      <c r="A78" s="24">
        <v>39142</v>
      </c>
      <c r="B78" s="21">
        <v>9370</v>
      </c>
      <c r="C78" s="49">
        <f t="shared" si="3"/>
        <v>9545</v>
      </c>
      <c r="D78" s="49">
        <f t="shared" si="4"/>
        <v>175</v>
      </c>
    </row>
    <row r="79" spans="1:4" x14ac:dyDescent="0.2">
      <c r="A79" s="24">
        <v>39173</v>
      </c>
      <c r="B79" s="21">
        <v>9321</v>
      </c>
      <c r="C79" s="49">
        <f t="shared" si="3"/>
        <v>9370</v>
      </c>
      <c r="D79" s="49">
        <f t="shared" si="4"/>
        <v>49</v>
      </c>
    </row>
    <row r="80" spans="1:4" x14ac:dyDescent="0.2">
      <c r="A80" s="24">
        <v>39203</v>
      </c>
      <c r="B80" s="21">
        <v>8878</v>
      </c>
      <c r="C80" s="49">
        <f t="shared" si="3"/>
        <v>9321</v>
      </c>
      <c r="D80" s="49">
        <f t="shared" si="4"/>
        <v>443</v>
      </c>
    </row>
    <row r="81" spans="1:4" x14ac:dyDescent="0.2">
      <c r="A81" s="24">
        <v>39234</v>
      </c>
      <c r="B81" s="21">
        <v>8707</v>
      </c>
      <c r="C81" s="49">
        <f t="shared" si="3"/>
        <v>8878</v>
      </c>
      <c r="D81" s="49">
        <f t="shared" si="4"/>
        <v>171</v>
      </c>
    </row>
    <row r="82" spans="1:4" x14ac:dyDescent="0.2">
      <c r="A82" s="24">
        <v>39264</v>
      </c>
      <c r="B82" s="21">
        <v>8741</v>
      </c>
      <c r="C82" s="49">
        <f t="shared" si="3"/>
        <v>8707</v>
      </c>
      <c r="D82" s="49">
        <f t="shared" si="4"/>
        <v>34</v>
      </c>
    </row>
    <row r="83" spans="1:4" x14ac:dyDescent="0.2">
      <c r="A83" s="24">
        <v>39295</v>
      </c>
      <c r="B83" s="21">
        <v>8836</v>
      </c>
      <c r="C83" s="49">
        <f t="shared" si="3"/>
        <v>8741</v>
      </c>
      <c r="D83" s="49">
        <f t="shared" si="4"/>
        <v>95</v>
      </c>
    </row>
    <row r="84" spans="1:4" x14ac:dyDescent="0.2">
      <c r="A84" s="24">
        <v>39326</v>
      </c>
      <c r="B84" s="21">
        <v>9311</v>
      </c>
      <c r="C84" s="49">
        <f t="shared" si="3"/>
        <v>8836</v>
      </c>
      <c r="D84" s="49">
        <f t="shared" si="4"/>
        <v>475</v>
      </c>
    </row>
    <row r="85" spans="1:4" x14ac:dyDescent="0.2">
      <c r="A85" s="24">
        <v>39356</v>
      </c>
      <c r="B85" s="21">
        <v>9691</v>
      </c>
      <c r="C85" s="49">
        <f t="shared" si="3"/>
        <v>9311</v>
      </c>
      <c r="D85" s="49">
        <f t="shared" si="4"/>
        <v>380</v>
      </c>
    </row>
    <row r="86" spans="1:4" x14ac:dyDescent="0.2">
      <c r="A86" s="24">
        <v>39387</v>
      </c>
      <c r="B86" s="21">
        <v>10340</v>
      </c>
      <c r="C86" s="49">
        <f t="shared" si="3"/>
        <v>9691</v>
      </c>
      <c r="D86" s="49">
        <f t="shared" si="4"/>
        <v>649</v>
      </c>
    </row>
    <row r="87" spans="1:4" x14ac:dyDescent="0.2">
      <c r="A87" s="24">
        <v>39417</v>
      </c>
      <c r="B87" s="21">
        <v>10311</v>
      </c>
      <c r="C87" s="49">
        <f t="shared" si="3"/>
        <v>10340</v>
      </c>
      <c r="D87" s="49">
        <f t="shared" si="4"/>
        <v>29</v>
      </c>
    </row>
    <row r="88" spans="1:4" x14ac:dyDescent="0.2">
      <c r="A88" s="24">
        <v>39448</v>
      </c>
      <c r="B88" s="21">
        <v>11291</v>
      </c>
      <c r="C88" s="49">
        <f t="shared" si="3"/>
        <v>10311</v>
      </c>
      <c r="D88" s="49">
        <f t="shared" si="4"/>
        <v>980</v>
      </c>
    </row>
    <row r="89" spans="1:4" x14ac:dyDescent="0.2">
      <c r="A89" s="24">
        <v>39479</v>
      </c>
      <c r="B89" s="21">
        <v>11888</v>
      </c>
      <c r="C89" s="49">
        <f t="shared" si="3"/>
        <v>11291</v>
      </c>
      <c r="D89" s="49">
        <f t="shared" si="4"/>
        <v>597</v>
      </c>
    </row>
    <row r="90" spans="1:4" x14ac:dyDescent="0.2">
      <c r="A90" s="24">
        <v>39508</v>
      </c>
      <c r="B90" s="21">
        <v>12632</v>
      </c>
      <c r="C90" s="49">
        <f t="shared" si="3"/>
        <v>11888</v>
      </c>
      <c r="D90" s="49">
        <f t="shared" si="4"/>
        <v>744</v>
      </c>
    </row>
    <row r="91" spans="1:4" x14ac:dyDescent="0.2">
      <c r="A91" s="24">
        <v>39539</v>
      </c>
      <c r="B91" s="21">
        <v>11810</v>
      </c>
      <c r="C91" s="49">
        <f t="shared" si="3"/>
        <v>12632</v>
      </c>
      <c r="D91" s="49">
        <f t="shared" si="4"/>
        <v>822</v>
      </c>
    </row>
    <row r="92" spans="1:4" x14ac:dyDescent="0.2">
      <c r="A92" s="24">
        <v>39569</v>
      </c>
      <c r="B92" s="21">
        <v>12143</v>
      </c>
      <c r="C92" s="49">
        <f t="shared" si="3"/>
        <v>11810</v>
      </c>
      <c r="D92" s="49">
        <f t="shared" si="4"/>
        <v>333</v>
      </c>
    </row>
    <row r="93" spans="1:4" x14ac:dyDescent="0.2">
      <c r="A93" s="24">
        <v>39600</v>
      </c>
      <c r="B93" s="21">
        <v>12353</v>
      </c>
      <c r="C93" s="49">
        <f t="shared" si="3"/>
        <v>12143</v>
      </c>
      <c r="D93" s="49">
        <f t="shared" si="4"/>
        <v>210</v>
      </c>
    </row>
    <row r="94" spans="1:4" x14ac:dyDescent="0.2">
      <c r="A94" s="24">
        <v>39630</v>
      </c>
      <c r="B94" s="21">
        <v>13028</v>
      </c>
      <c r="C94" s="49">
        <f t="shared" si="3"/>
        <v>12353</v>
      </c>
      <c r="D94" s="49">
        <f t="shared" si="4"/>
        <v>675</v>
      </c>
    </row>
    <row r="95" spans="1:4" x14ac:dyDescent="0.2">
      <c r="A95" s="24">
        <v>39661</v>
      </c>
      <c r="B95" s="21">
        <v>11861</v>
      </c>
      <c r="C95" s="49">
        <f t="shared" si="3"/>
        <v>13028</v>
      </c>
      <c r="D95" s="49">
        <f t="shared" si="4"/>
        <v>1167</v>
      </c>
    </row>
    <row r="96" spans="1:4" x14ac:dyDescent="0.2">
      <c r="A96" s="24">
        <v>39692</v>
      </c>
      <c r="B96" s="21">
        <v>12220</v>
      </c>
      <c r="C96" s="49">
        <f t="shared" si="3"/>
        <v>11861</v>
      </c>
      <c r="D96" s="49">
        <f t="shared" si="4"/>
        <v>359</v>
      </c>
    </row>
    <row r="97" spans="1:4" x14ac:dyDescent="0.2">
      <c r="A97" s="24">
        <v>39722</v>
      </c>
      <c r="B97" s="21">
        <v>12691</v>
      </c>
      <c r="C97" s="49">
        <f t="shared" si="3"/>
        <v>12220</v>
      </c>
      <c r="D97" s="49">
        <f t="shared" si="4"/>
        <v>471</v>
      </c>
    </row>
    <row r="98" spans="1:4" x14ac:dyDescent="0.2">
      <c r="A98" s="24">
        <v>39753</v>
      </c>
      <c r="B98" s="21">
        <v>12143</v>
      </c>
      <c r="C98" s="49">
        <f t="shared" si="3"/>
        <v>12691</v>
      </c>
      <c r="D98" s="49">
        <f t="shared" si="4"/>
        <v>548</v>
      </c>
    </row>
    <row r="99" spans="1:4" x14ac:dyDescent="0.2">
      <c r="A99" s="24">
        <v>39783</v>
      </c>
      <c r="B99" s="21">
        <v>12923</v>
      </c>
      <c r="C99" s="49">
        <f t="shared" si="3"/>
        <v>12143</v>
      </c>
      <c r="D99" s="49">
        <f t="shared" si="4"/>
        <v>780</v>
      </c>
    </row>
    <row r="100" spans="1:4" x14ac:dyDescent="0.2">
      <c r="A100" s="24">
        <v>39814</v>
      </c>
      <c r="B100" s="21">
        <v>13473</v>
      </c>
      <c r="C100" s="49">
        <f t="shared" si="3"/>
        <v>12923</v>
      </c>
      <c r="D100" s="49">
        <f t="shared" si="4"/>
        <v>550</v>
      </c>
    </row>
    <row r="101" spans="1:4" x14ac:dyDescent="0.2">
      <c r="A101" s="24">
        <v>39845</v>
      </c>
      <c r="B101" s="21">
        <v>14800</v>
      </c>
      <c r="C101" s="49">
        <f t="shared" ref="C101:C132" si="5">C100+(B100-C100)*$G$4</f>
        <v>13473</v>
      </c>
      <c r="D101" s="49">
        <f t="shared" si="4"/>
        <v>1327</v>
      </c>
    </row>
    <row r="102" spans="1:4" x14ac:dyDescent="0.2">
      <c r="A102" s="24">
        <v>39873</v>
      </c>
      <c r="B102" s="21">
        <v>15232</v>
      </c>
      <c r="C102" s="49">
        <f t="shared" si="5"/>
        <v>14800</v>
      </c>
      <c r="D102" s="49">
        <f t="shared" si="4"/>
        <v>432</v>
      </c>
    </row>
    <row r="103" spans="1:4" x14ac:dyDescent="0.2">
      <c r="A103" s="24">
        <v>39904</v>
      </c>
      <c r="B103" s="21">
        <v>14475</v>
      </c>
      <c r="C103" s="49">
        <f t="shared" si="5"/>
        <v>15232</v>
      </c>
      <c r="D103" s="49">
        <f t="shared" si="4"/>
        <v>757</v>
      </c>
    </row>
    <row r="104" spans="1:4" x14ac:dyDescent="0.2">
      <c r="A104" s="24">
        <v>39934</v>
      </c>
      <c r="B104" s="21">
        <v>14621</v>
      </c>
      <c r="C104" s="49">
        <f t="shared" si="5"/>
        <v>14475</v>
      </c>
      <c r="D104" s="49">
        <f t="shared" si="4"/>
        <v>146</v>
      </c>
    </row>
    <row r="105" spans="1:4" x14ac:dyDescent="0.2">
      <c r="A105" s="24">
        <v>39965</v>
      </c>
      <c r="B105" s="21">
        <v>14639</v>
      </c>
      <c r="C105" s="49">
        <f t="shared" si="5"/>
        <v>14621</v>
      </c>
      <c r="D105" s="49">
        <f t="shared" si="4"/>
        <v>18</v>
      </c>
    </row>
    <row r="106" spans="1:4" x14ac:dyDescent="0.2">
      <c r="A106" s="24">
        <v>39995</v>
      </c>
      <c r="B106" s="21">
        <v>14720</v>
      </c>
      <c r="C106" s="49">
        <f t="shared" si="5"/>
        <v>14639</v>
      </c>
      <c r="D106" s="49">
        <f t="shared" si="4"/>
        <v>81</v>
      </c>
    </row>
    <row r="107" spans="1:4" x14ac:dyDescent="0.2">
      <c r="A107" s="24">
        <v>40026</v>
      </c>
      <c r="B107" s="21">
        <v>14952</v>
      </c>
      <c r="C107" s="49">
        <f t="shared" si="5"/>
        <v>14720</v>
      </c>
      <c r="D107" s="49">
        <f t="shared" si="4"/>
        <v>232</v>
      </c>
    </row>
    <row r="108" spans="1:4" x14ac:dyDescent="0.2">
      <c r="A108" s="24">
        <v>40057</v>
      </c>
      <c r="B108" s="21">
        <v>15723</v>
      </c>
      <c r="C108" s="49">
        <f t="shared" si="5"/>
        <v>14952</v>
      </c>
      <c r="D108" s="49">
        <f t="shared" si="4"/>
        <v>771</v>
      </c>
    </row>
    <row r="109" spans="1:4" x14ac:dyDescent="0.2">
      <c r="A109" s="24">
        <v>40087</v>
      </c>
      <c r="B109" s="21">
        <v>15882</v>
      </c>
      <c r="C109" s="49">
        <f t="shared" si="5"/>
        <v>15723</v>
      </c>
      <c r="D109" s="49">
        <f t="shared" si="4"/>
        <v>159</v>
      </c>
    </row>
    <row r="110" spans="1:4" x14ac:dyDescent="0.2">
      <c r="A110" s="24">
        <v>40118</v>
      </c>
      <c r="B110" s="21">
        <v>17057</v>
      </c>
      <c r="C110" s="49">
        <f t="shared" si="5"/>
        <v>15882</v>
      </c>
      <c r="D110" s="49">
        <f t="shared" si="4"/>
        <v>1175</v>
      </c>
    </row>
    <row r="111" spans="1:4" x14ac:dyDescent="0.2">
      <c r="A111" s="24">
        <v>40148</v>
      </c>
      <c r="B111" s="21">
        <v>17159</v>
      </c>
      <c r="C111" s="49">
        <f t="shared" si="5"/>
        <v>17057</v>
      </c>
      <c r="D111" s="49">
        <f t="shared" si="4"/>
        <v>102</v>
      </c>
    </row>
    <row r="112" spans="1:4" x14ac:dyDescent="0.2">
      <c r="A112" s="24">
        <v>40179</v>
      </c>
      <c r="B112" s="21">
        <v>16706</v>
      </c>
      <c r="C112" s="49">
        <f t="shared" si="5"/>
        <v>17159</v>
      </c>
      <c r="D112" s="49">
        <f t="shared" si="4"/>
        <v>453</v>
      </c>
    </row>
    <row r="113" spans="1:4" x14ac:dyDescent="0.2">
      <c r="A113" s="24">
        <v>40210</v>
      </c>
      <c r="B113" s="21">
        <v>16525</v>
      </c>
      <c r="C113" s="49">
        <f t="shared" si="5"/>
        <v>16706</v>
      </c>
      <c r="D113" s="49">
        <f t="shared" si="4"/>
        <v>181</v>
      </c>
    </row>
    <row r="114" spans="1:4" x14ac:dyDescent="0.2">
      <c r="A114" s="24">
        <v>40238</v>
      </c>
      <c r="B114" s="21">
        <v>16614</v>
      </c>
      <c r="C114" s="49">
        <f t="shared" si="5"/>
        <v>16525</v>
      </c>
      <c r="D114" s="49">
        <f t="shared" si="4"/>
        <v>89</v>
      </c>
    </row>
    <row r="115" spans="1:4" x14ac:dyDescent="0.2">
      <c r="A115" s="24">
        <v>40269</v>
      </c>
      <c r="B115" s="21">
        <v>16693</v>
      </c>
      <c r="C115" s="49">
        <f t="shared" si="5"/>
        <v>16614</v>
      </c>
      <c r="D115" s="49">
        <f t="shared" si="4"/>
        <v>79</v>
      </c>
    </row>
    <row r="116" spans="1:4" x14ac:dyDescent="0.2">
      <c r="A116" s="24">
        <v>40299</v>
      </c>
      <c r="B116" s="21">
        <v>18024</v>
      </c>
      <c r="C116" s="49">
        <f t="shared" si="5"/>
        <v>16693</v>
      </c>
      <c r="D116" s="49">
        <f t="shared" si="4"/>
        <v>1331</v>
      </c>
    </row>
    <row r="117" spans="1:4" x14ac:dyDescent="0.2">
      <c r="A117" s="24">
        <v>40330</v>
      </c>
      <c r="B117" s="21">
        <v>18745</v>
      </c>
      <c r="C117" s="49">
        <f t="shared" si="5"/>
        <v>18024</v>
      </c>
      <c r="D117" s="49">
        <f t="shared" si="4"/>
        <v>721</v>
      </c>
    </row>
    <row r="118" spans="1:4" x14ac:dyDescent="0.2">
      <c r="A118" s="24">
        <v>40360</v>
      </c>
      <c r="B118" s="21">
        <v>18270</v>
      </c>
      <c r="C118" s="49">
        <f t="shared" si="5"/>
        <v>18745</v>
      </c>
      <c r="D118" s="49">
        <f t="shared" si="4"/>
        <v>475</v>
      </c>
    </row>
    <row r="119" spans="1:4" x14ac:dyDescent="0.2">
      <c r="A119" s="24">
        <v>40391</v>
      </c>
      <c r="B119" s="21">
        <v>18457</v>
      </c>
      <c r="C119" s="49">
        <f t="shared" si="5"/>
        <v>18270</v>
      </c>
      <c r="D119" s="49">
        <f t="shared" si="4"/>
        <v>187</v>
      </c>
    </row>
    <row r="120" spans="1:4" x14ac:dyDescent="0.2">
      <c r="A120" s="24">
        <v>40422</v>
      </c>
      <c r="B120" s="21">
        <v>19056</v>
      </c>
      <c r="C120" s="49">
        <f t="shared" si="5"/>
        <v>18457</v>
      </c>
      <c r="D120" s="49">
        <f t="shared" si="4"/>
        <v>599</v>
      </c>
    </row>
    <row r="121" spans="1:4" x14ac:dyDescent="0.2">
      <c r="A121" s="24">
        <v>40452</v>
      </c>
      <c r="B121" s="21">
        <v>19474</v>
      </c>
      <c r="C121" s="49">
        <f t="shared" si="5"/>
        <v>19056</v>
      </c>
      <c r="D121" s="49">
        <f t="shared" si="4"/>
        <v>418</v>
      </c>
    </row>
    <row r="122" spans="1:4" x14ac:dyDescent="0.2">
      <c r="A122" s="24">
        <v>40483</v>
      </c>
      <c r="B122" s="21">
        <v>20140</v>
      </c>
      <c r="C122" s="49">
        <f t="shared" si="5"/>
        <v>19474</v>
      </c>
      <c r="D122" s="49">
        <f t="shared" si="4"/>
        <v>666</v>
      </c>
    </row>
    <row r="123" spans="1:4" x14ac:dyDescent="0.2">
      <c r="A123" s="24">
        <v>40513</v>
      </c>
      <c r="B123" s="21">
        <v>20506</v>
      </c>
      <c r="C123" s="49">
        <f t="shared" si="5"/>
        <v>20140</v>
      </c>
      <c r="D123" s="49">
        <f t="shared" si="4"/>
        <v>366</v>
      </c>
    </row>
    <row r="124" spans="1:4" x14ac:dyDescent="0.2">
      <c r="A124" s="24">
        <v>40544</v>
      </c>
      <c r="B124" s="21">
        <v>20204</v>
      </c>
      <c r="C124" s="49">
        <f t="shared" si="5"/>
        <v>20506</v>
      </c>
      <c r="D124" s="49">
        <f t="shared" si="4"/>
        <v>302</v>
      </c>
    </row>
    <row r="125" spans="1:4" x14ac:dyDescent="0.2">
      <c r="A125" s="24">
        <v>40575</v>
      </c>
      <c r="B125" s="21">
        <v>20321</v>
      </c>
      <c r="C125" s="49">
        <f t="shared" si="5"/>
        <v>20204</v>
      </c>
      <c r="D125" s="49">
        <f t="shared" si="4"/>
        <v>117</v>
      </c>
    </row>
    <row r="126" spans="1:4" x14ac:dyDescent="0.2">
      <c r="A126" s="24">
        <v>40603</v>
      </c>
      <c r="B126" s="21">
        <v>20835</v>
      </c>
      <c r="C126" s="49">
        <f t="shared" si="5"/>
        <v>20321</v>
      </c>
      <c r="D126" s="49">
        <f t="shared" si="4"/>
        <v>514</v>
      </c>
    </row>
    <row r="127" spans="1:4" x14ac:dyDescent="0.2">
      <c r="A127" s="24">
        <v>40634</v>
      </c>
      <c r="B127" s="21">
        <v>21470</v>
      </c>
      <c r="C127" s="49">
        <f t="shared" si="5"/>
        <v>20835</v>
      </c>
      <c r="D127" s="49">
        <f t="shared" si="4"/>
        <v>635</v>
      </c>
    </row>
    <row r="128" spans="1:4" x14ac:dyDescent="0.2">
      <c r="A128" s="24">
        <v>40664</v>
      </c>
      <c r="B128" s="21">
        <v>22130</v>
      </c>
      <c r="C128" s="49">
        <f t="shared" si="5"/>
        <v>21470</v>
      </c>
      <c r="D128" s="49">
        <f t="shared" si="4"/>
        <v>660</v>
      </c>
    </row>
    <row r="129" spans="1:4" x14ac:dyDescent="0.2">
      <c r="A129" s="24">
        <v>40695</v>
      </c>
      <c r="B129" s="21">
        <v>22214</v>
      </c>
      <c r="C129" s="49">
        <f t="shared" si="5"/>
        <v>22130</v>
      </c>
      <c r="D129" s="49">
        <f t="shared" si="4"/>
        <v>84</v>
      </c>
    </row>
    <row r="130" spans="1:4" x14ac:dyDescent="0.2">
      <c r="A130" s="24">
        <v>40725</v>
      </c>
      <c r="B130" s="21">
        <v>22627</v>
      </c>
      <c r="C130" s="49">
        <f t="shared" si="5"/>
        <v>22214</v>
      </c>
      <c r="D130" s="49">
        <f t="shared" si="4"/>
        <v>413</v>
      </c>
    </row>
    <row r="131" spans="1:4" x14ac:dyDescent="0.2">
      <c r="A131" s="24">
        <v>40756</v>
      </c>
      <c r="B131" s="21">
        <v>25878</v>
      </c>
      <c r="C131" s="49">
        <f t="shared" si="5"/>
        <v>22627</v>
      </c>
      <c r="D131" s="49">
        <f t="shared" si="4"/>
        <v>3251</v>
      </c>
    </row>
    <row r="132" spans="1:4" x14ac:dyDescent="0.2">
      <c r="A132" s="24">
        <v>40787</v>
      </c>
      <c r="B132" s="21">
        <v>27487</v>
      </c>
      <c r="C132" s="49">
        <f t="shared" si="5"/>
        <v>25878</v>
      </c>
      <c r="D132" s="49">
        <f t="shared" si="4"/>
        <v>1609</v>
      </c>
    </row>
    <row r="133" spans="1:4" x14ac:dyDescent="0.2">
      <c r="A133" s="24">
        <v>40817</v>
      </c>
      <c r="B133" s="21">
        <v>26668</v>
      </c>
      <c r="C133" s="49">
        <f t="shared" ref="C133:C196" si="6">C132+(B132-C132)*$G$4</f>
        <v>27487</v>
      </c>
      <c r="D133" s="49">
        <f t="shared" ref="D133:D196" si="7">ABS(B133-C133)</f>
        <v>819</v>
      </c>
    </row>
    <row r="134" spans="1:4" x14ac:dyDescent="0.2">
      <c r="A134" s="24">
        <v>40848</v>
      </c>
      <c r="B134" s="21">
        <v>28563</v>
      </c>
      <c r="C134" s="49">
        <f t="shared" si="6"/>
        <v>26668</v>
      </c>
      <c r="D134" s="49">
        <f t="shared" si="7"/>
        <v>1895</v>
      </c>
    </row>
    <row r="135" spans="1:4" x14ac:dyDescent="0.2">
      <c r="A135" s="24">
        <v>40878</v>
      </c>
      <c r="B135" s="21">
        <v>28063</v>
      </c>
      <c r="C135" s="49">
        <f t="shared" si="6"/>
        <v>28563</v>
      </c>
      <c r="D135" s="49">
        <f t="shared" si="7"/>
        <v>500</v>
      </c>
    </row>
    <row r="136" spans="1:4" x14ac:dyDescent="0.2">
      <c r="A136" s="24">
        <v>40909</v>
      </c>
      <c r="B136" s="21">
        <v>27598</v>
      </c>
      <c r="C136" s="49">
        <f t="shared" si="6"/>
        <v>28063</v>
      </c>
      <c r="D136" s="49">
        <f t="shared" si="7"/>
        <v>465</v>
      </c>
    </row>
    <row r="137" spans="1:4" x14ac:dyDescent="0.2">
      <c r="A137" s="24">
        <v>40940</v>
      </c>
      <c r="B137" s="21">
        <v>28119</v>
      </c>
      <c r="C137" s="49">
        <f t="shared" si="6"/>
        <v>27598</v>
      </c>
      <c r="D137" s="49">
        <f t="shared" si="7"/>
        <v>521</v>
      </c>
    </row>
    <row r="138" spans="1:4" x14ac:dyDescent="0.2">
      <c r="A138" s="24">
        <v>40969</v>
      </c>
      <c r="B138" s="21">
        <v>27854</v>
      </c>
      <c r="C138" s="49">
        <f t="shared" si="6"/>
        <v>28119</v>
      </c>
      <c r="D138" s="49">
        <f t="shared" si="7"/>
        <v>265</v>
      </c>
    </row>
    <row r="139" spans="1:4" x14ac:dyDescent="0.2">
      <c r="A139" s="24">
        <v>41000</v>
      </c>
      <c r="B139" s="21">
        <v>28563</v>
      </c>
      <c r="C139" s="49">
        <f t="shared" si="6"/>
        <v>27854</v>
      </c>
      <c r="D139" s="49">
        <f t="shared" si="7"/>
        <v>709</v>
      </c>
    </row>
    <row r="140" spans="1:4" x14ac:dyDescent="0.2">
      <c r="A140" s="24">
        <v>41030</v>
      </c>
      <c r="B140" s="21">
        <v>28831</v>
      </c>
      <c r="C140" s="49">
        <f t="shared" si="6"/>
        <v>28563</v>
      </c>
      <c r="D140" s="49">
        <f t="shared" si="7"/>
        <v>268</v>
      </c>
    </row>
    <row r="141" spans="1:4" x14ac:dyDescent="0.2">
      <c r="A141" s="24">
        <v>41061</v>
      </c>
      <c r="B141" s="21">
        <v>29819</v>
      </c>
      <c r="C141" s="49">
        <f t="shared" si="6"/>
        <v>28831</v>
      </c>
      <c r="D141" s="49">
        <f t="shared" si="7"/>
        <v>988</v>
      </c>
    </row>
    <row r="142" spans="1:4" x14ac:dyDescent="0.2">
      <c r="A142" s="24">
        <v>41091</v>
      </c>
      <c r="B142" s="21">
        <v>29468</v>
      </c>
      <c r="C142" s="49">
        <f t="shared" si="6"/>
        <v>29819</v>
      </c>
      <c r="D142" s="49">
        <f t="shared" si="7"/>
        <v>351</v>
      </c>
    </row>
    <row r="143" spans="1:4" x14ac:dyDescent="0.2">
      <c r="A143" s="24">
        <v>41122</v>
      </c>
      <c r="B143" s="21">
        <v>30180</v>
      </c>
      <c r="C143" s="49">
        <f t="shared" si="6"/>
        <v>29468</v>
      </c>
      <c r="D143" s="49">
        <f t="shared" si="7"/>
        <v>712</v>
      </c>
    </row>
    <row r="144" spans="1:4" x14ac:dyDescent="0.2">
      <c r="A144" s="24">
        <v>41153</v>
      </c>
      <c r="B144" s="21">
        <v>31673</v>
      </c>
      <c r="C144" s="49">
        <f t="shared" si="6"/>
        <v>30180</v>
      </c>
      <c r="D144" s="49">
        <f t="shared" si="7"/>
        <v>1493</v>
      </c>
    </row>
    <row r="145" spans="1:4" x14ac:dyDescent="0.2">
      <c r="A145" s="24">
        <v>41183</v>
      </c>
      <c r="B145" s="21">
        <v>31056</v>
      </c>
      <c r="C145" s="49">
        <f t="shared" si="6"/>
        <v>31673</v>
      </c>
      <c r="D145" s="49">
        <f t="shared" si="7"/>
        <v>617</v>
      </c>
    </row>
    <row r="146" spans="1:4" x14ac:dyDescent="0.2">
      <c r="A146" s="24">
        <v>41214</v>
      </c>
      <c r="B146" s="21">
        <v>31548</v>
      </c>
      <c r="C146" s="49">
        <f t="shared" si="6"/>
        <v>31056</v>
      </c>
      <c r="D146" s="49">
        <f t="shared" si="7"/>
        <v>492</v>
      </c>
    </row>
    <row r="147" spans="1:4" x14ac:dyDescent="0.2">
      <c r="A147" s="24">
        <v>41244</v>
      </c>
      <c r="B147" s="21">
        <v>30833</v>
      </c>
      <c r="C147" s="49">
        <f t="shared" si="6"/>
        <v>31548</v>
      </c>
      <c r="D147" s="49">
        <f t="shared" si="7"/>
        <v>715</v>
      </c>
    </row>
    <row r="148" spans="1:4" x14ac:dyDescent="0.2">
      <c r="A148" s="24">
        <v>41275</v>
      </c>
      <c r="B148" s="21">
        <v>30520</v>
      </c>
      <c r="C148" s="49">
        <f t="shared" si="6"/>
        <v>30833</v>
      </c>
      <c r="D148" s="49">
        <f t="shared" si="7"/>
        <v>313</v>
      </c>
    </row>
    <row r="149" spans="1:4" x14ac:dyDescent="0.2">
      <c r="A149" s="24">
        <v>41306</v>
      </c>
      <c r="B149" s="21">
        <v>29963</v>
      </c>
      <c r="C149" s="49">
        <f t="shared" si="6"/>
        <v>30520</v>
      </c>
      <c r="D149" s="49">
        <f t="shared" si="7"/>
        <v>557</v>
      </c>
    </row>
    <row r="150" spans="1:4" x14ac:dyDescent="0.2">
      <c r="A150" s="24">
        <v>41334</v>
      </c>
      <c r="B150" s="21">
        <v>29514</v>
      </c>
      <c r="C150" s="49">
        <f t="shared" si="6"/>
        <v>29963</v>
      </c>
      <c r="D150" s="49">
        <f t="shared" si="7"/>
        <v>449</v>
      </c>
    </row>
    <row r="151" spans="1:4" x14ac:dyDescent="0.2">
      <c r="A151" s="24">
        <v>41365</v>
      </c>
      <c r="B151" s="21">
        <v>27743</v>
      </c>
      <c r="C151" s="49">
        <f t="shared" si="6"/>
        <v>29514</v>
      </c>
      <c r="D151" s="49">
        <f t="shared" si="7"/>
        <v>1771</v>
      </c>
    </row>
    <row r="152" spans="1:4" x14ac:dyDescent="0.2">
      <c r="A152" s="24">
        <v>41395</v>
      </c>
      <c r="B152" s="21">
        <v>26769</v>
      </c>
      <c r="C152" s="49">
        <f t="shared" si="6"/>
        <v>27743</v>
      </c>
      <c r="D152" s="49">
        <f t="shared" si="7"/>
        <v>974</v>
      </c>
    </row>
    <row r="153" spans="1:4" x14ac:dyDescent="0.2">
      <c r="A153" s="24">
        <v>41426</v>
      </c>
      <c r="B153" s="21">
        <v>27178</v>
      </c>
      <c r="C153" s="49">
        <f t="shared" si="6"/>
        <v>26769</v>
      </c>
      <c r="D153" s="49">
        <f t="shared" si="7"/>
        <v>409</v>
      </c>
    </row>
    <row r="154" spans="1:4" x14ac:dyDescent="0.2">
      <c r="A154" s="24">
        <v>41456</v>
      </c>
      <c r="B154" s="21">
        <v>26928</v>
      </c>
      <c r="C154" s="49">
        <f t="shared" si="6"/>
        <v>27178</v>
      </c>
      <c r="D154" s="49">
        <f t="shared" si="7"/>
        <v>250</v>
      </c>
    </row>
    <row r="155" spans="1:4" x14ac:dyDescent="0.2">
      <c r="A155" s="24">
        <v>41487</v>
      </c>
      <c r="B155" s="21">
        <v>30216</v>
      </c>
      <c r="C155" s="49">
        <f t="shared" si="6"/>
        <v>26928</v>
      </c>
      <c r="D155" s="49">
        <f t="shared" si="7"/>
        <v>3288</v>
      </c>
    </row>
    <row r="156" spans="1:4" x14ac:dyDescent="0.2">
      <c r="A156" s="24">
        <v>41518</v>
      </c>
      <c r="B156" s="21">
        <v>30473</v>
      </c>
      <c r="C156" s="49">
        <f t="shared" si="6"/>
        <v>30216</v>
      </c>
      <c r="D156" s="49">
        <f t="shared" si="7"/>
        <v>257</v>
      </c>
    </row>
    <row r="157" spans="1:4" x14ac:dyDescent="0.2">
      <c r="A157" s="24">
        <v>41548</v>
      </c>
      <c r="B157" s="21">
        <v>30710</v>
      </c>
      <c r="C157" s="49">
        <f t="shared" si="6"/>
        <v>30473</v>
      </c>
      <c r="D157" s="49">
        <f t="shared" si="7"/>
        <v>237</v>
      </c>
    </row>
    <row r="158" spans="1:4" x14ac:dyDescent="0.2">
      <c r="A158" s="24">
        <v>41579</v>
      </c>
      <c r="B158" s="21">
        <v>30740</v>
      </c>
      <c r="C158" s="49">
        <f t="shared" si="6"/>
        <v>30710</v>
      </c>
      <c r="D158" s="49">
        <f t="shared" si="7"/>
        <v>30</v>
      </c>
    </row>
    <row r="159" spans="1:4" x14ac:dyDescent="0.2">
      <c r="A159" s="24">
        <v>41609</v>
      </c>
      <c r="B159" s="21">
        <v>29904</v>
      </c>
      <c r="C159" s="49">
        <f t="shared" si="6"/>
        <v>30740</v>
      </c>
      <c r="D159" s="49">
        <f t="shared" si="7"/>
        <v>836</v>
      </c>
    </row>
    <row r="160" spans="1:4" x14ac:dyDescent="0.2">
      <c r="A160" s="24">
        <v>41640</v>
      </c>
      <c r="B160" s="21">
        <v>29582</v>
      </c>
      <c r="C160" s="49">
        <f t="shared" si="6"/>
        <v>29904</v>
      </c>
      <c r="D160" s="49">
        <f t="shared" si="7"/>
        <v>322</v>
      </c>
    </row>
    <row r="161" spans="1:4" x14ac:dyDescent="0.2">
      <c r="A161" s="24">
        <v>41671</v>
      </c>
      <c r="B161" s="21">
        <v>30211</v>
      </c>
      <c r="C161" s="49">
        <f t="shared" si="6"/>
        <v>29582</v>
      </c>
      <c r="D161" s="49">
        <f t="shared" si="7"/>
        <v>629</v>
      </c>
    </row>
    <row r="162" spans="1:4" x14ac:dyDescent="0.2">
      <c r="A162" s="24">
        <v>41699</v>
      </c>
      <c r="B162" s="21">
        <v>29832</v>
      </c>
      <c r="C162" s="49">
        <f t="shared" si="6"/>
        <v>30211</v>
      </c>
      <c r="D162" s="49">
        <f t="shared" si="7"/>
        <v>379</v>
      </c>
    </row>
    <row r="163" spans="1:4" x14ac:dyDescent="0.2">
      <c r="A163" s="24">
        <v>41730</v>
      </c>
      <c r="B163" s="21">
        <v>29329</v>
      </c>
      <c r="C163" s="49">
        <f t="shared" si="6"/>
        <v>29832</v>
      </c>
      <c r="D163" s="49">
        <f t="shared" si="7"/>
        <v>503</v>
      </c>
    </row>
    <row r="164" spans="1:4" x14ac:dyDescent="0.2">
      <c r="A164" s="24">
        <v>41760</v>
      </c>
      <c r="B164" s="21">
        <v>28738</v>
      </c>
      <c r="C164" s="49">
        <f t="shared" si="6"/>
        <v>29329</v>
      </c>
      <c r="D164" s="49">
        <f t="shared" si="7"/>
        <v>591</v>
      </c>
    </row>
    <row r="165" spans="1:4" x14ac:dyDescent="0.2">
      <c r="A165" s="24">
        <v>41791</v>
      </c>
      <c r="B165" s="21">
        <v>27427</v>
      </c>
      <c r="C165" s="49">
        <f t="shared" si="6"/>
        <v>28738</v>
      </c>
      <c r="D165" s="49">
        <f t="shared" si="7"/>
        <v>1311</v>
      </c>
    </row>
    <row r="166" spans="1:4" x14ac:dyDescent="0.2">
      <c r="A166" s="24">
        <v>41821</v>
      </c>
      <c r="B166" s="21">
        <v>28008</v>
      </c>
      <c r="C166" s="49">
        <f t="shared" si="6"/>
        <v>27427</v>
      </c>
      <c r="D166" s="49">
        <f t="shared" si="7"/>
        <v>581</v>
      </c>
    </row>
    <row r="167" spans="1:4" x14ac:dyDescent="0.2">
      <c r="A167" s="24">
        <v>41852</v>
      </c>
      <c r="B167" s="21">
        <v>28080</v>
      </c>
      <c r="C167" s="49">
        <f t="shared" si="6"/>
        <v>28008</v>
      </c>
      <c r="D167" s="49">
        <f t="shared" si="7"/>
        <v>72</v>
      </c>
    </row>
    <row r="168" spans="1:4" x14ac:dyDescent="0.2">
      <c r="A168" s="24">
        <v>41883</v>
      </c>
      <c r="B168" s="21">
        <v>26963</v>
      </c>
      <c r="C168" s="49">
        <f t="shared" si="6"/>
        <v>28080</v>
      </c>
      <c r="D168" s="49">
        <f t="shared" si="7"/>
        <v>1117</v>
      </c>
    </row>
    <row r="169" spans="1:4" x14ac:dyDescent="0.2">
      <c r="A169" s="24">
        <v>41913</v>
      </c>
      <c r="B169" s="21">
        <v>26991</v>
      </c>
      <c r="C169" s="49">
        <f t="shared" si="6"/>
        <v>26963</v>
      </c>
      <c r="D169" s="49">
        <f t="shared" si="7"/>
        <v>28</v>
      </c>
    </row>
    <row r="170" spans="1:4" x14ac:dyDescent="0.2">
      <c r="A170" s="24">
        <v>41944</v>
      </c>
      <c r="B170" s="21">
        <v>26115</v>
      </c>
      <c r="C170" s="49">
        <f t="shared" si="6"/>
        <v>26991</v>
      </c>
      <c r="D170" s="49">
        <f t="shared" si="7"/>
        <v>876</v>
      </c>
    </row>
    <row r="171" spans="1:4" x14ac:dyDescent="0.2">
      <c r="A171" s="24">
        <v>41974</v>
      </c>
      <c r="B171" s="21">
        <v>26678</v>
      </c>
      <c r="C171" s="49">
        <f t="shared" si="6"/>
        <v>26115</v>
      </c>
      <c r="D171" s="49">
        <f t="shared" si="7"/>
        <v>563</v>
      </c>
    </row>
    <row r="172" spans="1:4" x14ac:dyDescent="0.2">
      <c r="A172" s="24">
        <v>42005</v>
      </c>
      <c r="B172" s="21">
        <v>27403</v>
      </c>
      <c r="C172" s="49">
        <f t="shared" si="6"/>
        <v>26678</v>
      </c>
      <c r="D172" s="49">
        <f t="shared" si="7"/>
        <v>725</v>
      </c>
    </row>
    <row r="173" spans="1:4" x14ac:dyDescent="0.2">
      <c r="A173" s="24">
        <v>42036</v>
      </c>
      <c r="B173" s="21">
        <v>27075</v>
      </c>
      <c r="C173" s="49">
        <f t="shared" si="6"/>
        <v>27403</v>
      </c>
      <c r="D173" s="49">
        <f t="shared" si="7"/>
        <v>328</v>
      </c>
    </row>
    <row r="174" spans="1:4" x14ac:dyDescent="0.2">
      <c r="A174" s="24">
        <v>42064</v>
      </c>
      <c r="B174" s="21">
        <v>26168</v>
      </c>
      <c r="C174" s="49">
        <f t="shared" si="6"/>
        <v>27075</v>
      </c>
      <c r="D174" s="49">
        <f t="shared" si="7"/>
        <v>907</v>
      </c>
    </row>
    <row r="175" spans="1:4" x14ac:dyDescent="0.2">
      <c r="A175" s="24">
        <v>42095</v>
      </c>
      <c r="B175" s="21">
        <v>26683</v>
      </c>
      <c r="C175" s="49">
        <f t="shared" si="6"/>
        <v>26168</v>
      </c>
      <c r="D175" s="49">
        <f t="shared" si="7"/>
        <v>515</v>
      </c>
    </row>
    <row r="176" spans="1:4" x14ac:dyDescent="0.2">
      <c r="A176" s="24">
        <v>42125</v>
      </c>
      <c r="B176" s="21">
        <v>27093</v>
      </c>
      <c r="C176" s="49">
        <f t="shared" si="6"/>
        <v>26683</v>
      </c>
      <c r="D176" s="49">
        <f t="shared" si="7"/>
        <v>410</v>
      </c>
    </row>
    <row r="177" spans="1:4" x14ac:dyDescent="0.2">
      <c r="A177" s="24">
        <v>42156</v>
      </c>
      <c r="B177" s="21">
        <v>26646</v>
      </c>
      <c r="C177" s="49">
        <f t="shared" si="6"/>
        <v>27093</v>
      </c>
      <c r="D177" s="49">
        <f t="shared" si="7"/>
        <v>447</v>
      </c>
    </row>
    <row r="178" spans="1:4" x14ac:dyDescent="0.2">
      <c r="A178" s="24">
        <v>42186</v>
      </c>
      <c r="B178" s="21">
        <v>25539</v>
      </c>
      <c r="C178" s="49">
        <f t="shared" si="6"/>
        <v>26646</v>
      </c>
      <c r="D178" s="49">
        <f t="shared" si="7"/>
        <v>1107</v>
      </c>
    </row>
    <row r="179" spans="1:4" x14ac:dyDescent="0.2">
      <c r="A179" s="24">
        <v>42217</v>
      </c>
      <c r="B179" s="21">
        <v>25729</v>
      </c>
      <c r="C179" s="49">
        <f t="shared" si="6"/>
        <v>25539</v>
      </c>
      <c r="D179" s="49">
        <f t="shared" si="7"/>
        <v>190</v>
      </c>
    </row>
    <row r="180" spans="1:4" x14ac:dyDescent="0.2">
      <c r="A180" s="24">
        <v>42248</v>
      </c>
      <c r="B180" s="21">
        <v>26246</v>
      </c>
      <c r="C180" s="49">
        <f t="shared" si="6"/>
        <v>25729</v>
      </c>
      <c r="D180" s="49">
        <f t="shared" si="7"/>
        <v>517</v>
      </c>
    </row>
    <row r="181" spans="1:4" x14ac:dyDescent="0.2">
      <c r="A181" s="24">
        <v>42278</v>
      </c>
      <c r="B181" s="21">
        <v>26577</v>
      </c>
      <c r="C181" s="49">
        <f t="shared" si="6"/>
        <v>26246</v>
      </c>
      <c r="D181" s="49">
        <f t="shared" si="7"/>
        <v>331</v>
      </c>
    </row>
    <row r="182" spans="1:4" x14ac:dyDescent="0.2">
      <c r="A182" s="24">
        <v>42309</v>
      </c>
      <c r="B182" s="21">
        <v>25648</v>
      </c>
      <c r="C182" s="49">
        <f t="shared" si="6"/>
        <v>26577</v>
      </c>
      <c r="D182" s="49">
        <f t="shared" si="7"/>
        <v>929</v>
      </c>
    </row>
    <row r="183" spans="1:4" x14ac:dyDescent="0.2">
      <c r="A183" s="24">
        <v>42339</v>
      </c>
      <c r="B183" s="21">
        <v>25207</v>
      </c>
      <c r="C183" s="49">
        <f t="shared" si="6"/>
        <v>25648</v>
      </c>
      <c r="D183" s="49">
        <f t="shared" si="7"/>
        <v>441</v>
      </c>
    </row>
    <row r="184" spans="1:4" x14ac:dyDescent="0.2">
      <c r="A184" s="24">
        <v>42370</v>
      </c>
      <c r="B184" s="21">
        <v>25998</v>
      </c>
      <c r="C184" s="49">
        <f t="shared" si="6"/>
        <v>25207</v>
      </c>
      <c r="D184" s="49">
        <f t="shared" si="7"/>
        <v>791</v>
      </c>
    </row>
    <row r="185" spans="1:4" x14ac:dyDescent="0.2">
      <c r="A185" s="24">
        <v>42401</v>
      </c>
      <c r="B185" s="21">
        <v>28252</v>
      </c>
      <c r="C185" s="49">
        <f t="shared" si="6"/>
        <v>25998</v>
      </c>
      <c r="D185" s="49">
        <f t="shared" si="7"/>
        <v>2254</v>
      </c>
    </row>
    <row r="186" spans="1:4" x14ac:dyDescent="0.2">
      <c r="A186" s="24">
        <v>42430</v>
      </c>
      <c r="B186" s="21">
        <v>28794</v>
      </c>
      <c r="C186" s="49">
        <f t="shared" si="6"/>
        <v>28252</v>
      </c>
      <c r="D186" s="49">
        <f t="shared" si="7"/>
        <v>542</v>
      </c>
    </row>
    <row r="187" spans="1:4" x14ac:dyDescent="0.2">
      <c r="A187" s="24">
        <v>42461</v>
      </c>
      <c r="B187" s="21">
        <v>28818</v>
      </c>
      <c r="C187" s="49">
        <f t="shared" si="6"/>
        <v>28794</v>
      </c>
      <c r="D187" s="49">
        <f t="shared" si="7"/>
        <v>24</v>
      </c>
    </row>
    <row r="188" spans="1:4" x14ac:dyDescent="0.2">
      <c r="A188" s="24">
        <v>42491</v>
      </c>
      <c r="B188" s="21">
        <v>29639</v>
      </c>
      <c r="C188" s="49">
        <f t="shared" si="6"/>
        <v>28818</v>
      </c>
      <c r="D188" s="49">
        <f t="shared" si="7"/>
        <v>821</v>
      </c>
    </row>
    <row r="189" spans="1:4" x14ac:dyDescent="0.2">
      <c r="A189" s="24">
        <v>42522</v>
      </c>
      <c r="B189" s="21">
        <v>29745</v>
      </c>
      <c r="C189" s="49">
        <f t="shared" si="6"/>
        <v>29639</v>
      </c>
      <c r="D189" s="49">
        <f t="shared" si="7"/>
        <v>106</v>
      </c>
    </row>
    <row r="190" spans="1:4" x14ac:dyDescent="0.2">
      <c r="A190" s="24">
        <v>42552</v>
      </c>
      <c r="B190" s="21">
        <v>30942</v>
      </c>
      <c r="C190" s="49">
        <f t="shared" si="6"/>
        <v>29745</v>
      </c>
      <c r="D190" s="49">
        <f t="shared" si="7"/>
        <v>1197</v>
      </c>
    </row>
    <row r="191" spans="1:4" x14ac:dyDescent="0.2">
      <c r="A191" s="24">
        <v>42583</v>
      </c>
      <c r="B191" s="21">
        <v>31270</v>
      </c>
      <c r="C191" s="49">
        <f t="shared" si="6"/>
        <v>30942</v>
      </c>
      <c r="D191" s="49">
        <f t="shared" si="7"/>
        <v>328</v>
      </c>
    </row>
    <row r="192" spans="1:4" x14ac:dyDescent="0.2">
      <c r="A192" s="24">
        <v>42614</v>
      </c>
      <c r="B192" s="21">
        <v>31178</v>
      </c>
      <c r="C192" s="49">
        <f t="shared" si="6"/>
        <v>31270</v>
      </c>
      <c r="D192" s="49">
        <f t="shared" si="7"/>
        <v>92</v>
      </c>
    </row>
    <row r="193" spans="1:4" x14ac:dyDescent="0.2">
      <c r="A193" s="24">
        <v>42644</v>
      </c>
      <c r="B193" s="21">
        <v>30071</v>
      </c>
      <c r="C193" s="49">
        <f t="shared" si="6"/>
        <v>31178</v>
      </c>
      <c r="D193" s="49">
        <f t="shared" si="7"/>
        <v>1107</v>
      </c>
    </row>
    <row r="194" spans="1:4" x14ac:dyDescent="0.2">
      <c r="A194" s="24">
        <v>42675</v>
      </c>
      <c r="B194" s="21">
        <v>29796</v>
      </c>
      <c r="C194" s="49">
        <f t="shared" si="6"/>
        <v>30071</v>
      </c>
      <c r="D194" s="49">
        <f t="shared" si="7"/>
        <v>275</v>
      </c>
    </row>
    <row r="195" spans="1:4" x14ac:dyDescent="0.2">
      <c r="A195" s="24">
        <v>42705</v>
      </c>
      <c r="B195" s="21">
        <v>27754</v>
      </c>
      <c r="C195" s="49">
        <f t="shared" si="6"/>
        <v>29796</v>
      </c>
      <c r="D195" s="49">
        <f t="shared" si="7"/>
        <v>2042</v>
      </c>
    </row>
    <row r="196" spans="1:4" x14ac:dyDescent="0.2">
      <c r="A196" s="24">
        <v>42736</v>
      </c>
      <c r="B196" s="21">
        <v>28746</v>
      </c>
      <c r="C196" s="49">
        <f t="shared" si="6"/>
        <v>27754</v>
      </c>
      <c r="D196" s="49">
        <f t="shared" si="7"/>
        <v>992</v>
      </c>
    </row>
    <row r="197" spans="1:4" x14ac:dyDescent="0.2">
      <c r="A197" s="24">
        <v>42767</v>
      </c>
      <c r="B197" s="21">
        <v>29265</v>
      </c>
      <c r="C197" s="49">
        <f t="shared" ref="C197:C239" si="8">C196+(B196-C196)*$G$4</f>
        <v>28746</v>
      </c>
      <c r="D197" s="49">
        <f t="shared" ref="D197:D239" si="9">ABS(B197-C197)</f>
        <v>519</v>
      </c>
    </row>
    <row r="198" spans="1:4" x14ac:dyDescent="0.2">
      <c r="A198" s="24">
        <v>42795</v>
      </c>
      <c r="B198" s="21">
        <v>28758</v>
      </c>
      <c r="C198" s="49">
        <f t="shared" si="8"/>
        <v>29265</v>
      </c>
      <c r="D198" s="49">
        <f t="shared" si="9"/>
        <v>507</v>
      </c>
    </row>
    <row r="199" spans="1:4" x14ac:dyDescent="0.2">
      <c r="A199" s="24">
        <v>42826</v>
      </c>
      <c r="B199" s="21">
        <v>29010</v>
      </c>
      <c r="C199" s="49">
        <f t="shared" si="8"/>
        <v>28758</v>
      </c>
      <c r="D199" s="49">
        <f t="shared" si="9"/>
        <v>252</v>
      </c>
    </row>
    <row r="200" spans="1:4" x14ac:dyDescent="0.2">
      <c r="A200" s="24">
        <v>42856</v>
      </c>
      <c r="B200" s="21">
        <v>28471</v>
      </c>
      <c r="C200" s="49">
        <f t="shared" si="8"/>
        <v>29010</v>
      </c>
      <c r="D200" s="49">
        <f t="shared" si="9"/>
        <v>539</v>
      </c>
    </row>
    <row r="201" spans="1:4" x14ac:dyDescent="0.2">
      <c r="A201" s="24">
        <v>42887</v>
      </c>
      <c r="B201" s="21">
        <v>28823</v>
      </c>
      <c r="C201" s="49">
        <f t="shared" si="8"/>
        <v>28471</v>
      </c>
      <c r="D201" s="49">
        <f t="shared" si="9"/>
        <v>352</v>
      </c>
    </row>
    <row r="202" spans="1:4" x14ac:dyDescent="0.2">
      <c r="A202" s="24">
        <v>42917</v>
      </c>
      <c r="B202" s="21">
        <v>28170</v>
      </c>
      <c r="C202" s="49">
        <f t="shared" si="8"/>
        <v>28823</v>
      </c>
      <c r="D202" s="49">
        <f t="shared" si="9"/>
        <v>653</v>
      </c>
    </row>
    <row r="203" spans="1:4" x14ac:dyDescent="0.2">
      <c r="A203" s="24">
        <v>42948</v>
      </c>
      <c r="B203" s="21">
        <v>28893</v>
      </c>
      <c r="C203" s="49">
        <f t="shared" si="8"/>
        <v>28170</v>
      </c>
      <c r="D203" s="49">
        <f t="shared" si="9"/>
        <v>723</v>
      </c>
    </row>
    <row r="204" spans="1:4" x14ac:dyDescent="0.2">
      <c r="A204" s="24">
        <v>42979</v>
      </c>
      <c r="B204" s="21">
        <v>29899</v>
      </c>
      <c r="C204" s="49">
        <f t="shared" si="8"/>
        <v>28893</v>
      </c>
      <c r="D204" s="49">
        <f t="shared" si="9"/>
        <v>1006</v>
      </c>
    </row>
    <row r="205" spans="1:4" x14ac:dyDescent="0.2">
      <c r="A205" s="24">
        <v>43009</v>
      </c>
      <c r="B205" s="21">
        <v>29505</v>
      </c>
      <c r="C205" s="49">
        <f t="shared" si="8"/>
        <v>29899</v>
      </c>
      <c r="D205" s="49">
        <f t="shared" si="9"/>
        <v>394</v>
      </c>
    </row>
    <row r="206" spans="1:4" x14ac:dyDescent="0.2">
      <c r="A206" s="24">
        <v>43040</v>
      </c>
      <c r="B206" s="21">
        <v>29399</v>
      </c>
      <c r="C206" s="49">
        <f t="shared" si="8"/>
        <v>29505</v>
      </c>
      <c r="D206" s="49">
        <f t="shared" si="9"/>
        <v>106</v>
      </c>
    </row>
    <row r="207" spans="1:4" x14ac:dyDescent="0.2">
      <c r="A207" s="24">
        <v>43070</v>
      </c>
      <c r="B207" s="21">
        <v>28763</v>
      </c>
      <c r="C207" s="49">
        <f t="shared" si="8"/>
        <v>29399</v>
      </c>
      <c r="D207" s="49">
        <f t="shared" si="9"/>
        <v>636</v>
      </c>
    </row>
    <row r="208" spans="1:4" x14ac:dyDescent="0.2">
      <c r="A208" s="24">
        <v>43101</v>
      </c>
      <c r="B208" s="21">
        <v>29854</v>
      </c>
      <c r="C208" s="49">
        <f t="shared" si="8"/>
        <v>28763</v>
      </c>
      <c r="D208" s="49">
        <f t="shared" si="9"/>
        <v>1091</v>
      </c>
    </row>
    <row r="209" spans="1:4" x14ac:dyDescent="0.2">
      <c r="A209" s="24">
        <v>43132</v>
      </c>
      <c r="B209" s="21">
        <v>30391</v>
      </c>
      <c r="C209" s="49">
        <f t="shared" si="8"/>
        <v>29854</v>
      </c>
      <c r="D209" s="49">
        <f t="shared" si="9"/>
        <v>537</v>
      </c>
    </row>
    <row r="210" spans="1:4" x14ac:dyDescent="0.2">
      <c r="A210" s="24">
        <v>43160</v>
      </c>
      <c r="B210" s="21">
        <v>30420</v>
      </c>
      <c r="C210" s="49">
        <f t="shared" si="8"/>
        <v>30391</v>
      </c>
      <c r="D210" s="49">
        <f t="shared" si="9"/>
        <v>29</v>
      </c>
    </row>
    <row r="211" spans="1:4" x14ac:dyDescent="0.2">
      <c r="A211" s="24">
        <v>43191</v>
      </c>
      <c r="B211" s="21">
        <v>30986</v>
      </c>
      <c r="C211" s="49">
        <f t="shared" si="8"/>
        <v>30420</v>
      </c>
      <c r="D211" s="49">
        <f t="shared" si="9"/>
        <v>566</v>
      </c>
    </row>
    <row r="212" spans="1:4" x14ac:dyDescent="0.2">
      <c r="A212" s="24">
        <v>43221</v>
      </c>
      <c r="B212" s="21">
        <v>31116</v>
      </c>
      <c r="C212" s="49">
        <f t="shared" si="8"/>
        <v>30986</v>
      </c>
      <c r="D212" s="49">
        <f t="shared" si="9"/>
        <v>130</v>
      </c>
    </row>
    <row r="213" spans="1:4" x14ac:dyDescent="0.2">
      <c r="A213" s="24">
        <v>43252</v>
      </c>
      <c r="B213" s="21">
        <v>30707</v>
      </c>
      <c r="C213" s="49">
        <f t="shared" si="8"/>
        <v>31116</v>
      </c>
      <c r="D213" s="49">
        <f t="shared" si="9"/>
        <v>409</v>
      </c>
    </row>
    <row r="214" spans="1:4" x14ac:dyDescent="0.2">
      <c r="A214" s="24">
        <v>43282</v>
      </c>
      <c r="B214" s="21">
        <v>30097</v>
      </c>
      <c r="C214" s="49">
        <f t="shared" si="8"/>
        <v>30707</v>
      </c>
      <c r="D214" s="49">
        <f t="shared" si="9"/>
        <v>610</v>
      </c>
    </row>
    <row r="215" spans="1:4" x14ac:dyDescent="0.2">
      <c r="A215" s="24">
        <v>43313</v>
      </c>
      <c r="B215" s="21">
        <v>29644</v>
      </c>
      <c r="C215" s="49">
        <f t="shared" si="8"/>
        <v>30097</v>
      </c>
      <c r="D215" s="49">
        <f t="shared" si="9"/>
        <v>453</v>
      </c>
    </row>
    <row r="216" spans="1:4" x14ac:dyDescent="0.2">
      <c r="A216" s="24">
        <v>43344</v>
      </c>
      <c r="B216" s="21">
        <v>30538</v>
      </c>
      <c r="C216" s="49">
        <f t="shared" si="8"/>
        <v>29644</v>
      </c>
      <c r="D216" s="49">
        <f t="shared" si="9"/>
        <v>894</v>
      </c>
    </row>
    <row r="217" spans="1:4" x14ac:dyDescent="0.2">
      <c r="A217" s="24">
        <v>43374</v>
      </c>
      <c r="B217" s="21">
        <v>31489</v>
      </c>
      <c r="C217" s="49">
        <f t="shared" si="8"/>
        <v>30538</v>
      </c>
      <c r="D217" s="49">
        <f t="shared" si="9"/>
        <v>951</v>
      </c>
    </row>
    <row r="218" spans="1:4" x14ac:dyDescent="0.2">
      <c r="A218" s="24">
        <v>43405</v>
      </c>
      <c r="B218" s="21">
        <v>31010</v>
      </c>
      <c r="C218" s="49">
        <f t="shared" si="8"/>
        <v>31489</v>
      </c>
      <c r="D218" s="49">
        <f t="shared" si="9"/>
        <v>479</v>
      </c>
    </row>
    <row r="219" spans="1:4" x14ac:dyDescent="0.2">
      <c r="A219" s="24">
        <v>43435</v>
      </c>
      <c r="B219" s="21">
        <v>31251</v>
      </c>
      <c r="C219" s="49">
        <f t="shared" si="8"/>
        <v>31010</v>
      </c>
      <c r="D219" s="49">
        <f t="shared" si="9"/>
        <v>241</v>
      </c>
    </row>
    <row r="220" spans="1:4" x14ac:dyDescent="0.2">
      <c r="A220" s="24">
        <v>43466</v>
      </c>
      <c r="B220" s="21">
        <v>32230</v>
      </c>
      <c r="C220" s="49">
        <f t="shared" si="8"/>
        <v>31251</v>
      </c>
      <c r="D220" s="49">
        <f t="shared" si="9"/>
        <v>979</v>
      </c>
    </row>
    <row r="221" spans="1:4" x14ac:dyDescent="0.2">
      <c r="A221" s="24">
        <v>43497</v>
      </c>
      <c r="B221" s="21">
        <v>33217</v>
      </c>
      <c r="C221" s="49">
        <f t="shared" si="8"/>
        <v>32230</v>
      </c>
      <c r="D221" s="49">
        <f t="shared" si="9"/>
        <v>987</v>
      </c>
    </row>
    <row r="222" spans="1:4" x14ac:dyDescent="0.2">
      <c r="A222" s="24">
        <v>43525</v>
      </c>
      <c r="B222" s="21">
        <v>32036</v>
      </c>
      <c r="C222" s="49">
        <f t="shared" si="8"/>
        <v>33217</v>
      </c>
      <c r="D222" s="49">
        <f t="shared" si="9"/>
        <v>1181</v>
      </c>
    </row>
    <row r="223" spans="1:4" x14ac:dyDescent="0.2">
      <c r="A223" s="24">
        <v>43556</v>
      </c>
      <c r="B223" s="21">
        <v>31659</v>
      </c>
      <c r="C223" s="49">
        <f t="shared" si="8"/>
        <v>32036</v>
      </c>
      <c r="D223" s="49">
        <f t="shared" si="9"/>
        <v>377</v>
      </c>
    </row>
    <row r="224" spans="1:4" x14ac:dyDescent="0.2">
      <c r="A224" s="24">
        <v>43586</v>
      </c>
      <c r="B224" s="21">
        <v>31738</v>
      </c>
      <c r="C224" s="49">
        <f t="shared" si="8"/>
        <v>31659</v>
      </c>
      <c r="D224" s="49">
        <f t="shared" si="9"/>
        <v>79</v>
      </c>
    </row>
    <row r="225" spans="1:4" x14ac:dyDescent="0.2">
      <c r="A225" s="24">
        <v>43617</v>
      </c>
      <c r="B225" s="21">
        <v>33121</v>
      </c>
      <c r="C225" s="49">
        <f t="shared" si="8"/>
        <v>31738</v>
      </c>
      <c r="D225" s="49">
        <f t="shared" si="9"/>
        <v>1383</v>
      </c>
    </row>
    <row r="226" spans="1:4" x14ac:dyDescent="0.2">
      <c r="A226" s="24">
        <v>43647</v>
      </c>
      <c r="B226" s="21">
        <v>34522</v>
      </c>
      <c r="C226" s="49">
        <f t="shared" si="8"/>
        <v>33121</v>
      </c>
      <c r="D226" s="49">
        <f t="shared" si="9"/>
        <v>1401</v>
      </c>
    </row>
    <row r="227" spans="1:4" x14ac:dyDescent="0.2">
      <c r="A227" s="24">
        <v>43678</v>
      </c>
      <c r="B227" s="21">
        <v>37356</v>
      </c>
      <c r="C227" s="49">
        <f t="shared" si="8"/>
        <v>34522</v>
      </c>
      <c r="D227" s="49">
        <f t="shared" si="9"/>
        <v>2834</v>
      </c>
    </row>
    <row r="228" spans="1:4" x14ac:dyDescent="0.2">
      <c r="A228" s="24">
        <v>43709</v>
      </c>
      <c r="B228" s="21">
        <v>37927</v>
      </c>
      <c r="C228" s="49">
        <f t="shared" si="8"/>
        <v>37356</v>
      </c>
      <c r="D228" s="49">
        <f t="shared" si="9"/>
        <v>571</v>
      </c>
    </row>
    <row r="229" spans="1:4" x14ac:dyDescent="0.2">
      <c r="A229" s="24">
        <v>43739</v>
      </c>
      <c r="B229" s="21">
        <v>38214</v>
      </c>
      <c r="C229" s="49">
        <f t="shared" si="8"/>
        <v>37927</v>
      </c>
      <c r="D229" s="49">
        <f t="shared" si="9"/>
        <v>287</v>
      </c>
    </row>
    <row r="230" spans="1:4" x14ac:dyDescent="0.2">
      <c r="A230" s="24">
        <v>43770</v>
      </c>
      <c r="B230" s="21">
        <v>38122</v>
      </c>
      <c r="C230" s="49">
        <f t="shared" si="8"/>
        <v>38214</v>
      </c>
      <c r="D230" s="49">
        <f t="shared" si="9"/>
        <v>92</v>
      </c>
    </row>
    <row r="231" spans="1:4" x14ac:dyDescent="0.2">
      <c r="A231" s="24">
        <v>43800</v>
      </c>
      <c r="B231" s="21">
        <v>38092</v>
      </c>
      <c r="C231" s="49">
        <f t="shared" si="8"/>
        <v>38122</v>
      </c>
      <c r="D231" s="49">
        <f t="shared" si="9"/>
        <v>30</v>
      </c>
    </row>
    <row r="232" spans="1:4" x14ac:dyDescent="0.2">
      <c r="A232" s="24">
        <v>43831</v>
      </c>
      <c r="B232" s="21">
        <v>39984</v>
      </c>
      <c r="C232" s="49">
        <f t="shared" si="8"/>
        <v>38092</v>
      </c>
      <c r="D232" s="49">
        <f t="shared" si="9"/>
        <v>1892</v>
      </c>
    </row>
    <row r="233" spans="1:4" x14ac:dyDescent="0.2">
      <c r="A233" s="24">
        <v>43862</v>
      </c>
      <c r="B233" s="21">
        <v>41195</v>
      </c>
      <c r="C233" s="49">
        <f t="shared" si="8"/>
        <v>39984</v>
      </c>
      <c r="D233" s="49">
        <f t="shared" si="9"/>
        <v>1211</v>
      </c>
    </row>
    <row r="234" spans="1:4" x14ac:dyDescent="0.2">
      <c r="A234" s="24">
        <v>43891</v>
      </c>
      <c r="B234" s="21">
        <v>42285</v>
      </c>
      <c r="C234" s="49">
        <f t="shared" si="8"/>
        <v>41195</v>
      </c>
      <c r="D234" s="49">
        <f t="shared" si="9"/>
        <v>1090</v>
      </c>
    </row>
    <row r="235" spans="1:4" x14ac:dyDescent="0.2">
      <c r="A235" s="24">
        <v>43922</v>
      </c>
      <c r="B235" s="21">
        <v>45504</v>
      </c>
      <c r="C235" s="49">
        <f t="shared" si="8"/>
        <v>42285</v>
      </c>
      <c r="D235" s="49">
        <f t="shared" si="9"/>
        <v>3219</v>
      </c>
    </row>
    <row r="236" spans="1:4" x14ac:dyDescent="0.2">
      <c r="A236" s="24">
        <v>43952</v>
      </c>
      <c r="B236" s="21">
        <v>46343</v>
      </c>
      <c r="C236" s="49">
        <f t="shared" si="8"/>
        <v>45504</v>
      </c>
      <c r="D236" s="49">
        <f t="shared" si="9"/>
        <v>839</v>
      </c>
    </row>
    <row r="237" spans="1:4" x14ac:dyDescent="0.2">
      <c r="A237" s="24">
        <v>43983</v>
      </c>
      <c r="B237" s="21">
        <v>47315</v>
      </c>
      <c r="C237" s="49">
        <f t="shared" si="8"/>
        <v>46343</v>
      </c>
      <c r="D237" s="49">
        <f t="shared" si="9"/>
        <v>972</v>
      </c>
    </row>
    <row r="238" spans="1:4" x14ac:dyDescent="0.2">
      <c r="A238" s="24">
        <v>44013</v>
      </c>
      <c r="B238" s="21">
        <v>49878</v>
      </c>
      <c r="C238" s="49">
        <f t="shared" si="8"/>
        <v>47315</v>
      </c>
      <c r="D238" s="49">
        <f t="shared" si="9"/>
        <v>2563</v>
      </c>
    </row>
    <row r="239" spans="1:4" x14ac:dyDescent="0.2">
      <c r="A239" s="24">
        <v>44044</v>
      </c>
      <c r="B239" s="21">
        <v>52917</v>
      </c>
      <c r="C239" s="49">
        <f t="shared" si="8"/>
        <v>49878</v>
      </c>
      <c r="D239" s="49">
        <f t="shared" si="9"/>
        <v>3039</v>
      </c>
    </row>
    <row r="240" spans="1:4" x14ac:dyDescent="0.2">
      <c r="A240" s="19"/>
      <c r="C240" s="33"/>
      <c r="D240" s="33"/>
    </row>
    <row r="241" spans="1:4" x14ac:dyDescent="0.2">
      <c r="A241" s="19"/>
      <c r="C241" s="33"/>
      <c r="D241" s="33"/>
    </row>
    <row r="242" spans="1:4" x14ac:dyDescent="0.2">
      <c r="A242" s="19"/>
      <c r="C242" s="33"/>
      <c r="D242" s="33"/>
    </row>
  </sheetData>
  <mergeCells count="3">
    <mergeCell ref="A1:D1"/>
    <mergeCell ref="Q20:Y33"/>
    <mergeCell ref="Q36:Y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C680-2F22-47B7-846A-C458EDEEBEDC}">
  <dimension ref="A1:U247"/>
  <sheetViews>
    <sheetView tabSelected="1" workbookViewId="0">
      <selection activeCell="I3" sqref="I3"/>
    </sheetView>
  </sheetViews>
  <sheetFormatPr baseColWidth="10" defaultColWidth="8.83203125" defaultRowHeight="16" x14ac:dyDescent="0.2"/>
  <cols>
    <col min="1" max="7" width="14.83203125" style="23" customWidth="1"/>
    <col min="8" max="16384" width="8.83203125" style="23"/>
  </cols>
  <sheetData>
    <row r="1" spans="1:7" ht="16.5" customHeight="1" x14ac:dyDescent="0.2">
      <c r="A1" s="63" t="s">
        <v>53</v>
      </c>
      <c r="B1" s="63"/>
      <c r="C1" s="63"/>
      <c r="D1" s="63"/>
      <c r="E1" s="63"/>
      <c r="F1" s="63"/>
      <c r="G1" s="63"/>
    </row>
    <row r="2" spans="1:7" x14ac:dyDescent="0.2">
      <c r="A2" s="50"/>
      <c r="B2" s="50"/>
      <c r="C2" s="50"/>
    </row>
    <row r="3" spans="1:7" x14ac:dyDescent="0.2">
      <c r="A3" s="39" t="s">
        <v>54</v>
      </c>
      <c r="B3" s="46">
        <v>1</v>
      </c>
    </row>
    <row r="4" spans="1:7" x14ac:dyDescent="0.2">
      <c r="A4" s="39" t="s">
        <v>55</v>
      </c>
      <c r="B4" s="46">
        <v>0.11699945194351283</v>
      </c>
    </row>
    <row r="5" spans="1:7" x14ac:dyDescent="0.2">
      <c r="A5" s="30" t="s">
        <v>12</v>
      </c>
      <c r="B5" s="31">
        <f>SUMPRODUCT(F10:F244,F10:F244)/COUNT(E10:E244)</f>
        <v>536828.7241539777</v>
      </c>
    </row>
    <row r="6" spans="1:7" x14ac:dyDescent="0.2">
      <c r="A6" s="30" t="s">
        <v>52</v>
      </c>
      <c r="B6" s="32">
        <f>AVERAGE(G10:G244)</f>
        <v>2.7267508202265062E-2</v>
      </c>
    </row>
    <row r="8" spans="1:7" x14ac:dyDescent="0.2">
      <c r="A8" s="20" t="s">
        <v>56</v>
      </c>
      <c r="B8" s="27" t="s">
        <v>8</v>
      </c>
      <c r="C8" s="47" t="s">
        <v>57</v>
      </c>
      <c r="D8" s="47" t="s">
        <v>58</v>
      </c>
      <c r="E8" s="47" t="s">
        <v>59</v>
      </c>
      <c r="F8" s="47" t="s">
        <v>10</v>
      </c>
      <c r="G8" s="47" t="s">
        <v>60</v>
      </c>
    </row>
    <row r="9" spans="1:7" x14ac:dyDescent="0.2">
      <c r="A9" s="24">
        <v>36892</v>
      </c>
      <c r="B9" s="21">
        <v>4466</v>
      </c>
      <c r="C9" s="48">
        <f>B9</f>
        <v>4466</v>
      </c>
      <c r="D9" s="48">
        <v>0</v>
      </c>
      <c r="E9" s="48" t="s">
        <v>61</v>
      </c>
      <c r="F9" s="41" t="s">
        <v>61</v>
      </c>
      <c r="G9" s="42"/>
    </row>
    <row r="10" spans="1:7" x14ac:dyDescent="0.2">
      <c r="A10" s="24">
        <v>36923</v>
      </c>
      <c r="B10" s="21">
        <v>4370</v>
      </c>
      <c r="C10" s="48">
        <f>$B$3*B10+(1-$B$3)*E10</f>
        <v>4370</v>
      </c>
      <c r="D10" s="48">
        <f>$B$4*(C10-C9)+(1-$B$4)*D9</f>
        <v>-11.231947386577232</v>
      </c>
      <c r="E10" s="48">
        <f>C9+D9</f>
        <v>4466</v>
      </c>
      <c r="F10" s="41">
        <f>B10-E10</f>
        <v>-96</v>
      </c>
      <c r="G10" s="43">
        <f>ABS(F10)/B10</f>
        <v>2.1967963386727688E-2</v>
      </c>
    </row>
    <row r="11" spans="1:7" x14ac:dyDescent="0.2">
      <c r="A11" s="24">
        <v>36951</v>
      </c>
      <c r="B11" s="21">
        <v>4269</v>
      </c>
      <c r="C11" s="48">
        <f t="shared" ref="C11:C74" si="0">$B$3*B11+(1-$B$3)*E11</f>
        <v>4269</v>
      </c>
      <c r="D11" s="48">
        <f t="shared" ref="D11:D74" si="1">$B$4*(C11-C10)+(1-$B$4)*D10</f>
        <v>-21.734760344384121</v>
      </c>
      <c r="E11" s="48">
        <f t="shared" ref="E11:E74" si="2">C10+D10</f>
        <v>4358.7680526134227</v>
      </c>
      <c r="F11" s="41">
        <f t="shared" ref="F11:F74" si="3">B11-E11</f>
        <v>-89.768052613422697</v>
      </c>
      <c r="G11" s="43">
        <f t="shared" ref="G11:G74" si="4">ABS(F11)/B11</f>
        <v>2.1027887705182172E-2</v>
      </c>
    </row>
    <row r="12" spans="1:7" x14ac:dyDescent="0.2">
      <c r="A12" s="24">
        <v>36982</v>
      </c>
      <c r="B12" s="21">
        <v>4267</v>
      </c>
      <c r="C12" s="48">
        <f t="shared" si="0"/>
        <v>4267</v>
      </c>
      <c r="D12" s="48">
        <f t="shared" si="1"/>
        <v>-19.42580419985461</v>
      </c>
      <c r="E12" s="48">
        <f t="shared" si="2"/>
        <v>4247.2652396556159</v>
      </c>
      <c r="F12" s="41">
        <f t="shared" si="3"/>
        <v>19.734760344384085</v>
      </c>
      <c r="G12" s="43">
        <f t="shared" si="4"/>
        <v>4.6249731296892629E-3</v>
      </c>
    </row>
    <row r="13" spans="1:7" x14ac:dyDescent="0.2">
      <c r="A13" s="24">
        <v>37012</v>
      </c>
      <c r="B13" s="21">
        <v>4441</v>
      </c>
      <c r="C13" s="48">
        <f t="shared" si="0"/>
        <v>4441</v>
      </c>
      <c r="D13" s="48">
        <f t="shared" si="1"/>
        <v>3.2049088832615986</v>
      </c>
      <c r="E13" s="48">
        <f t="shared" si="2"/>
        <v>4247.5741958001454</v>
      </c>
      <c r="F13" s="41">
        <f t="shared" si="3"/>
        <v>193.42580419985461</v>
      </c>
      <c r="G13" s="43">
        <f t="shared" si="4"/>
        <v>4.3554560729532676E-2</v>
      </c>
    </row>
    <row r="14" spans="1:7" x14ac:dyDescent="0.2">
      <c r="A14" s="24">
        <v>37043</v>
      </c>
      <c r="B14" s="21">
        <v>4400</v>
      </c>
      <c r="C14" s="48">
        <f t="shared" si="0"/>
        <v>4400</v>
      </c>
      <c r="D14" s="48">
        <f t="shared" si="1"/>
        <v>-1.9670412292929296</v>
      </c>
      <c r="E14" s="48">
        <f t="shared" si="2"/>
        <v>4444.2049088832619</v>
      </c>
      <c r="F14" s="41">
        <f t="shared" si="3"/>
        <v>-44.204908883261851</v>
      </c>
      <c r="G14" s="43">
        <f t="shared" si="4"/>
        <v>1.0046570200741329E-2</v>
      </c>
    </row>
    <row r="15" spans="1:7" x14ac:dyDescent="0.2">
      <c r="A15" s="24">
        <v>37073</v>
      </c>
      <c r="B15" s="21">
        <v>4380</v>
      </c>
      <c r="C15" s="48">
        <f t="shared" si="0"/>
        <v>4380</v>
      </c>
      <c r="D15" s="48">
        <f t="shared" si="1"/>
        <v>-4.0768875223856194</v>
      </c>
      <c r="E15" s="48">
        <f t="shared" si="2"/>
        <v>4398.0329587707074</v>
      </c>
      <c r="F15" s="41">
        <f t="shared" si="3"/>
        <v>-18.03295877070741</v>
      </c>
      <c r="G15" s="43">
        <f t="shared" si="4"/>
        <v>4.1171138745907327E-3</v>
      </c>
    </row>
    <row r="16" spans="1:7" x14ac:dyDescent="0.2">
      <c r="A16" s="24">
        <v>37104</v>
      </c>
      <c r="B16" s="21">
        <v>4449</v>
      </c>
      <c r="C16" s="48">
        <f t="shared" si="0"/>
        <v>4449</v>
      </c>
      <c r="D16" s="48">
        <f t="shared" si="1"/>
        <v>4.4730682674712288</v>
      </c>
      <c r="E16" s="48">
        <f t="shared" si="2"/>
        <v>4375.9231124776143</v>
      </c>
      <c r="F16" s="41">
        <f t="shared" si="3"/>
        <v>73.076887522385732</v>
      </c>
      <c r="G16" s="43">
        <f t="shared" si="4"/>
        <v>1.6425463592354625E-2</v>
      </c>
    </row>
    <row r="17" spans="1:21" x14ac:dyDescent="0.2">
      <c r="A17" s="24">
        <v>37135</v>
      </c>
      <c r="B17" s="21">
        <v>4631</v>
      </c>
      <c r="C17" s="48">
        <f t="shared" si="0"/>
        <v>4631</v>
      </c>
      <c r="D17" s="48">
        <f t="shared" si="1"/>
        <v>25.243621985390511</v>
      </c>
      <c r="E17" s="48">
        <f t="shared" si="2"/>
        <v>4453.4730682674708</v>
      </c>
      <c r="F17" s="41">
        <f t="shared" si="3"/>
        <v>177.52693173252919</v>
      </c>
      <c r="G17" s="43">
        <f t="shared" si="4"/>
        <v>3.8334470251032003E-2</v>
      </c>
    </row>
    <row r="18" spans="1:21" x14ac:dyDescent="0.2">
      <c r="A18" s="24">
        <v>37165</v>
      </c>
      <c r="B18" s="21">
        <v>4688</v>
      </c>
      <c r="C18" s="48">
        <f t="shared" si="0"/>
        <v>4688</v>
      </c>
      <c r="D18" s="48">
        <f t="shared" si="1"/>
        <v>28.959100808810842</v>
      </c>
      <c r="E18" s="48">
        <f t="shared" si="2"/>
        <v>4656.2436219853907</v>
      </c>
      <c r="F18" s="41">
        <f t="shared" si="3"/>
        <v>31.756378014609254</v>
      </c>
      <c r="G18" s="43">
        <f t="shared" si="4"/>
        <v>6.773971419498561E-3</v>
      </c>
    </row>
    <row r="19" spans="1:21" x14ac:dyDescent="0.2">
      <c r="A19" s="24">
        <v>37196</v>
      </c>
      <c r="B19" s="21">
        <v>4604</v>
      </c>
      <c r="C19" s="48">
        <f t="shared" si="0"/>
        <v>4604</v>
      </c>
      <c r="D19" s="48">
        <f t="shared" si="1"/>
        <v>15.742947922147957</v>
      </c>
      <c r="E19" s="48">
        <f t="shared" si="2"/>
        <v>4716.9591008088109</v>
      </c>
      <c r="F19" s="41">
        <f t="shared" si="3"/>
        <v>-112.95910080881094</v>
      </c>
      <c r="G19" s="43">
        <f t="shared" si="4"/>
        <v>2.4534991487578397E-2</v>
      </c>
    </row>
    <row r="20" spans="1:21" x14ac:dyDescent="0.2">
      <c r="A20" s="24">
        <v>37226</v>
      </c>
      <c r="B20" s="21">
        <v>4576</v>
      </c>
      <c r="C20" s="48">
        <f t="shared" si="0"/>
        <v>4576</v>
      </c>
      <c r="D20" s="48">
        <f t="shared" si="1"/>
        <v>10.625046988863025</v>
      </c>
      <c r="E20" s="48">
        <f t="shared" si="2"/>
        <v>4619.7429479221482</v>
      </c>
      <c r="F20" s="41">
        <f t="shared" si="3"/>
        <v>-43.742947922148232</v>
      </c>
      <c r="G20" s="43">
        <f t="shared" si="4"/>
        <v>9.5592106473226038E-3</v>
      </c>
    </row>
    <row r="21" spans="1:21" x14ac:dyDescent="0.2">
      <c r="A21" s="24">
        <v>37257</v>
      </c>
      <c r="B21" s="21">
        <v>4693</v>
      </c>
      <c r="C21" s="48">
        <f t="shared" si="0"/>
        <v>4693</v>
      </c>
      <c r="D21" s="48">
        <f t="shared" si="1"/>
        <v>23.07085819168298</v>
      </c>
      <c r="E21" s="48">
        <f t="shared" si="2"/>
        <v>4586.6250469888628</v>
      </c>
      <c r="F21" s="41">
        <f t="shared" si="3"/>
        <v>106.37495301113722</v>
      </c>
      <c r="G21" s="43">
        <f t="shared" si="4"/>
        <v>2.266672768189585E-2</v>
      </c>
    </row>
    <row r="22" spans="1:21" x14ac:dyDescent="0.2">
      <c r="A22" s="24">
        <v>37288</v>
      </c>
      <c r="B22" s="21">
        <v>4901</v>
      </c>
      <c r="C22" s="48">
        <f t="shared" si="0"/>
        <v>4901</v>
      </c>
      <c r="D22" s="48">
        <f t="shared" si="1"/>
        <v>44.707466431640235</v>
      </c>
      <c r="E22" s="48">
        <f t="shared" si="2"/>
        <v>4716.0708581916833</v>
      </c>
      <c r="F22" s="41">
        <f t="shared" si="3"/>
        <v>184.92914180831667</v>
      </c>
      <c r="G22" s="43">
        <f t="shared" si="4"/>
        <v>3.7732940585251312E-2</v>
      </c>
    </row>
    <row r="23" spans="1:21" x14ac:dyDescent="0.2">
      <c r="A23" s="24">
        <v>37316</v>
      </c>
      <c r="B23" s="21">
        <v>4920</v>
      </c>
      <c r="C23" s="48">
        <f t="shared" si="0"/>
        <v>4920</v>
      </c>
      <c r="D23" s="48">
        <f t="shared" si="1"/>
        <v>41.699706948282078</v>
      </c>
      <c r="E23" s="48">
        <f t="shared" si="2"/>
        <v>4945.7074664316406</v>
      </c>
      <c r="F23" s="41">
        <f t="shared" si="3"/>
        <v>-25.707466431640569</v>
      </c>
      <c r="G23" s="43">
        <f t="shared" si="4"/>
        <v>5.2250948031789778E-3</v>
      </c>
    </row>
    <row r="24" spans="1:21" x14ac:dyDescent="0.2">
      <c r="A24" s="24">
        <v>37347</v>
      </c>
      <c r="B24" s="21">
        <v>5041</v>
      </c>
      <c r="C24" s="48">
        <f t="shared" si="0"/>
        <v>5041</v>
      </c>
      <c r="D24" s="48">
        <f t="shared" si="1"/>
        <v>50.97779777429303</v>
      </c>
      <c r="E24" s="48">
        <f t="shared" si="2"/>
        <v>4961.6997069482823</v>
      </c>
      <c r="F24" s="41">
        <f t="shared" si="3"/>
        <v>79.300293051717745</v>
      </c>
      <c r="G24" s="43">
        <f t="shared" si="4"/>
        <v>1.573106388647446E-2</v>
      </c>
    </row>
    <row r="25" spans="1:21" x14ac:dyDescent="0.2">
      <c r="A25" s="24">
        <v>37377</v>
      </c>
      <c r="B25" s="21">
        <v>5226</v>
      </c>
      <c r="C25" s="48">
        <f t="shared" si="0"/>
        <v>5226</v>
      </c>
      <c r="D25" s="48">
        <f t="shared" si="1"/>
        <v>66.658321982963386</v>
      </c>
      <c r="E25" s="48">
        <f t="shared" si="2"/>
        <v>5091.9777977742933</v>
      </c>
      <c r="F25" s="41">
        <f t="shared" si="3"/>
        <v>134.02220222570668</v>
      </c>
      <c r="G25" s="43">
        <f t="shared" si="4"/>
        <v>2.5645274057731857E-2</v>
      </c>
    </row>
    <row r="26" spans="1:21" x14ac:dyDescent="0.2">
      <c r="A26" s="24">
        <v>37408</v>
      </c>
      <c r="B26" s="21">
        <v>5313</v>
      </c>
      <c r="C26" s="48">
        <f t="shared" si="0"/>
        <v>5313</v>
      </c>
      <c r="D26" s="48">
        <f t="shared" si="1"/>
        <v>69.038287162568068</v>
      </c>
      <c r="E26" s="48">
        <f t="shared" si="2"/>
        <v>5292.6583219829636</v>
      </c>
      <c r="F26" s="41">
        <f t="shared" si="3"/>
        <v>20.341678017036429</v>
      </c>
      <c r="G26" s="43">
        <f t="shared" si="4"/>
        <v>3.8286613997809953E-3</v>
      </c>
    </row>
    <row r="27" spans="1:21" x14ac:dyDescent="0.2">
      <c r="A27" s="24">
        <v>37438</v>
      </c>
      <c r="B27" s="21">
        <v>5188</v>
      </c>
      <c r="C27" s="48">
        <f t="shared" si="0"/>
        <v>5188</v>
      </c>
      <c r="D27" s="48">
        <f t="shared" si="1"/>
        <v>46.335913908489644</v>
      </c>
      <c r="E27" s="48">
        <f t="shared" si="2"/>
        <v>5382.0382871625679</v>
      </c>
      <c r="F27" s="41">
        <f t="shared" si="3"/>
        <v>-194.03828716256794</v>
      </c>
      <c r="G27" s="43">
        <f t="shared" si="4"/>
        <v>3.7401366068343857E-2</v>
      </c>
    </row>
    <row r="28" spans="1:21" ht="16" customHeight="1" x14ac:dyDescent="0.2">
      <c r="A28" s="24">
        <v>37469</v>
      </c>
      <c r="B28" s="21">
        <v>5129</v>
      </c>
      <c r="C28" s="48">
        <f t="shared" si="0"/>
        <v>5129</v>
      </c>
      <c r="D28" s="48">
        <f t="shared" si="1"/>
        <v>34.011669711227306</v>
      </c>
      <c r="E28" s="48">
        <f t="shared" si="2"/>
        <v>5234.3359139084896</v>
      </c>
      <c r="F28" s="41">
        <f t="shared" si="3"/>
        <v>-105.3359139084896</v>
      </c>
      <c r="G28" s="43">
        <f t="shared" si="4"/>
        <v>2.0537319927566699E-2</v>
      </c>
      <c r="K28" s="67" t="s">
        <v>69</v>
      </c>
      <c r="L28" s="67"/>
      <c r="M28" s="67"/>
      <c r="N28" s="67"/>
      <c r="O28" s="67"/>
      <c r="P28" s="67"/>
      <c r="Q28" s="67"/>
      <c r="R28" s="67"/>
      <c r="S28" s="67"/>
      <c r="T28" s="67"/>
      <c r="U28" s="67"/>
    </row>
    <row r="29" spans="1:21" ht="16" customHeight="1" x14ac:dyDescent="0.2">
      <c r="A29" s="24">
        <v>37500</v>
      </c>
      <c r="B29" s="21">
        <v>5239</v>
      </c>
      <c r="C29" s="48">
        <f t="shared" si="0"/>
        <v>5239</v>
      </c>
      <c r="D29" s="48">
        <f t="shared" si="1"/>
        <v>42.90226270911635</v>
      </c>
      <c r="E29" s="48">
        <f t="shared" si="2"/>
        <v>5163.0116697112271</v>
      </c>
      <c r="F29" s="41">
        <f t="shared" si="3"/>
        <v>75.988330288772886</v>
      </c>
      <c r="G29" s="43">
        <f t="shared" si="4"/>
        <v>1.4504357756971347E-2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</row>
    <row r="30" spans="1:21" ht="16" customHeight="1" x14ac:dyDescent="0.2">
      <c r="A30" s="24">
        <v>37530</v>
      </c>
      <c r="B30" s="21">
        <v>5210</v>
      </c>
      <c r="C30" s="48">
        <f t="shared" si="0"/>
        <v>5210</v>
      </c>
      <c r="D30" s="48">
        <f t="shared" si="1"/>
        <v>34.489737378651256</v>
      </c>
      <c r="E30" s="48">
        <f t="shared" si="2"/>
        <v>5281.9022627091163</v>
      </c>
      <c r="F30" s="41">
        <f t="shared" si="3"/>
        <v>-71.902262709116258</v>
      </c>
      <c r="G30" s="43">
        <f t="shared" si="4"/>
        <v>1.3800818178333256E-2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6" customHeight="1" x14ac:dyDescent="0.2">
      <c r="A31" s="24">
        <v>37561</v>
      </c>
      <c r="B31" s="21">
        <v>5243</v>
      </c>
      <c r="C31" s="48">
        <f t="shared" si="0"/>
        <v>5243</v>
      </c>
      <c r="D31" s="48">
        <f t="shared" si="1"/>
        <v>34.315438921809296</v>
      </c>
      <c r="E31" s="48">
        <f t="shared" si="2"/>
        <v>5244.4897373786516</v>
      </c>
      <c r="F31" s="41">
        <f t="shared" si="3"/>
        <v>-1.4897373786516255</v>
      </c>
      <c r="G31" s="43">
        <f t="shared" si="4"/>
        <v>2.8413835183132283E-4</v>
      </c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spans="1:21" ht="16" customHeight="1" x14ac:dyDescent="0.2">
      <c r="A32" s="24">
        <v>37591</v>
      </c>
      <c r="B32" s="21">
        <v>5444</v>
      </c>
      <c r="C32" s="48">
        <f t="shared" si="0"/>
        <v>5444</v>
      </c>
      <c r="D32" s="48">
        <f t="shared" si="1"/>
        <v>53.817441215402596</v>
      </c>
      <c r="E32" s="48">
        <f t="shared" si="2"/>
        <v>5277.3154389218089</v>
      </c>
      <c r="F32" s="41">
        <f t="shared" si="3"/>
        <v>166.68456107819111</v>
      </c>
      <c r="G32" s="43">
        <f t="shared" si="4"/>
        <v>3.0618031057713282E-2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</row>
    <row r="33" spans="1:21" ht="16" customHeight="1" x14ac:dyDescent="0.2">
      <c r="A33" s="24">
        <v>37622</v>
      </c>
      <c r="B33" s="21">
        <v>5752</v>
      </c>
      <c r="C33" s="48">
        <f t="shared" si="0"/>
        <v>5752</v>
      </c>
      <c r="D33" s="48">
        <f t="shared" si="1"/>
        <v>83.556661286800221</v>
      </c>
      <c r="E33" s="48">
        <f t="shared" si="2"/>
        <v>5497.8174412154021</v>
      </c>
      <c r="F33" s="41">
        <f t="shared" si="3"/>
        <v>254.18255878459786</v>
      </c>
      <c r="G33" s="43">
        <f t="shared" si="4"/>
        <v>4.4190291861021878E-2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</row>
    <row r="34" spans="1:21" ht="16" customHeight="1" x14ac:dyDescent="0.2">
      <c r="A34" s="24">
        <v>37653</v>
      </c>
      <c r="B34" s="21">
        <v>5771</v>
      </c>
      <c r="C34" s="48">
        <f t="shared" si="0"/>
        <v>5771</v>
      </c>
      <c r="D34" s="48">
        <f t="shared" si="1"/>
        <v>76.003567296941611</v>
      </c>
      <c r="E34" s="48">
        <f t="shared" si="2"/>
        <v>5835.5566612868006</v>
      </c>
      <c r="F34" s="41">
        <f t="shared" si="3"/>
        <v>-64.55666128680059</v>
      </c>
      <c r="G34" s="43">
        <f t="shared" si="4"/>
        <v>1.1186390796534499E-2</v>
      </c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spans="1:21" ht="16" customHeight="1" x14ac:dyDescent="0.2">
      <c r="A35" s="24">
        <v>37681</v>
      </c>
      <c r="B35" s="21">
        <v>5433</v>
      </c>
      <c r="C35" s="48">
        <f t="shared" si="0"/>
        <v>5433</v>
      </c>
      <c r="D35" s="48">
        <f t="shared" si="1"/>
        <v>27.565376820540223</v>
      </c>
      <c r="E35" s="48">
        <f t="shared" si="2"/>
        <v>5847.0035672969416</v>
      </c>
      <c r="F35" s="41">
        <f t="shared" si="3"/>
        <v>-414.00356729694158</v>
      </c>
      <c r="G35" s="43">
        <f t="shared" si="4"/>
        <v>7.6201650524009124E-2</v>
      </c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spans="1:21" ht="16" customHeight="1" x14ac:dyDescent="0.2">
      <c r="A36" s="24">
        <v>37712</v>
      </c>
      <c r="B36" s="21">
        <v>5192</v>
      </c>
      <c r="C36" s="48">
        <f t="shared" si="0"/>
        <v>5192</v>
      </c>
      <c r="D36" s="48">
        <f t="shared" si="1"/>
        <v>-3.856625078465985</v>
      </c>
      <c r="E36" s="48">
        <f t="shared" si="2"/>
        <v>5460.5653768205402</v>
      </c>
      <c r="F36" s="41">
        <f t="shared" si="3"/>
        <v>-268.56537682054022</v>
      </c>
      <c r="G36" s="43">
        <f t="shared" si="4"/>
        <v>5.1726767492399892E-2</v>
      </c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spans="1:21" ht="16" customHeight="1" x14ac:dyDescent="0.2">
      <c r="A37" s="24">
        <v>37742</v>
      </c>
      <c r="B37" s="21">
        <v>5561</v>
      </c>
      <c r="C37" s="48">
        <f t="shared" si="0"/>
        <v>5561</v>
      </c>
      <c r="D37" s="48">
        <f t="shared" si="1"/>
        <v>39.767395709222377</v>
      </c>
      <c r="E37" s="48">
        <f t="shared" si="2"/>
        <v>5188.1433749215339</v>
      </c>
      <c r="F37" s="41">
        <f t="shared" si="3"/>
        <v>372.8566250784661</v>
      </c>
      <c r="G37" s="43">
        <f t="shared" si="4"/>
        <v>6.7048484998825042E-2</v>
      </c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</row>
    <row r="38" spans="1:21" ht="16" customHeight="1" x14ac:dyDescent="0.2">
      <c r="A38" s="24">
        <v>37773</v>
      </c>
      <c r="B38" s="21">
        <v>5509</v>
      </c>
      <c r="C38" s="48">
        <f t="shared" si="0"/>
        <v>5509</v>
      </c>
      <c r="D38" s="48">
        <f t="shared" si="1"/>
        <v>29.030660704959889</v>
      </c>
      <c r="E38" s="48">
        <f t="shared" si="2"/>
        <v>5600.767395709222</v>
      </c>
      <c r="F38" s="41">
        <f t="shared" si="3"/>
        <v>-91.767395709222001</v>
      </c>
      <c r="G38" s="43">
        <f t="shared" si="4"/>
        <v>1.6657722945946998E-2</v>
      </c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</row>
    <row r="39" spans="1:21" ht="16" customHeight="1" x14ac:dyDescent="0.2">
      <c r="A39" s="24">
        <v>37803</v>
      </c>
      <c r="B39" s="21">
        <v>5363</v>
      </c>
      <c r="C39" s="48">
        <f t="shared" si="0"/>
        <v>5363</v>
      </c>
      <c r="D39" s="48">
        <f t="shared" si="1"/>
        <v>8.5521693291686383</v>
      </c>
      <c r="E39" s="48">
        <f t="shared" si="2"/>
        <v>5538.0306607049597</v>
      </c>
      <c r="F39" s="41">
        <f t="shared" si="3"/>
        <v>-175.0306607049597</v>
      </c>
      <c r="G39" s="43">
        <f t="shared" si="4"/>
        <v>3.2636707198388903E-2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</row>
    <row r="40" spans="1:21" ht="16" customHeight="1" x14ac:dyDescent="0.2">
      <c r="A40" s="24">
        <v>37834</v>
      </c>
      <c r="B40" s="21">
        <v>5462</v>
      </c>
      <c r="C40" s="48">
        <f t="shared" si="0"/>
        <v>5462</v>
      </c>
      <c r="D40" s="48">
        <f t="shared" si="1"/>
        <v>19.134515947135558</v>
      </c>
      <c r="E40" s="48">
        <f t="shared" si="2"/>
        <v>5371.5521693291685</v>
      </c>
      <c r="F40" s="41">
        <f t="shared" si="3"/>
        <v>90.447830670831536</v>
      </c>
      <c r="G40" s="43">
        <f t="shared" si="4"/>
        <v>1.6559471012601891E-2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</row>
    <row r="41" spans="1:21" x14ac:dyDescent="0.2">
      <c r="A41" s="24">
        <v>37865</v>
      </c>
      <c r="B41" s="21">
        <v>5718</v>
      </c>
      <c r="C41" s="48">
        <f t="shared" si="0"/>
        <v>5718</v>
      </c>
      <c r="D41" s="48">
        <f t="shared" si="1"/>
        <v>46.84764776565558</v>
      </c>
      <c r="E41" s="48">
        <f t="shared" si="2"/>
        <v>5481.1345159471357</v>
      </c>
      <c r="F41" s="41">
        <f t="shared" si="3"/>
        <v>236.8654840528643</v>
      </c>
      <c r="G41" s="43">
        <f t="shared" si="4"/>
        <v>4.1424533762305753E-2</v>
      </c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</row>
    <row r="42" spans="1:21" x14ac:dyDescent="0.2">
      <c r="A42" s="24">
        <v>37895</v>
      </c>
      <c r="B42" s="21">
        <v>5695</v>
      </c>
      <c r="C42" s="48">
        <f t="shared" si="0"/>
        <v>5695</v>
      </c>
      <c r="D42" s="48">
        <f t="shared" si="1"/>
        <v>38.675511257530346</v>
      </c>
      <c r="E42" s="48">
        <f t="shared" si="2"/>
        <v>5764.8476477656559</v>
      </c>
      <c r="F42" s="41">
        <f t="shared" si="3"/>
        <v>-69.847647765655893</v>
      </c>
      <c r="G42" s="43">
        <f t="shared" si="4"/>
        <v>1.226473182891236E-2</v>
      </c>
    </row>
    <row r="43" spans="1:21" x14ac:dyDescent="0.2">
      <c r="A43" s="24">
        <v>37926</v>
      </c>
      <c r="B43" s="21">
        <v>5850</v>
      </c>
      <c r="C43" s="48">
        <f t="shared" si="0"/>
        <v>5850</v>
      </c>
      <c r="D43" s="48">
        <f t="shared" si="1"/>
        <v>52.28541268800862</v>
      </c>
      <c r="E43" s="48">
        <f t="shared" si="2"/>
        <v>5733.6755112575302</v>
      </c>
      <c r="F43" s="41">
        <f t="shared" si="3"/>
        <v>116.32448874246984</v>
      </c>
      <c r="G43" s="43">
        <f t="shared" si="4"/>
        <v>1.9884527990165785E-2</v>
      </c>
    </row>
    <row r="44" spans="1:21" x14ac:dyDescent="0.2">
      <c r="A44" s="24">
        <v>37956</v>
      </c>
      <c r="B44" s="21">
        <v>6094</v>
      </c>
      <c r="C44" s="48">
        <f t="shared" si="0"/>
        <v>6094</v>
      </c>
      <c r="D44" s="48">
        <f t="shared" si="1"/>
        <v>74.71591433308835</v>
      </c>
      <c r="E44" s="48">
        <f t="shared" si="2"/>
        <v>5902.2854126880084</v>
      </c>
      <c r="F44" s="41">
        <f t="shared" si="3"/>
        <v>191.71458731199164</v>
      </c>
      <c r="G44" s="43">
        <f t="shared" si="4"/>
        <v>3.145956470495432E-2</v>
      </c>
    </row>
    <row r="45" spans="1:21" x14ac:dyDescent="0.2">
      <c r="A45" s="24">
        <v>37987</v>
      </c>
      <c r="B45" s="21">
        <v>6179</v>
      </c>
      <c r="C45" s="48">
        <f t="shared" si="0"/>
        <v>6179</v>
      </c>
      <c r="D45" s="48">
        <f t="shared" si="1"/>
        <v>75.919146719857139</v>
      </c>
      <c r="E45" s="48">
        <f t="shared" si="2"/>
        <v>6168.7159143330882</v>
      </c>
      <c r="F45" s="41">
        <f t="shared" si="3"/>
        <v>10.284085666911778</v>
      </c>
      <c r="G45" s="43">
        <f t="shared" si="4"/>
        <v>1.6643608459154845E-3</v>
      </c>
    </row>
    <row r="46" spans="1:21" x14ac:dyDescent="0.2">
      <c r="A46" s="24">
        <v>38018</v>
      </c>
      <c r="B46" s="21">
        <v>6018</v>
      </c>
      <c r="C46" s="48">
        <f t="shared" si="0"/>
        <v>6018</v>
      </c>
      <c r="D46" s="48">
        <f t="shared" si="1"/>
        <v>48.199736398709156</v>
      </c>
      <c r="E46" s="48">
        <f t="shared" si="2"/>
        <v>6254.9191467198571</v>
      </c>
      <c r="F46" s="41">
        <f t="shared" si="3"/>
        <v>-236.91914671985705</v>
      </c>
      <c r="G46" s="43">
        <f t="shared" si="4"/>
        <v>3.9368419195722343E-2</v>
      </c>
    </row>
    <row r="47" spans="1:21" x14ac:dyDescent="0.2">
      <c r="A47" s="24">
        <v>38047</v>
      </c>
      <c r="B47" s="21">
        <v>5986</v>
      </c>
      <c r="C47" s="48">
        <f t="shared" si="0"/>
        <v>5986</v>
      </c>
      <c r="D47" s="48">
        <f t="shared" si="1"/>
        <v>38.816411194045983</v>
      </c>
      <c r="E47" s="48">
        <f t="shared" si="2"/>
        <v>6066.1997363987093</v>
      </c>
      <c r="F47" s="41">
        <f t="shared" si="3"/>
        <v>-80.199736398709319</v>
      </c>
      <c r="G47" s="43">
        <f t="shared" si="4"/>
        <v>1.3397884463533131E-2</v>
      </c>
    </row>
    <row r="48" spans="1:21" x14ac:dyDescent="0.2">
      <c r="A48" s="24">
        <v>38078</v>
      </c>
      <c r="B48" s="21">
        <v>5916</v>
      </c>
      <c r="C48" s="48">
        <f t="shared" si="0"/>
        <v>5916</v>
      </c>
      <c r="D48" s="48">
        <f t="shared" si="1"/>
        <v>26.084950721882674</v>
      </c>
      <c r="E48" s="48">
        <f t="shared" si="2"/>
        <v>6024.8164111940459</v>
      </c>
      <c r="F48" s="41">
        <f t="shared" si="3"/>
        <v>-108.81641119404594</v>
      </c>
      <c r="G48" s="43">
        <f t="shared" si="4"/>
        <v>1.8393578633205874E-2</v>
      </c>
    </row>
    <row r="49" spans="1:7" x14ac:dyDescent="0.2">
      <c r="A49" s="24">
        <v>38108</v>
      </c>
      <c r="B49" s="21">
        <v>5736</v>
      </c>
      <c r="C49" s="48">
        <f t="shared" si="0"/>
        <v>5736</v>
      </c>
      <c r="D49" s="48">
        <f t="shared" si="1"/>
        <v>1.9731244336165545</v>
      </c>
      <c r="E49" s="48">
        <f t="shared" si="2"/>
        <v>5942.0849507218827</v>
      </c>
      <c r="F49" s="41">
        <f t="shared" si="3"/>
        <v>-206.08495072188271</v>
      </c>
      <c r="G49" s="43">
        <f t="shared" si="4"/>
        <v>3.5928338689310092E-2</v>
      </c>
    </row>
    <row r="50" spans="1:7" x14ac:dyDescent="0.2">
      <c r="A50" s="24">
        <v>38139</v>
      </c>
      <c r="B50" s="21">
        <v>5862</v>
      </c>
      <c r="C50" s="48">
        <f t="shared" si="0"/>
        <v>5862</v>
      </c>
      <c r="D50" s="48">
        <f t="shared" si="1"/>
        <v>16.484200901149681</v>
      </c>
      <c r="E50" s="48">
        <f t="shared" si="2"/>
        <v>5737.9731244336162</v>
      </c>
      <c r="F50" s="41">
        <f t="shared" si="3"/>
        <v>124.02687556638375</v>
      </c>
      <c r="G50" s="43">
        <f t="shared" si="4"/>
        <v>2.1157774746909545E-2</v>
      </c>
    </row>
    <row r="51" spans="1:7" x14ac:dyDescent="0.2">
      <c r="A51" s="24">
        <v>38169</v>
      </c>
      <c r="B51" s="21">
        <v>6059</v>
      </c>
      <c r="C51" s="48">
        <f t="shared" si="0"/>
        <v>6059</v>
      </c>
      <c r="D51" s="48">
        <f t="shared" si="1"/>
        <v>37.604450462860434</v>
      </c>
      <c r="E51" s="48">
        <f t="shared" si="2"/>
        <v>5878.48420090115</v>
      </c>
      <c r="F51" s="41">
        <f t="shared" si="3"/>
        <v>180.51579909885004</v>
      </c>
      <c r="G51" s="43">
        <f t="shared" si="4"/>
        <v>2.979300199683942E-2</v>
      </c>
    </row>
    <row r="52" spans="1:7" x14ac:dyDescent="0.2">
      <c r="A52" s="24">
        <v>38200</v>
      </c>
      <c r="B52" s="21">
        <v>6126</v>
      </c>
      <c r="C52" s="48">
        <f t="shared" si="0"/>
        <v>6126</v>
      </c>
      <c r="D52" s="48">
        <f t="shared" si="1"/>
        <v>41.043713648284147</v>
      </c>
      <c r="E52" s="48">
        <f t="shared" si="2"/>
        <v>6096.6044504628608</v>
      </c>
      <c r="F52" s="41">
        <f t="shared" si="3"/>
        <v>29.395549537139232</v>
      </c>
      <c r="G52" s="43">
        <f t="shared" si="4"/>
        <v>4.7984899668852814E-3</v>
      </c>
    </row>
    <row r="53" spans="1:7" x14ac:dyDescent="0.2">
      <c r="A53" s="24">
        <v>38231</v>
      </c>
      <c r="B53" s="21">
        <v>6170</v>
      </c>
      <c r="C53" s="48">
        <f t="shared" si="0"/>
        <v>6170</v>
      </c>
      <c r="D53" s="48">
        <f t="shared" si="1"/>
        <v>41.389597531222989</v>
      </c>
      <c r="E53" s="48">
        <f t="shared" si="2"/>
        <v>6167.0437136482842</v>
      </c>
      <c r="F53" s="41">
        <f t="shared" si="3"/>
        <v>2.9562863517157894</v>
      </c>
      <c r="G53" s="43">
        <f t="shared" si="4"/>
        <v>4.7913879282265631E-4</v>
      </c>
    </row>
    <row r="54" spans="1:7" x14ac:dyDescent="0.2">
      <c r="A54" s="24">
        <v>38261</v>
      </c>
      <c r="B54" s="21">
        <v>6361</v>
      </c>
      <c r="C54" s="48">
        <f t="shared" si="0"/>
        <v>6361</v>
      </c>
      <c r="D54" s="48">
        <f t="shared" si="1"/>
        <v>58.893932625118282</v>
      </c>
      <c r="E54" s="48">
        <f t="shared" si="2"/>
        <v>6211.3895975312225</v>
      </c>
      <c r="F54" s="41">
        <f t="shared" si="3"/>
        <v>149.61040246877747</v>
      </c>
      <c r="G54" s="43">
        <f t="shared" si="4"/>
        <v>2.3519950081555961E-2</v>
      </c>
    </row>
    <row r="55" spans="1:7" x14ac:dyDescent="0.2">
      <c r="A55" s="24">
        <v>38292</v>
      </c>
      <c r="B55" s="21">
        <v>6551</v>
      </c>
      <c r="C55" s="48">
        <f t="shared" si="0"/>
        <v>6551</v>
      </c>
      <c r="D55" s="48">
        <f t="shared" si="1"/>
        <v>74.233270654448717</v>
      </c>
      <c r="E55" s="48">
        <f t="shared" si="2"/>
        <v>6419.8939326251184</v>
      </c>
      <c r="F55" s="41">
        <f t="shared" si="3"/>
        <v>131.1060673748816</v>
      </c>
      <c r="G55" s="43">
        <f t="shared" si="4"/>
        <v>2.0013138051424455E-2</v>
      </c>
    </row>
    <row r="56" spans="1:7" x14ac:dyDescent="0.2">
      <c r="A56" s="24">
        <v>38322</v>
      </c>
      <c r="B56" s="21">
        <v>6445</v>
      </c>
      <c r="C56" s="48">
        <f t="shared" si="0"/>
        <v>6445</v>
      </c>
      <c r="D56" s="48">
        <f t="shared" si="1"/>
        <v>53.146076765891401</v>
      </c>
      <c r="E56" s="48">
        <f t="shared" si="2"/>
        <v>6625.2332706544485</v>
      </c>
      <c r="F56" s="41">
        <f t="shared" si="3"/>
        <v>-180.23327065444846</v>
      </c>
      <c r="G56" s="43">
        <f t="shared" si="4"/>
        <v>2.7964820892854687E-2</v>
      </c>
    </row>
    <row r="57" spans="1:7" x14ac:dyDescent="0.2">
      <c r="A57" s="24">
        <v>38353</v>
      </c>
      <c r="B57" s="21">
        <v>6149</v>
      </c>
      <c r="C57" s="48">
        <f t="shared" si="0"/>
        <v>6149</v>
      </c>
      <c r="D57" s="48">
        <f t="shared" si="1"/>
        <v>12.296177136054446</v>
      </c>
      <c r="E57" s="48">
        <f t="shared" si="2"/>
        <v>6498.1460767658918</v>
      </c>
      <c r="F57" s="41">
        <f t="shared" si="3"/>
        <v>-349.14607676589185</v>
      </c>
      <c r="G57" s="43">
        <f t="shared" si="4"/>
        <v>5.6780952474531118E-2</v>
      </c>
    </row>
    <row r="58" spans="1:7" x14ac:dyDescent="0.2">
      <c r="A58" s="24">
        <v>38384</v>
      </c>
      <c r="B58" s="21">
        <v>6108</v>
      </c>
      <c r="C58" s="48">
        <f t="shared" si="0"/>
        <v>6108</v>
      </c>
      <c r="D58" s="48">
        <f t="shared" si="1"/>
        <v>6.0605536204516968</v>
      </c>
      <c r="E58" s="48">
        <f t="shared" si="2"/>
        <v>6161.2961771360542</v>
      </c>
      <c r="F58" s="41">
        <f t="shared" si="3"/>
        <v>-53.296177136054212</v>
      </c>
      <c r="G58" s="43">
        <f t="shared" si="4"/>
        <v>8.7256347635976117E-3</v>
      </c>
    </row>
    <row r="59" spans="1:7" x14ac:dyDescent="0.2">
      <c r="A59" s="24">
        <v>38412</v>
      </c>
      <c r="B59" s="21">
        <v>6262</v>
      </c>
      <c r="C59" s="48">
        <f t="shared" si="0"/>
        <v>6262</v>
      </c>
      <c r="D59" s="48">
        <f t="shared" si="1"/>
        <v>23.369387767685552</v>
      </c>
      <c r="E59" s="48">
        <f t="shared" si="2"/>
        <v>6114.0605536204521</v>
      </c>
      <c r="F59" s="41">
        <f t="shared" si="3"/>
        <v>147.93944637954792</v>
      </c>
      <c r="G59" s="43">
        <f t="shared" si="4"/>
        <v>2.362495151382113E-2</v>
      </c>
    </row>
    <row r="60" spans="1:7" x14ac:dyDescent="0.2">
      <c r="A60" s="24">
        <v>38443</v>
      </c>
      <c r="B60" s="21">
        <v>6151</v>
      </c>
      <c r="C60" s="48">
        <f t="shared" si="0"/>
        <v>6151</v>
      </c>
      <c r="D60" s="48">
        <f t="shared" si="1"/>
        <v>7.6482430408809865</v>
      </c>
      <c r="E60" s="48">
        <f t="shared" si="2"/>
        <v>6285.3693877676851</v>
      </c>
      <c r="F60" s="41">
        <f t="shared" si="3"/>
        <v>-134.36938776768511</v>
      </c>
      <c r="G60" s="43">
        <f t="shared" si="4"/>
        <v>2.1845128884357846E-2</v>
      </c>
    </row>
    <row r="61" spans="1:7" x14ac:dyDescent="0.2">
      <c r="A61" s="24">
        <v>38473</v>
      </c>
      <c r="B61" s="21">
        <v>6030</v>
      </c>
      <c r="C61" s="48">
        <f t="shared" si="0"/>
        <v>6030</v>
      </c>
      <c r="D61" s="48">
        <f t="shared" si="1"/>
        <v>-7.4035308883979267</v>
      </c>
      <c r="E61" s="48">
        <f t="shared" si="2"/>
        <v>6158.6482430408814</v>
      </c>
      <c r="F61" s="41">
        <f t="shared" si="3"/>
        <v>-128.64824304088143</v>
      </c>
      <c r="G61" s="43">
        <f t="shared" si="4"/>
        <v>2.133470033845463E-2</v>
      </c>
    </row>
    <row r="62" spans="1:7" x14ac:dyDescent="0.2">
      <c r="A62" s="24">
        <v>38504</v>
      </c>
      <c r="B62" s="21">
        <v>6134</v>
      </c>
      <c r="C62" s="48">
        <f t="shared" si="0"/>
        <v>6134</v>
      </c>
      <c r="D62" s="48">
        <f t="shared" si="1"/>
        <v>5.6306211701168332</v>
      </c>
      <c r="E62" s="48">
        <f t="shared" si="2"/>
        <v>6022.5964691116023</v>
      </c>
      <c r="F62" s="41">
        <f t="shared" si="3"/>
        <v>111.40353088839765</v>
      </c>
      <c r="G62" s="43">
        <f t="shared" si="4"/>
        <v>1.8161645074730625E-2</v>
      </c>
    </row>
    <row r="63" spans="1:7" x14ac:dyDescent="0.2">
      <c r="A63" s="24">
        <v>38534</v>
      </c>
      <c r="B63" s="21">
        <v>6058</v>
      </c>
      <c r="C63" s="48">
        <f t="shared" si="0"/>
        <v>6058</v>
      </c>
      <c r="D63" s="48">
        <f t="shared" si="1"/>
        <v>-3.920116768595352</v>
      </c>
      <c r="E63" s="48">
        <f t="shared" si="2"/>
        <v>6139.6306211701167</v>
      </c>
      <c r="F63" s="41">
        <f t="shared" si="3"/>
        <v>-81.630621170116683</v>
      </c>
      <c r="G63" s="43">
        <f t="shared" si="4"/>
        <v>1.3474846677140422E-2</v>
      </c>
    </row>
    <row r="64" spans="1:7" x14ac:dyDescent="0.2">
      <c r="A64" s="24">
        <v>38565</v>
      </c>
      <c r="B64" s="21">
        <v>6249</v>
      </c>
      <c r="C64" s="48">
        <f t="shared" si="0"/>
        <v>6249</v>
      </c>
      <c r="D64" s="48">
        <f t="shared" si="1"/>
        <v>18.885430066095829</v>
      </c>
      <c r="E64" s="48">
        <f t="shared" si="2"/>
        <v>6054.0798832314049</v>
      </c>
      <c r="F64" s="41">
        <f t="shared" si="3"/>
        <v>194.92011676859511</v>
      </c>
      <c r="G64" s="43">
        <f t="shared" si="4"/>
        <v>3.1192209436485055E-2</v>
      </c>
    </row>
    <row r="65" spans="1:7" x14ac:dyDescent="0.2">
      <c r="A65" s="24">
        <v>38596</v>
      </c>
      <c r="B65" s="21">
        <v>6535</v>
      </c>
      <c r="C65" s="48">
        <f t="shared" si="0"/>
        <v>6535</v>
      </c>
      <c r="D65" s="48">
        <f t="shared" si="1"/>
        <v>50.137688354489747</v>
      </c>
      <c r="E65" s="48">
        <f t="shared" si="2"/>
        <v>6267.885430066096</v>
      </c>
      <c r="F65" s="41">
        <f t="shared" si="3"/>
        <v>267.11456993390402</v>
      </c>
      <c r="G65" s="43">
        <f t="shared" si="4"/>
        <v>4.0874455996006739E-2</v>
      </c>
    </row>
    <row r="66" spans="1:7" x14ac:dyDescent="0.2">
      <c r="A66" s="24">
        <v>38626</v>
      </c>
      <c r="B66" s="21">
        <v>6874</v>
      </c>
      <c r="C66" s="48">
        <f t="shared" si="0"/>
        <v>6874</v>
      </c>
      <c r="D66" s="48">
        <f t="shared" si="1"/>
        <v>83.934420504150651</v>
      </c>
      <c r="E66" s="48">
        <f t="shared" si="2"/>
        <v>6585.1376883544899</v>
      </c>
      <c r="F66" s="41">
        <f t="shared" si="3"/>
        <v>288.86231164551009</v>
      </c>
      <c r="G66" s="43">
        <f t="shared" si="4"/>
        <v>4.2022448595506266E-2</v>
      </c>
    </row>
    <row r="67" spans="1:7" x14ac:dyDescent="0.2">
      <c r="A67" s="24">
        <v>38657</v>
      </c>
      <c r="B67" s="21">
        <v>7168</v>
      </c>
      <c r="C67" s="48">
        <f t="shared" si="0"/>
        <v>7168</v>
      </c>
      <c r="D67" s="48">
        <f t="shared" si="1"/>
        <v>108.51197817736144</v>
      </c>
      <c r="E67" s="48">
        <f t="shared" si="2"/>
        <v>6957.9344205041507</v>
      </c>
      <c r="F67" s="41">
        <f t="shared" si="3"/>
        <v>210.06557949584931</v>
      </c>
      <c r="G67" s="43">
        <f t="shared" si="4"/>
        <v>2.930602392520219E-2</v>
      </c>
    </row>
    <row r="68" spans="1:7" x14ac:dyDescent="0.2">
      <c r="A68" s="24">
        <v>38687</v>
      </c>
      <c r="B68" s="21">
        <v>7586</v>
      </c>
      <c r="C68" s="48">
        <f t="shared" si="0"/>
        <v>7586</v>
      </c>
      <c r="D68" s="48">
        <f t="shared" si="1"/>
        <v>144.72190711369211</v>
      </c>
      <c r="E68" s="48">
        <f t="shared" si="2"/>
        <v>7276.511978177361</v>
      </c>
      <c r="F68" s="41">
        <f t="shared" si="3"/>
        <v>309.48802182263898</v>
      </c>
      <c r="G68" s="43">
        <f t="shared" si="4"/>
        <v>4.0797260983738329E-2</v>
      </c>
    </row>
    <row r="69" spans="1:7" x14ac:dyDescent="0.2">
      <c r="A69" s="24">
        <v>38718</v>
      </c>
      <c r="B69" s="21">
        <v>7925</v>
      </c>
      <c r="C69" s="48">
        <f t="shared" si="0"/>
        <v>7925</v>
      </c>
      <c r="D69" s="48">
        <f t="shared" si="1"/>
        <v>167.45233750602102</v>
      </c>
      <c r="E69" s="48">
        <f t="shared" si="2"/>
        <v>7730.7219071136924</v>
      </c>
      <c r="F69" s="41">
        <f t="shared" si="3"/>
        <v>194.2780928863076</v>
      </c>
      <c r="G69" s="43">
        <f t="shared" si="4"/>
        <v>2.4514585853161842E-2</v>
      </c>
    </row>
    <row r="70" spans="1:7" x14ac:dyDescent="0.2">
      <c r="A70" s="24">
        <v>38749</v>
      </c>
      <c r="B70" s="21">
        <v>8038</v>
      </c>
      <c r="C70" s="48">
        <f t="shared" si="0"/>
        <v>8038</v>
      </c>
      <c r="D70" s="48">
        <f t="shared" si="1"/>
        <v>161.08144386077339</v>
      </c>
      <c r="E70" s="48">
        <f t="shared" si="2"/>
        <v>8092.4523375060207</v>
      </c>
      <c r="F70" s="41">
        <f t="shared" si="3"/>
        <v>-54.45233750602074</v>
      </c>
      <c r="G70" s="43">
        <f t="shared" si="4"/>
        <v>6.7743639594452275E-3</v>
      </c>
    </row>
    <row r="71" spans="1:7" x14ac:dyDescent="0.2">
      <c r="A71" s="24">
        <v>38777</v>
      </c>
      <c r="B71" s="21">
        <v>8059</v>
      </c>
      <c r="C71" s="48">
        <f t="shared" si="0"/>
        <v>8059</v>
      </c>
      <c r="D71" s="48">
        <f t="shared" si="1"/>
        <v>144.69199170160692</v>
      </c>
      <c r="E71" s="48">
        <f t="shared" si="2"/>
        <v>8199.081443860774</v>
      </c>
      <c r="F71" s="41">
        <f t="shared" si="3"/>
        <v>-140.08144386077402</v>
      </c>
      <c r="G71" s="43">
        <f t="shared" si="4"/>
        <v>1.7381988318745999E-2</v>
      </c>
    </row>
    <row r="72" spans="1:7" x14ac:dyDescent="0.2">
      <c r="A72" s="24">
        <v>38808</v>
      </c>
      <c r="B72" s="21">
        <v>8985</v>
      </c>
      <c r="C72" s="48">
        <f t="shared" si="0"/>
        <v>8985</v>
      </c>
      <c r="D72" s="48">
        <f t="shared" si="1"/>
        <v>236.10460047159648</v>
      </c>
      <c r="E72" s="48">
        <f t="shared" si="2"/>
        <v>8203.6919917016075</v>
      </c>
      <c r="F72" s="41">
        <f t="shared" si="3"/>
        <v>781.30800829839245</v>
      </c>
      <c r="G72" s="43">
        <f t="shared" si="4"/>
        <v>8.695692913727239E-2</v>
      </c>
    </row>
    <row r="73" spans="1:7" x14ac:dyDescent="0.2">
      <c r="A73" s="24">
        <v>38838</v>
      </c>
      <c r="B73" s="21">
        <v>9969</v>
      </c>
      <c r="C73" s="48">
        <f t="shared" si="0"/>
        <v>9969</v>
      </c>
      <c r="D73" s="48">
        <f t="shared" si="1"/>
        <v>323.60795232749427</v>
      </c>
      <c r="E73" s="48">
        <f t="shared" si="2"/>
        <v>9221.1046004715972</v>
      </c>
      <c r="F73" s="41">
        <f t="shared" si="3"/>
        <v>747.89539952840278</v>
      </c>
      <c r="G73" s="43">
        <f t="shared" si="4"/>
        <v>7.5022108489156664E-2</v>
      </c>
    </row>
    <row r="74" spans="1:7" x14ac:dyDescent="0.2">
      <c r="A74" s="24">
        <v>38869</v>
      </c>
      <c r="B74" s="21">
        <v>8952</v>
      </c>
      <c r="C74" s="48">
        <f t="shared" si="0"/>
        <v>8952</v>
      </c>
      <c r="D74" s="48">
        <f t="shared" si="1"/>
        <v>166.75755663406247</v>
      </c>
      <c r="E74" s="48">
        <f t="shared" si="2"/>
        <v>10292.607952327495</v>
      </c>
      <c r="F74" s="41">
        <f t="shared" si="3"/>
        <v>-1340.6079523274948</v>
      </c>
      <c r="G74" s="43">
        <f t="shared" si="4"/>
        <v>0.14975513319118575</v>
      </c>
    </row>
    <row r="75" spans="1:7" x14ac:dyDescent="0.2">
      <c r="A75" s="24">
        <v>38899</v>
      </c>
      <c r="B75" s="21">
        <v>9559</v>
      </c>
      <c r="C75" s="48">
        <f t="shared" ref="C75:C138" si="5">$B$3*B75+(1-$B$3)*E75</f>
        <v>9559</v>
      </c>
      <c r="D75" s="48">
        <f t="shared" ref="D75:D138" si="6">$B$4*(C75-C74)+(1-$B$4)*D74</f>
        <v>218.26568123015014</v>
      </c>
      <c r="E75" s="48">
        <f t="shared" ref="E75:E138" si="7">C74+D74</f>
        <v>9118.757556634062</v>
      </c>
      <c r="F75" s="41">
        <f t="shared" ref="F75:F138" si="8">B75-E75</f>
        <v>440.24244336593802</v>
      </c>
      <c r="G75" s="43">
        <f t="shared" ref="G75:G138" si="9">ABS(F75)/B75</f>
        <v>4.6055282285379015E-2</v>
      </c>
    </row>
    <row r="76" spans="1:7" x14ac:dyDescent="0.2">
      <c r="A76" s="24">
        <v>38930</v>
      </c>
      <c r="B76" s="21">
        <v>9469</v>
      </c>
      <c r="C76" s="48">
        <f t="shared" si="5"/>
        <v>9469</v>
      </c>
      <c r="D76" s="48">
        <f t="shared" si="6"/>
        <v>182.19876547322895</v>
      </c>
      <c r="E76" s="48">
        <f t="shared" si="7"/>
        <v>9777.2656812301502</v>
      </c>
      <c r="F76" s="41">
        <f t="shared" si="8"/>
        <v>-308.26568123015022</v>
      </c>
      <c r="G76" s="43">
        <f t="shared" si="9"/>
        <v>3.255525200445139E-2</v>
      </c>
    </row>
    <row r="77" spans="1:7" x14ac:dyDescent="0.2">
      <c r="A77" s="24">
        <v>38961</v>
      </c>
      <c r="B77" s="21">
        <v>8998</v>
      </c>
      <c r="C77" s="48">
        <f t="shared" si="5"/>
        <v>8998</v>
      </c>
      <c r="D77" s="48">
        <f t="shared" si="6"/>
        <v>105.774867902682</v>
      </c>
      <c r="E77" s="48">
        <f t="shared" si="7"/>
        <v>9651.1987654732293</v>
      </c>
      <c r="F77" s="41">
        <f t="shared" si="8"/>
        <v>-653.19876547322929</v>
      </c>
      <c r="G77" s="43">
        <f t="shared" si="9"/>
        <v>7.2593772557593833E-2</v>
      </c>
    </row>
    <row r="78" spans="1:7" x14ac:dyDescent="0.2">
      <c r="A78" s="24">
        <v>38991</v>
      </c>
      <c r="B78" s="21">
        <v>8695</v>
      </c>
      <c r="C78" s="48">
        <f t="shared" si="5"/>
        <v>8695</v>
      </c>
      <c r="D78" s="48">
        <f t="shared" si="6"/>
        <v>57.948432389786362</v>
      </c>
      <c r="E78" s="48">
        <f t="shared" si="7"/>
        <v>9103.7748679026827</v>
      </c>
      <c r="F78" s="41">
        <f t="shared" si="8"/>
        <v>-408.77486790268267</v>
      </c>
      <c r="G78" s="43">
        <f t="shared" si="9"/>
        <v>4.7012635756490243E-2</v>
      </c>
    </row>
    <row r="79" spans="1:7" x14ac:dyDescent="0.2">
      <c r="A79" s="24">
        <v>39022</v>
      </c>
      <c r="B79" s="21">
        <v>9140</v>
      </c>
      <c r="C79" s="48">
        <f t="shared" si="5"/>
        <v>9140</v>
      </c>
      <c r="D79" s="48">
        <f t="shared" si="6"/>
        <v>103.23325367405886</v>
      </c>
      <c r="E79" s="48">
        <f t="shared" si="7"/>
        <v>8752.9484323897868</v>
      </c>
      <c r="F79" s="41">
        <f t="shared" si="8"/>
        <v>387.05156761021317</v>
      </c>
      <c r="G79" s="43">
        <f t="shared" si="9"/>
        <v>4.2346998644443454E-2</v>
      </c>
    </row>
    <row r="80" spans="1:7" x14ac:dyDescent="0.2">
      <c r="A80" s="24">
        <v>39052</v>
      </c>
      <c r="B80" s="21">
        <v>9133</v>
      </c>
      <c r="C80" s="48">
        <f t="shared" si="5"/>
        <v>9133</v>
      </c>
      <c r="D80" s="48">
        <f t="shared" si="6"/>
        <v>90.336023408243747</v>
      </c>
      <c r="E80" s="48">
        <f t="shared" si="7"/>
        <v>9243.2332536740596</v>
      </c>
      <c r="F80" s="41">
        <f t="shared" si="8"/>
        <v>-110.2332536740596</v>
      </c>
      <c r="G80" s="43">
        <f t="shared" si="9"/>
        <v>1.2069774846606766E-2</v>
      </c>
    </row>
    <row r="81" spans="1:7" x14ac:dyDescent="0.2">
      <c r="A81" s="24">
        <v>39083</v>
      </c>
      <c r="B81" s="21">
        <v>9069</v>
      </c>
      <c r="C81" s="48">
        <f t="shared" si="5"/>
        <v>9069</v>
      </c>
      <c r="D81" s="48">
        <f t="shared" si="6"/>
        <v>72.278793254338055</v>
      </c>
      <c r="E81" s="48">
        <f t="shared" si="7"/>
        <v>9223.3360234082429</v>
      </c>
      <c r="F81" s="41">
        <f t="shared" si="8"/>
        <v>-154.33602340824291</v>
      </c>
      <c r="G81" s="43">
        <f t="shared" si="9"/>
        <v>1.7017975896818052E-2</v>
      </c>
    </row>
    <row r="82" spans="1:7" x14ac:dyDescent="0.2">
      <c r="A82" s="24">
        <v>39114</v>
      </c>
      <c r="B82" s="21">
        <v>9545</v>
      </c>
      <c r="C82" s="48">
        <f t="shared" si="5"/>
        <v>9545</v>
      </c>
      <c r="D82" s="48">
        <f t="shared" si="6"/>
        <v>119.51395318155414</v>
      </c>
      <c r="E82" s="48">
        <f t="shared" si="7"/>
        <v>9141.2787932543379</v>
      </c>
      <c r="F82" s="41">
        <f t="shared" si="8"/>
        <v>403.72120674566213</v>
      </c>
      <c r="G82" s="43">
        <f t="shared" si="9"/>
        <v>4.2296616736056794E-2</v>
      </c>
    </row>
    <row r="83" spans="1:7" x14ac:dyDescent="0.2">
      <c r="A83" s="24">
        <v>39142</v>
      </c>
      <c r="B83" s="21">
        <v>9370</v>
      </c>
      <c r="C83" s="48">
        <f t="shared" si="5"/>
        <v>9370</v>
      </c>
      <c r="D83" s="48">
        <f t="shared" si="6"/>
        <v>85.055982069594918</v>
      </c>
      <c r="E83" s="48">
        <f t="shared" si="7"/>
        <v>9664.5139531815548</v>
      </c>
      <c r="F83" s="41">
        <f t="shared" si="8"/>
        <v>-294.51395318155483</v>
      </c>
      <c r="G83" s="43">
        <f t="shared" si="9"/>
        <v>3.1431585184797738E-2</v>
      </c>
    </row>
    <row r="84" spans="1:7" x14ac:dyDescent="0.2">
      <c r="A84" s="24">
        <v>39173</v>
      </c>
      <c r="B84" s="21">
        <v>9321</v>
      </c>
      <c r="C84" s="48">
        <f t="shared" si="5"/>
        <v>9321</v>
      </c>
      <c r="D84" s="48">
        <f t="shared" si="6"/>
        <v>69.371505637702938</v>
      </c>
      <c r="E84" s="48">
        <f t="shared" si="7"/>
        <v>9455.0559820695944</v>
      </c>
      <c r="F84" s="41">
        <f t="shared" si="8"/>
        <v>-134.05598206959439</v>
      </c>
      <c r="G84" s="43">
        <f t="shared" si="9"/>
        <v>1.4382145914557921E-2</v>
      </c>
    </row>
    <row r="85" spans="1:7" x14ac:dyDescent="0.2">
      <c r="A85" s="24">
        <v>39203</v>
      </c>
      <c r="B85" s="21">
        <v>8878</v>
      </c>
      <c r="C85" s="48">
        <f t="shared" si="5"/>
        <v>8878</v>
      </c>
      <c r="D85" s="48">
        <f t="shared" si="6"/>
        <v>9.4243202866192064</v>
      </c>
      <c r="E85" s="48">
        <f t="shared" si="7"/>
        <v>9390.3715056377023</v>
      </c>
      <c r="F85" s="41">
        <f t="shared" si="8"/>
        <v>-512.37150563770228</v>
      </c>
      <c r="G85" s="43">
        <f t="shared" si="9"/>
        <v>5.771249218717079E-2</v>
      </c>
    </row>
    <row r="86" spans="1:7" x14ac:dyDescent="0.2">
      <c r="A86" s="24">
        <v>39234</v>
      </c>
      <c r="B86" s="21">
        <v>8707</v>
      </c>
      <c r="C86" s="48">
        <f t="shared" si="5"/>
        <v>8707</v>
      </c>
      <c r="D86" s="48">
        <f t="shared" si="6"/>
        <v>-11.685226304196064</v>
      </c>
      <c r="E86" s="48">
        <f t="shared" si="7"/>
        <v>8887.4243202866201</v>
      </c>
      <c r="F86" s="41">
        <f t="shared" si="8"/>
        <v>-180.42432028662006</v>
      </c>
      <c r="G86" s="43">
        <f t="shared" si="9"/>
        <v>2.0721754942761003E-2</v>
      </c>
    </row>
    <row r="87" spans="1:7" x14ac:dyDescent="0.2">
      <c r="A87" s="24">
        <v>39264</v>
      </c>
      <c r="B87" s="21">
        <v>8741</v>
      </c>
      <c r="C87" s="48">
        <f t="shared" si="5"/>
        <v>8741</v>
      </c>
      <c r="D87" s="48">
        <f t="shared" si="6"/>
        <v>-6.340079864689768</v>
      </c>
      <c r="E87" s="48">
        <f t="shared" si="7"/>
        <v>8695.3147736958035</v>
      </c>
      <c r="F87" s="41">
        <f t="shared" si="8"/>
        <v>45.685226304196476</v>
      </c>
      <c r="G87" s="43">
        <f t="shared" si="9"/>
        <v>5.2265445949200868E-3</v>
      </c>
    </row>
    <row r="88" spans="1:7" x14ac:dyDescent="0.2">
      <c r="A88" s="24">
        <v>39295</v>
      </c>
      <c r="B88" s="21">
        <v>8836</v>
      </c>
      <c r="C88" s="48">
        <f t="shared" si="5"/>
        <v>8836</v>
      </c>
      <c r="D88" s="48">
        <f t="shared" si="6"/>
        <v>5.5166539393907543</v>
      </c>
      <c r="E88" s="48">
        <f t="shared" si="7"/>
        <v>8734.659920135311</v>
      </c>
      <c r="F88" s="41">
        <f t="shared" si="8"/>
        <v>101.34007986468896</v>
      </c>
      <c r="G88" s="43">
        <f t="shared" si="9"/>
        <v>1.1468999531992865E-2</v>
      </c>
    </row>
    <row r="89" spans="1:7" x14ac:dyDescent="0.2">
      <c r="A89" s="24">
        <v>39326</v>
      </c>
      <c r="B89" s="21">
        <v>9311</v>
      </c>
      <c r="C89" s="48">
        <f t="shared" si="5"/>
        <v>9311</v>
      </c>
      <c r="D89" s="48">
        <f t="shared" si="6"/>
        <v>60.445948125088606</v>
      </c>
      <c r="E89" s="48">
        <f t="shared" si="7"/>
        <v>8841.5166539393904</v>
      </c>
      <c r="F89" s="41">
        <f t="shared" si="8"/>
        <v>469.48334606060962</v>
      </c>
      <c r="G89" s="43">
        <f t="shared" si="9"/>
        <v>5.0422440775492385E-2</v>
      </c>
    </row>
    <row r="90" spans="1:7" x14ac:dyDescent="0.2">
      <c r="A90" s="24">
        <v>39356</v>
      </c>
      <c r="B90" s="21">
        <v>9691</v>
      </c>
      <c r="C90" s="48">
        <f t="shared" si="5"/>
        <v>9691</v>
      </c>
      <c r="D90" s="48">
        <f t="shared" si="6"/>
        <v>97.833597060782111</v>
      </c>
      <c r="E90" s="48">
        <f t="shared" si="7"/>
        <v>9371.4459481250888</v>
      </c>
      <c r="F90" s="41">
        <f t="shared" si="8"/>
        <v>319.55405187491124</v>
      </c>
      <c r="G90" s="43">
        <f t="shared" si="9"/>
        <v>3.2974311410062039E-2</v>
      </c>
    </row>
    <row r="91" spans="1:7" x14ac:dyDescent="0.2">
      <c r="A91" s="24">
        <v>39387</v>
      </c>
      <c r="B91" s="21">
        <v>10340</v>
      </c>
      <c r="C91" s="48">
        <f t="shared" si="5"/>
        <v>10340</v>
      </c>
      <c r="D91" s="48">
        <f t="shared" si="6"/>
        <v>162.31976413434796</v>
      </c>
      <c r="E91" s="48">
        <f t="shared" si="7"/>
        <v>9788.8335970607823</v>
      </c>
      <c r="F91" s="41">
        <f t="shared" si="8"/>
        <v>551.16640293921773</v>
      </c>
      <c r="G91" s="43">
        <f t="shared" si="9"/>
        <v>5.3304294288125505E-2</v>
      </c>
    </row>
    <row r="92" spans="1:7" x14ac:dyDescent="0.2">
      <c r="A92" s="24">
        <v>39417</v>
      </c>
      <c r="B92" s="21">
        <v>10311</v>
      </c>
      <c r="C92" s="48">
        <f t="shared" si="5"/>
        <v>10311</v>
      </c>
      <c r="D92" s="48">
        <f t="shared" si="6"/>
        <v>139.93545658466712</v>
      </c>
      <c r="E92" s="48">
        <f t="shared" si="7"/>
        <v>10502.319764134349</v>
      </c>
      <c r="F92" s="41">
        <f t="shared" si="8"/>
        <v>-191.31976413434859</v>
      </c>
      <c r="G92" s="43">
        <f t="shared" si="9"/>
        <v>1.8554918449650723E-2</v>
      </c>
    </row>
    <row r="93" spans="1:7" x14ac:dyDescent="0.2">
      <c r="A93" s="24">
        <v>39448</v>
      </c>
      <c r="B93" s="21">
        <v>11291</v>
      </c>
      <c r="C93" s="48">
        <f t="shared" si="5"/>
        <v>11291</v>
      </c>
      <c r="D93" s="48">
        <f t="shared" si="6"/>
        <v>238.22254776143842</v>
      </c>
      <c r="E93" s="48">
        <f t="shared" si="7"/>
        <v>10450.935456584668</v>
      </c>
      <c r="F93" s="41">
        <f t="shared" si="8"/>
        <v>840.06454341533208</v>
      </c>
      <c r="G93" s="43">
        <f t="shared" si="9"/>
        <v>7.4401252627343206E-2</v>
      </c>
    </row>
    <row r="94" spans="1:7" x14ac:dyDescent="0.2">
      <c r="A94" s="24">
        <v>39479</v>
      </c>
      <c r="B94" s="21">
        <v>11888</v>
      </c>
      <c r="C94" s="48">
        <f t="shared" si="5"/>
        <v>11888</v>
      </c>
      <c r="D94" s="48">
        <f t="shared" si="6"/>
        <v>280.19931304303998</v>
      </c>
      <c r="E94" s="48">
        <f t="shared" si="7"/>
        <v>11529.222547761439</v>
      </c>
      <c r="F94" s="41">
        <f t="shared" si="8"/>
        <v>358.77745223856073</v>
      </c>
      <c r="G94" s="43">
        <f t="shared" si="9"/>
        <v>3.0179799145235591E-2</v>
      </c>
    </row>
    <row r="95" spans="1:7" x14ac:dyDescent="0.2">
      <c r="A95" s="24">
        <v>39508</v>
      </c>
      <c r="B95" s="21">
        <v>12632</v>
      </c>
      <c r="C95" s="48">
        <f t="shared" si="5"/>
        <v>12632</v>
      </c>
      <c r="D95" s="48">
        <f t="shared" si="6"/>
        <v>334.46373922802906</v>
      </c>
      <c r="E95" s="48">
        <f t="shared" si="7"/>
        <v>12168.19931304304</v>
      </c>
      <c r="F95" s="41">
        <f t="shared" si="8"/>
        <v>463.80068695695991</v>
      </c>
      <c r="G95" s="43">
        <f t="shared" si="9"/>
        <v>3.6716330506409114E-2</v>
      </c>
    </row>
    <row r="96" spans="1:7" x14ac:dyDescent="0.2">
      <c r="A96" s="24">
        <v>39539</v>
      </c>
      <c r="B96" s="21">
        <v>11810</v>
      </c>
      <c r="C96" s="48">
        <f t="shared" si="5"/>
        <v>11810</v>
      </c>
      <c r="D96" s="48">
        <f t="shared" si="6"/>
        <v>199.15811554580415</v>
      </c>
      <c r="E96" s="48">
        <f t="shared" si="7"/>
        <v>12966.463739228029</v>
      </c>
      <c r="F96" s="41">
        <f t="shared" si="8"/>
        <v>-1156.4637392280292</v>
      </c>
      <c r="G96" s="43">
        <f t="shared" si="9"/>
        <v>9.7922416530739145E-2</v>
      </c>
    </row>
    <row r="97" spans="1:7" x14ac:dyDescent="0.2">
      <c r="A97" s="24">
        <v>39569</v>
      </c>
      <c r="B97" s="21">
        <v>12143</v>
      </c>
      <c r="C97" s="48">
        <f t="shared" si="5"/>
        <v>12143</v>
      </c>
      <c r="D97" s="48">
        <f t="shared" si="6"/>
        <v>214.81754267403204</v>
      </c>
      <c r="E97" s="48">
        <f t="shared" si="7"/>
        <v>12009.158115545804</v>
      </c>
      <c r="F97" s="41">
        <f t="shared" si="8"/>
        <v>133.84188445419568</v>
      </c>
      <c r="G97" s="43">
        <f t="shared" si="9"/>
        <v>1.102214316513182E-2</v>
      </c>
    </row>
    <row r="98" spans="1:7" x14ac:dyDescent="0.2">
      <c r="A98" s="24">
        <v>39600</v>
      </c>
      <c r="B98" s="21">
        <v>12353</v>
      </c>
      <c r="C98" s="48">
        <f t="shared" si="5"/>
        <v>12353</v>
      </c>
      <c r="D98" s="48">
        <f t="shared" si="6"/>
        <v>214.25389282145579</v>
      </c>
      <c r="E98" s="48">
        <f t="shared" si="7"/>
        <v>12357.817542674033</v>
      </c>
      <c r="F98" s="41">
        <f t="shared" si="8"/>
        <v>-4.8175426740326657</v>
      </c>
      <c r="G98" s="43">
        <f t="shared" si="9"/>
        <v>3.8998969270886958E-4</v>
      </c>
    </row>
    <row r="99" spans="1:7" x14ac:dyDescent="0.2">
      <c r="A99" s="24">
        <v>39630</v>
      </c>
      <c r="B99" s="21">
        <v>13028</v>
      </c>
      <c r="C99" s="48">
        <f t="shared" si="5"/>
        <v>13028</v>
      </c>
      <c r="D99" s="48">
        <f t="shared" si="6"/>
        <v>268.16093484645251</v>
      </c>
      <c r="E99" s="48">
        <f t="shared" si="7"/>
        <v>12567.253892821456</v>
      </c>
      <c r="F99" s="41">
        <f t="shared" si="8"/>
        <v>460.74610717854375</v>
      </c>
      <c r="G99" s="43">
        <f t="shared" si="9"/>
        <v>3.5365835675356443E-2</v>
      </c>
    </row>
    <row r="100" spans="1:7" x14ac:dyDescent="0.2">
      <c r="A100" s="24">
        <v>39661</v>
      </c>
      <c r="B100" s="21">
        <v>11861</v>
      </c>
      <c r="C100" s="48">
        <f t="shared" si="5"/>
        <v>11861</v>
      </c>
      <c r="D100" s="48">
        <f t="shared" si="6"/>
        <v>100.24789201867804</v>
      </c>
      <c r="E100" s="48">
        <f t="shared" si="7"/>
        <v>13296.160934846452</v>
      </c>
      <c r="F100" s="41">
        <f t="shared" si="8"/>
        <v>-1435.1609348464517</v>
      </c>
      <c r="G100" s="43">
        <f t="shared" si="9"/>
        <v>0.12099830830844378</v>
      </c>
    </row>
    <row r="101" spans="1:7" x14ac:dyDescent="0.2">
      <c r="A101" s="24">
        <v>39692</v>
      </c>
      <c r="B101" s="21">
        <v>12220</v>
      </c>
      <c r="C101" s="48">
        <f t="shared" si="5"/>
        <v>12220</v>
      </c>
      <c r="D101" s="48">
        <f t="shared" si="6"/>
        <v>130.52174684172138</v>
      </c>
      <c r="E101" s="48">
        <f t="shared" si="7"/>
        <v>11961.247892018679</v>
      </c>
      <c r="F101" s="41">
        <f t="shared" si="8"/>
        <v>258.75210798132139</v>
      </c>
      <c r="G101" s="43">
        <f t="shared" si="9"/>
        <v>2.1174476921548394E-2</v>
      </c>
    </row>
    <row r="102" spans="1:7" x14ac:dyDescent="0.2">
      <c r="A102" s="24">
        <v>39722</v>
      </c>
      <c r="B102" s="21">
        <v>12691</v>
      </c>
      <c r="C102" s="48">
        <f t="shared" si="5"/>
        <v>12691</v>
      </c>
      <c r="D102" s="48">
        <f t="shared" si="6"/>
        <v>170.3575158599246</v>
      </c>
      <c r="E102" s="48">
        <f t="shared" si="7"/>
        <v>12350.521746841721</v>
      </c>
      <c r="F102" s="41">
        <f t="shared" si="8"/>
        <v>340.47825315827868</v>
      </c>
      <c r="G102" s="43">
        <f t="shared" si="9"/>
        <v>2.6828323470040081E-2</v>
      </c>
    </row>
    <row r="103" spans="1:7" x14ac:dyDescent="0.2">
      <c r="A103" s="24">
        <v>39753</v>
      </c>
      <c r="B103" s="21">
        <v>12143</v>
      </c>
      <c r="C103" s="48">
        <f t="shared" si="5"/>
        <v>12143</v>
      </c>
      <c r="D103" s="48">
        <f t="shared" si="6"/>
        <v>86.31008020481012</v>
      </c>
      <c r="E103" s="48">
        <f t="shared" si="7"/>
        <v>12861.357515859925</v>
      </c>
      <c r="F103" s="41">
        <f t="shared" si="8"/>
        <v>-718.35751585992512</v>
      </c>
      <c r="G103" s="43">
        <f t="shared" si="9"/>
        <v>5.9158158268955374E-2</v>
      </c>
    </row>
    <row r="104" spans="1:7" x14ac:dyDescent="0.2">
      <c r="A104" s="24">
        <v>39783</v>
      </c>
      <c r="B104" s="21">
        <v>12923</v>
      </c>
      <c r="C104" s="48">
        <f t="shared" si="5"/>
        <v>12923</v>
      </c>
      <c r="D104" s="48">
        <f t="shared" si="6"/>
        <v>167.47142063958671</v>
      </c>
      <c r="E104" s="48">
        <f t="shared" si="7"/>
        <v>12229.31008020481</v>
      </c>
      <c r="F104" s="41">
        <f t="shared" si="8"/>
        <v>693.68991979518978</v>
      </c>
      <c r="G104" s="43">
        <f t="shared" si="9"/>
        <v>5.3678706166926396E-2</v>
      </c>
    </row>
    <row r="105" spans="1:7" x14ac:dyDescent="0.2">
      <c r="A105" s="24">
        <v>39814</v>
      </c>
      <c r="B105" s="21">
        <v>13473</v>
      </c>
      <c r="C105" s="48">
        <f t="shared" si="5"/>
        <v>13473</v>
      </c>
      <c r="D105" s="48">
        <f t="shared" si="6"/>
        <v>212.22705477748565</v>
      </c>
      <c r="E105" s="48">
        <f t="shared" si="7"/>
        <v>13090.471420639587</v>
      </c>
      <c r="F105" s="41">
        <f t="shared" si="8"/>
        <v>382.52857936041255</v>
      </c>
      <c r="G105" s="43">
        <f t="shared" si="9"/>
        <v>2.8392234792578679E-2</v>
      </c>
    </row>
    <row r="106" spans="1:7" x14ac:dyDescent="0.2">
      <c r="A106" s="24">
        <v>39845</v>
      </c>
      <c r="B106" s="21">
        <v>14800</v>
      </c>
      <c r="C106" s="48">
        <f t="shared" si="5"/>
        <v>14800</v>
      </c>
      <c r="D106" s="48">
        <f t="shared" si="6"/>
        <v>342.65487840997548</v>
      </c>
      <c r="E106" s="48">
        <f t="shared" si="7"/>
        <v>13685.227054777486</v>
      </c>
      <c r="F106" s="41">
        <f t="shared" si="8"/>
        <v>1114.772945222514</v>
      </c>
      <c r="G106" s="43">
        <f t="shared" si="9"/>
        <v>7.5322496298818514E-2</v>
      </c>
    </row>
    <row r="107" spans="1:7" x14ac:dyDescent="0.2">
      <c r="A107" s="24">
        <v>39873</v>
      </c>
      <c r="B107" s="21">
        <v>15232</v>
      </c>
      <c r="C107" s="48">
        <f t="shared" si="5"/>
        <v>15232</v>
      </c>
      <c r="D107" s="48">
        <f t="shared" si="6"/>
        <v>353.10820866983488</v>
      </c>
      <c r="E107" s="48">
        <f t="shared" si="7"/>
        <v>15142.654878409976</v>
      </c>
      <c r="F107" s="41">
        <f t="shared" si="8"/>
        <v>89.345121590024064</v>
      </c>
      <c r="G107" s="43">
        <f t="shared" si="9"/>
        <v>5.8656198522862441E-3</v>
      </c>
    </row>
    <row r="108" spans="1:7" x14ac:dyDescent="0.2">
      <c r="A108" s="24">
        <v>39904</v>
      </c>
      <c r="B108" s="21">
        <v>14475</v>
      </c>
      <c r="C108" s="48">
        <f t="shared" si="5"/>
        <v>14475</v>
      </c>
      <c r="D108" s="48">
        <f t="shared" si="6"/>
        <v>223.22615665746946</v>
      </c>
      <c r="E108" s="48">
        <f t="shared" si="7"/>
        <v>15585.108208669835</v>
      </c>
      <c r="F108" s="41">
        <f t="shared" si="8"/>
        <v>-1110.1082086698352</v>
      </c>
      <c r="G108" s="43">
        <f t="shared" si="9"/>
        <v>7.669141337960865E-2</v>
      </c>
    </row>
    <row r="109" spans="1:7" x14ac:dyDescent="0.2">
      <c r="A109" s="24">
        <v>39934</v>
      </c>
      <c r="B109" s="21">
        <v>14621</v>
      </c>
      <c r="C109" s="48">
        <f t="shared" si="5"/>
        <v>14621</v>
      </c>
      <c r="D109" s="48">
        <f t="shared" si="6"/>
        <v>214.19073865284167</v>
      </c>
      <c r="E109" s="48">
        <f t="shared" si="7"/>
        <v>14698.226156657469</v>
      </c>
      <c r="F109" s="41">
        <f t="shared" si="8"/>
        <v>-77.226156657468891</v>
      </c>
      <c r="G109" s="43">
        <f t="shared" si="9"/>
        <v>5.2818655808404957E-3</v>
      </c>
    </row>
    <row r="110" spans="1:7" x14ac:dyDescent="0.2">
      <c r="A110" s="24">
        <v>39965</v>
      </c>
      <c r="B110" s="21">
        <v>14639</v>
      </c>
      <c r="C110" s="48">
        <f t="shared" si="5"/>
        <v>14639</v>
      </c>
      <c r="D110" s="48">
        <f t="shared" si="6"/>
        <v>191.23652975406625</v>
      </c>
      <c r="E110" s="48">
        <f t="shared" si="7"/>
        <v>14835.190738652842</v>
      </c>
      <c r="F110" s="41">
        <f t="shared" si="8"/>
        <v>-196.1907386528419</v>
      </c>
      <c r="G110" s="43">
        <f t="shared" si="9"/>
        <v>1.340192217042434E-2</v>
      </c>
    </row>
    <row r="111" spans="1:7" x14ac:dyDescent="0.2">
      <c r="A111" s="24">
        <v>39995</v>
      </c>
      <c r="B111" s="21">
        <v>14720</v>
      </c>
      <c r="C111" s="48">
        <f t="shared" si="5"/>
        <v>14720</v>
      </c>
      <c r="D111" s="48">
        <f t="shared" si="6"/>
        <v>178.33891618868577</v>
      </c>
      <c r="E111" s="48">
        <f t="shared" si="7"/>
        <v>14830.236529754065</v>
      </c>
      <c r="F111" s="41">
        <f t="shared" si="8"/>
        <v>-110.23652975406549</v>
      </c>
      <c r="G111" s="43">
        <f t="shared" si="9"/>
        <v>7.4888946843794492E-3</v>
      </c>
    </row>
    <row r="112" spans="1:7" x14ac:dyDescent="0.2">
      <c r="A112" s="24">
        <v>40026</v>
      </c>
      <c r="B112" s="21">
        <v>14952</v>
      </c>
      <c r="C112" s="48">
        <f t="shared" si="5"/>
        <v>14952</v>
      </c>
      <c r="D112" s="48">
        <f t="shared" si="6"/>
        <v>184.61723358530446</v>
      </c>
      <c r="E112" s="48">
        <f t="shared" si="7"/>
        <v>14898.338916188686</v>
      </c>
      <c r="F112" s="41">
        <f t="shared" si="8"/>
        <v>53.661083811313802</v>
      </c>
      <c r="G112" s="43">
        <f t="shared" si="9"/>
        <v>3.5888900355346308E-3</v>
      </c>
    </row>
    <row r="113" spans="1:7" x14ac:dyDescent="0.2">
      <c r="A113" s="24">
        <v>40057</v>
      </c>
      <c r="B113" s="21">
        <v>15723</v>
      </c>
      <c r="C113" s="48">
        <f t="shared" si="5"/>
        <v>15723</v>
      </c>
      <c r="D113" s="48">
        <f t="shared" si="6"/>
        <v>253.22369588494473</v>
      </c>
      <c r="E113" s="48">
        <f t="shared" si="7"/>
        <v>15136.617233585304</v>
      </c>
      <c r="F113" s="41">
        <f t="shared" si="8"/>
        <v>586.38276641469565</v>
      </c>
      <c r="G113" s="43">
        <f t="shared" si="9"/>
        <v>3.7294585410843711E-2</v>
      </c>
    </row>
    <row r="114" spans="1:7" x14ac:dyDescent="0.2">
      <c r="A114" s="24">
        <v>40087</v>
      </c>
      <c r="B114" s="21">
        <v>15882</v>
      </c>
      <c r="C114" s="48">
        <f t="shared" si="5"/>
        <v>15882</v>
      </c>
      <c r="D114" s="48">
        <f t="shared" si="6"/>
        <v>242.19957510631397</v>
      </c>
      <c r="E114" s="48">
        <f t="shared" si="7"/>
        <v>15976.223695884944</v>
      </c>
      <c r="F114" s="41">
        <f t="shared" si="8"/>
        <v>-94.223695884944391</v>
      </c>
      <c r="G114" s="43">
        <f t="shared" si="9"/>
        <v>5.9327349127908571E-3</v>
      </c>
    </row>
    <row r="115" spans="1:7" x14ac:dyDescent="0.2">
      <c r="A115" s="24">
        <v>40118</v>
      </c>
      <c r="B115" s="21">
        <v>17057</v>
      </c>
      <c r="C115" s="48">
        <f t="shared" si="5"/>
        <v>17057</v>
      </c>
      <c r="D115" s="48">
        <f t="shared" si="6"/>
        <v>351.33671359155113</v>
      </c>
      <c r="E115" s="48">
        <f t="shared" si="7"/>
        <v>16124.199575106313</v>
      </c>
      <c r="F115" s="41">
        <f t="shared" si="8"/>
        <v>932.8004248936868</v>
      </c>
      <c r="G115" s="43">
        <f t="shared" si="9"/>
        <v>5.4687250096364354E-2</v>
      </c>
    </row>
    <row r="116" spans="1:7" x14ac:dyDescent="0.2">
      <c r="A116" s="24">
        <v>40148</v>
      </c>
      <c r="B116" s="21">
        <v>17159</v>
      </c>
      <c r="C116" s="48">
        <f t="shared" si="5"/>
        <v>17159</v>
      </c>
      <c r="D116" s="48">
        <f t="shared" si="6"/>
        <v>322.16445475194303</v>
      </c>
      <c r="E116" s="48">
        <f t="shared" si="7"/>
        <v>17408.336713591551</v>
      </c>
      <c r="F116" s="41">
        <f t="shared" si="8"/>
        <v>-249.33671359155051</v>
      </c>
      <c r="G116" s="43">
        <f t="shared" si="9"/>
        <v>1.4530958307101259E-2</v>
      </c>
    </row>
    <row r="117" spans="1:7" x14ac:dyDescent="0.2">
      <c r="A117" s="24">
        <v>40179</v>
      </c>
      <c r="B117" s="21">
        <v>16706</v>
      </c>
      <c r="C117" s="48">
        <f t="shared" si="5"/>
        <v>16706</v>
      </c>
      <c r="D117" s="48">
        <f t="shared" si="6"/>
        <v>231.47063837987378</v>
      </c>
      <c r="E117" s="48">
        <f t="shared" si="7"/>
        <v>17481.164454751943</v>
      </c>
      <c r="F117" s="41">
        <f t="shared" si="8"/>
        <v>-775.16445475194269</v>
      </c>
      <c r="G117" s="43">
        <f t="shared" si="9"/>
        <v>4.6400362429782273E-2</v>
      </c>
    </row>
    <row r="118" spans="1:7" x14ac:dyDescent="0.2">
      <c r="A118" s="24">
        <v>40210</v>
      </c>
      <c r="B118" s="21">
        <v>16525</v>
      </c>
      <c r="C118" s="48">
        <f t="shared" si="5"/>
        <v>16525</v>
      </c>
      <c r="D118" s="48">
        <f t="shared" si="6"/>
        <v>183.21179974663769</v>
      </c>
      <c r="E118" s="48">
        <f t="shared" si="7"/>
        <v>16937.470638379873</v>
      </c>
      <c r="F118" s="41">
        <f t="shared" si="8"/>
        <v>-412.47063837987298</v>
      </c>
      <c r="G118" s="43">
        <f t="shared" si="9"/>
        <v>2.4960401717390196E-2</v>
      </c>
    </row>
    <row r="119" spans="1:7" x14ac:dyDescent="0.2">
      <c r="A119" s="24">
        <v>40238</v>
      </c>
      <c r="B119" s="21">
        <v>16614</v>
      </c>
      <c r="C119" s="48">
        <f t="shared" si="5"/>
        <v>16614</v>
      </c>
      <c r="D119" s="48">
        <f t="shared" si="6"/>
        <v>172.18907080966912</v>
      </c>
      <c r="E119" s="48">
        <f t="shared" si="7"/>
        <v>16708.211799746638</v>
      </c>
      <c r="F119" s="41">
        <f t="shared" si="8"/>
        <v>-94.211799746637553</v>
      </c>
      <c r="G119" s="43">
        <f t="shared" si="9"/>
        <v>5.6706271666448508E-3</v>
      </c>
    </row>
    <row r="120" spans="1:7" x14ac:dyDescent="0.2">
      <c r="A120" s="24">
        <v>40269</v>
      </c>
      <c r="B120" s="21">
        <v>16693</v>
      </c>
      <c r="C120" s="48">
        <f t="shared" si="5"/>
        <v>16693</v>
      </c>
      <c r="D120" s="48">
        <f t="shared" si="6"/>
        <v>161.28600059781263</v>
      </c>
      <c r="E120" s="48">
        <f t="shared" si="7"/>
        <v>16786.189070809669</v>
      </c>
      <c r="F120" s="41">
        <f t="shared" si="8"/>
        <v>-93.18907080966892</v>
      </c>
      <c r="G120" s="43">
        <f t="shared" si="9"/>
        <v>5.5825238608799453E-3</v>
      </c>
    </row>
    <row r="121" spans="1:7" x14ac:dyDescent="0.2">
      <c r="A121" s="24">
        <v>40299</v>
      </c>
      <c r="B121" s="21">
        <v>18024</v>
      </c>
      <c r="C121" s="48">
        <f t="shared" si="5"/>
        <v>18024</v>
      </c>
      <c r="D121" s="48">
        <f t="shared" si="6"/>
        <v>298.14189745852309</v>
      </c>
      <c r="E121" s="48">
        <f t="shared" si="7"/>
        <v>16854.286000597811</v>
      </c>
      <c r="F121" s="41">
        <f t="shared" si="8"/>
        <v>1169.7139994021891</v>
      </c>
      <c r="G121" s="43">
        <f t="shared" si="9"/>
        <v>6.4897580969939472E-2</v>
      </c>
    </row>
    <row r="122" spans="1:7" x14ac:dyDescent="0.2">
      <c r="A122" s="24">
        <v>40330</v>
      </c>
      <c r="B122" s="21">
        <v>18745</v>
      </c>
      <c r="C122" s="48">
        <f t="shared" si="5"/>
        <v>18745</v>
      </c>
      <c r="D122" s="48">
        <f t="shared" si="6"/>
        <v>347.61606370574964</v>
      </c>
      <c r="E122" s="48">
        <f t="shared" si="7"/>
        <v>18322.141897458525</v>
      </c>
      <c r="F122" s="41">
        <f t="shared" si="8"/>
        <v>422.85810254147509</v>
      </c>
      <c r="G122" s="43">
        <f t="shared" si="9"/>
        <v>2.2558447721604431E-2</v>
      </c>
    </row>
    <row r="123" spans="1:7" x14ac:dyDescent="0.2">
      <c r="A123" s="24">
        <v>40360</v>
      </c>
      <c r="B123" s="21">
        <v>18270</v>
      </c>
      <c r="C123" s="48">
        <f t="shared" si="5"/>
        <v>18270</v>
      </c>
      <c r="D123" s="48">
        <f t="shared" si="6"/>
        <v>251.37043509224708</v>
      </c>
      <c r="E123" s="48">
        <f t="shared" si="7"/>
        <v>19092.616063705751</v>
      </c>
      <c r="F123" s="41">
        <f t="shared" si="8"/>
        <v>-822.616063705751</v>
      </c>
      <c r="G123" s="43">
        <f t="shared" si="9"/>
        <v>4.5025509781376628E-2</v>
      </c>
    </row>
    <row r="124" spans="1:7" x14ac:dyDescent="0.2">
      <c r="A124" s="24">
        <v>40391</v>
      </c>
      <c r="B124" s="21">
        <v>18457</v>
      </c>
      <c r="C124" s="48">
        <f t="shared" si="5"/>
        <v>18457</v>
      </c>
      <c r="D124" s="48">
        <f t="shared" si="6"/>
        <v>243.83912946508872</v>
      </c>
      <c r="E124" s="48">
        <f t="shared" si="7"/>
        <v>18521.370435092245</v>
      </c>
      <c r="F124" s="41">
        <f t="shared" si="8"/>
        <v>-64.370435092245316</v>
      </c>
      <c r="G124" s="43">
        <f t="shared" si="9"/>
        <v>3.4875892665246419E-3</v>
      </c>
    </row>
    <row r="125" spans="1:7" x14ac:dyDescent="0.2">
      <c r="A125" s="24">
        <v>40422</v>
      </c>
      <c r="B125" s="21">
        <v>19056</v>
      </c>
      <c r="C125" s="48">
        <f t="shared" si="5"/>
        <v>19056</v>
      </c>
      <c r="D125" s="48">
        <f t="shared" si="6"/>
        <v>285.39275666945423</v>
      </c>
      <c r="E125" s="48">
        <f t="shared" si="7"/>
        <v>18700.83912946509</v>
      </c>
      <c r="F125" s="41">
        <f t="shared" si="8"/>
        <v>355.16087053490992</v>
      </c>
      <c r="G125" s="43">
        <f t="shared" si="9"/>
        <v>1.8637745095240865E-2</v>
      </c>
    </row>
    <row r="126" spans="1:7" x14ac:dyDescent="0.2">
      <c r="A126" s="24">
        <v>40452</v>
      </c>
      <c r="B126" s="21">
        <v>19474</v>
      </c>
      <c r="C126" s="48">
        <f t="shared" si="5"/>
        <v>19474</v>
      </c>
      <c r="D126" s="48">
        <f t="shared" si="6"/>
        <v>300.90773146286813</v>
      </c>
      <c r="E126" s="48">
        <f t="shared" si="7"/>
        <v>19341.392756669455</v>
      </c>
      <c r="F126" s="41">
        <f t="shared" si="8"/>
        <v>132.60724333054532</v>
      </c>
      <c r="G126" s="43">
        <f t="shared" si="9"/>
        <v>6.8094507204757787E-3</v>
      </c>
    </row>
    <row r="127" spans="1:7" x14ac:dyDescent="0.2">
      <c r="A127" s="24">
        <v>40483</v>
      </c>
      <c r="B127" s="21">
        <v>20140</v>
      </c>
      <c r="C127" s="48">
        <f t="shared" si="5"/>
        <v>20140</v>
      </c>
      <c r="D127" s="48">
        <f t="shared" si="6"/>
        <v>343.62332679052639</v>
      </c>
      <c r="E127" s="48">
        <f t="shared" si="7"/>
        <v>19774.907731462867</v>
      </c>
      <c r="F127" s="41">
        <f t="shared" si="8"/>
        <v>365.09226853713335</v>
      </c>
      <c r="G127" s="43">
        <f t="shared" si="9"/>
        <v>1.8127719391118836E-2</v>
      </c>
    </row>
    <row r="128" spans="1:7" x14ac:dyDescent="0.2">
      <c r="A128" s="24">
        <v>40513</v>
      </c>
      <c r="B128" s="21">
        <v>20506</v>
      </c>
      <c r="C128" s="48">
        <f t="shared" si="5"/>
        <v>20506</v>
      </c>
      <c r="D128" s="48">
        <f t="shared" si="6"/>
        <v>346.24138529235387</v>
      </c>
      <c r="E128" s="48">
        <f t="shared" si="7"/>
        <v>20483.623326790526</v>
      </c>
      <c r="F128" s="41">
        <f t="shared" si="8"/>
        <v>22.376673209473665</v>
      </c>
      <c r="G128" s="43">
        <f t="shared" si="9"/>
        <v>1.091225651490962E-3</v>
      </c>
    </row>
    <row r="129" spans="1:7" x14ac:dyDescent="0.2">
      <c r="A129" s="24">
        <v>40544</v>
      </c>
      <c r="B129" s="21">
        <v>20204</v>
      </c>
      <c r="C129" s="48">
        <f t="shared" si="5"/>
        <v>20204</v>
      </c>
      <c r="D129" s="48">
        <f t="shared" si="6"/>
        <v>270.39749848604492</v>
      </c>
      <c r="E129" s="48">
        <f t="shared" si="7"/>
        <v>20852.241385292353</v>
      </c>
      <c r="F129" s="41">
        <f t="shared" si="8"/>
        <v>-648.24138529235279</v>
      </c>
      <c r="G129" s="43">
        <f t="shared" si="9"/>
        <v>3.2084804261153871E-2</v>
      </c>
    </row>
    <row r="130" spans="1:7" x14ac:dyDescent="0.2">
      <c r="A130" s="24">
        <v>40575</v>
      </c>
      <c r="B130" s="21">
        <v>20321</v>
      </c>
      <c r="C130" s="48">
        <f t="shared" si="5"/>
        <v>20321</v>
      </c>
      <c r="D130" s="48">
        <f t="shared" si="6"/>
        <v>252.45007523367184</v>
      </c>
      <c r="E130" s="48">
        <f t="shared" si="7"/>
        <v>20474.397498486043</v>
      </c>
      <c r="F130" s="41">
        <f t="shared" si="8"/>
        <v>-153.39749848604333</v>
      </c>
      <c r="G130" s="43">
        <f t="shared" si="9"/>
        <v>7.5487180003958139E-3</v>
      </c>
    </row>
    <row r="131" spans="1:7" x14ac:dyDescent="0.2">
      <c r="A131" s="24">
        <v>40603</v>
      </c>
      <c r="B131" s="21">
        <v>20835</v>
      </c>
      <c r="C131" s="48">
        <f t="shared" si="5"/>
        <v>20835</v>
      </c>
      <c r="D131" s="48">
        <f t="shared" si="6"/>
        <v>283.05127308719926</v>
      </c>
      <c r="E131" s="48">
        <f t="shared" si="7"/>
        <v>20573.450075233672</v>
      </c>
      <c r="F131" s="41">
        <f t="shared" si="8"/>
        <v>261.54992476632833</v>
      </c>
      <c r="G131" s="43">
        <f t="shared" si="9"/>
        <v>1.2553392117414366E-2</v>
      </c>
    </row>
    <row r="132" spans="1:7" x14ac:dyDescent="0.2">
      <c r="A132" s="24">
        <v>40634</v>
      </c>
      <c r="B132" s="21">
        <v>21470</v>
      </c>
      <c r="C132" s="48">
        <f t="shared" si="5"/>
        <v>21470</v>
      </c>
      <c r="D132" s="48">
        <f t="shared" si="6"/>
        <v>324.22908124821402</v>
      </c>
      <c r="E132" s="48">
        <f t="shared" si="7"/>
        <v>21118.0512730872</v>
      </c>
      <c r="F132" s="41">
        <f t="shared" si="8"/>
        <v>351.94872691280034</v>
      </c>
      <c r="G132" s="43">
        <f t="shared" si="9"/>
        <v>1.6392581598174211E-2</v>
      </c>
    </row>
    <row r="133" spans="1:7" x14ac:dyDescent="0.2">
      <c r="A133" s="24">
        <v>40664</v>
      </c>
      <c r="B133" s="21">
        <v>22130</v>
      </c>
      <c r="C133" s="48">
        <f t="shared" si="5"/>
        <v>22130</v>
      </c>
      <c r="D133" s="48">
        <f t="shared" si="6"/>
        <v>363.51409472074272</v>
      </c>
      <c r="E133" s="48">
        <f t="shared" si="7"/>
        <v>21794.229081248213</v>
      </c>
      <c r="F133" s="41">
        <f t="shared" si="8"/>
        <v>335.77091875178667</v>
      </c>
      <c r="G133" s="43">
        <f t="shared" si="9"/>
        <v>1.517265787400753E-2</v>
      </c>
    </row>
    <row r="134" spans="1:7" x14ac:dyDescent="0.2">
      <c r="A134" s="24">
        <v>40695</v>
      </c>
      <c r="B134" s="21">
        <v>22214</v>
      </c>
      <c r="C134" s="48">
        <f t="shared" si="5"/>
        <v>22214</v>
      </c>
      <c r="D134" s="48">
        <f t="shared" si="6"/>
        <v>330.81109882792873</v>
      </c>
      <c r="E134" s="48">
        <f t="shared" si="7"/>
        <v>22493.514094720744</v>
      </c>
      <c r="F134" s="41">
        <f t="shared" si="8"/>
        <v>-279.51409472074374</v>
      </c>
      <c r="G134" s="43">
        <f t="shared" si="9"/>
        <v>1.2582789894694505E-2</v>
      </c>
    </row>
    <row r="135" spans="1:7" x14ac:dyDescent="0.2">
      <c r="A135" s="24">
        <v>40725</v>
      </c>
      <c r="B135" s="21">
        <v>22627</v>
      </c>
      <c r="C135" s="48">
        <f t="shared" si="5"/>
        <v>22627</v>
      </c>
      <c r="D135" s="48">
        <f t="shared" si="6"/>
        <v>340.42715522090066</v>
      </c>
      <c r="E135" s="48">
        <f t="shared" si="7"/>
        <v>22544.81109882793</v>
      </c>
      <c r="F135" s="41">
        <f t="shared" si="8"/>
        <v>82.188901172070473</v>
      </c>
      <c r="G135" s="43">
        <f t="shared" si="9"/>
        <v>3.6323375247302105E-3</v>
      </c>
    </row>
    <row r="136" spans="1:7" x14ac:dyDescent="0.2">
      <c r="A136" s="24">
        <v>40756</v>
      </c>
      <c r="B136" s="21">
        <v>25878</v>
      </c>
      <c r="C136" s="48">
        <f t="shared" si="5"/>
        <v>25878</v>
      </c>
      <c r="D136" s="48">
        <f t="shared" si="6"/>
        <v>680.96258290172636</v>
      </c>
      <c r="E136" s="48">
        <f t="shared" si="7"/>
        <v>22967.427155220899</v>
      </c>
      <c r="F136" s="41">
        <f t="shared" si="8"/>
        <v>2910.5728447791007</v>
      </c>
      <c r="G136" s="43">
        <f t="shared" si="9"/>
        <v>0.11247286671223049</v>
      </c>
    </row>
    <row r="137" spans="1:7" x14ac:dyDescent="0.2">
      <c r="A137" s="24">
        <v>40787</v>
      </c>
      <c r="B137" s="21">
        <v>27487</v>
      </c>
      <c r="C137" s="48">
        <f t="shared" si="5"/>
        <v>27487</v>
      </c>
      <c r="D137" s="48">
        <f t="shared" si="6"/>
        <v>789.54245208529767</v>
      </c>
      <c r="E137" s="48">
        <f t="shared" si="7"/>
        <v>26558.962582901728</v>
      </c>
      <c r="F137" s="41">
        <f t="shared" si="8"/>
        <v>928.03741709827227</v>
      </c>
      <c r="G137" s="43">
        <f t="shared" si="9"/>
        <v>3.3762775752110896E-2</v>
      </c>
    </row>
    <row r="138" spans="1:7" x14ac:dyDescent="0.2">
      <c r="A138" s="24">
        <v>40817</v>
      </c>
      <c r="B138" s="21">
        <v>26668</v>
      </c>
      <c r="C138" s="48">
        <f t="shared" si="5"/>
        <v>26668</v>
      </c>
      <c r="D138" s="48">
        <f t="shared" si="6"/>
        <v>601.34386676344366</v>
      </c>
      <c r="E138" s="48">
        <f t="shared" si="7"/>
        <v>28276.542452085298</v>
      </c>
      <c r="F138" s="41">
        <f t="shared" si="8"/>
        <v>-1608.5424520852976</v>
      </c>
      <c r="G138" s="43">
        <f t="shared" si="9"/>
        <v>6.0317326086894316E-2</v>
      </c>
    </row>
    <row r="139" spans="1:7" x14ac:dyDescent="0.2">
      <c r="A139" s="24">
        <v>40848</v>
      </c>
      <c r="B139" s="21">
        <v>28563</v>
      </c>
      <c r="C139" s="48">
        <f t="shared" ref="C139:C202" si="10">$B$3*B139+(1-$B$3)*E139</f>
        <v>28563</v>
      </c>
      <c r="D139" s="48">
        <f t="shared" ref="D139:D202" si="11">$B$4*(C139-C138)+(1-$B$4)*D138</f>
        <v>752.70092535548474</v>
      </c>
      <c r="E139" s="48">
        <f t="shared" ref="E139:E202" si="12">C138+D138</f>
        <v>27269.343866763444</v>
      </c>
      <c r="F139" s="41">
        <f t="shared" ref="F139:F202" si="13">B139-E139</f>
        <v>1293.6561332365563</v>
      </c>
      <c r="G139" s="43">
        <f t="shared" ref="G139:G202" si="14">ABS(F139)/B139</f>
        <v>4.5291325604332751E-2</v>
      </c>
    </row>
    <row r="140" spans="1:7" x14ac:dyDescent="0.2">
      <c r="A140" s="24">
        <v>40878</v>
      </c>
      <c r="B140" s="21">
        <v>28063</v>
      </c>
      <c r="C140" s="48">
        <f t="shared" si="10"/>
        <v>28063</v>
      </c>
      <c r="D140" s="48">
        <f t="shared" si="11"/>
        <v>606.1356036397616</v>
      </c>
      <c r="E140" s="48">
        <f t="shared" si="12"/>
        <v>29315.700925355486</v>
      </c>
      <c r="F140" s="41">
        <f t="shared" si="13"/>
        <v>-1252.7009253554861</v>
      </c>
      <c r="G140" s="43">
        <f t="shared" si="14"/>
        <v>4.4638881279816349E-2</v>
      </c>
    </row>
    <row r="141" spans="1:7" x14ac:dyDescent="0.2">
      <c r="A141" s="24">
        <v>40909</v>
      </c>
      <c r="B141" s="21">
        <v>27598</v>
      </c>
      <c r="C141" s="48">
        <f t="shared" si="10"/>
        <v>27598</v>
      </c>
      <c r="D141" s="48">
        <f t="shared" si="11"/>
        <v>480.81332505672577</v>
      </c>
      <c r="E141" s="48">
        <f t="shared" si="12"/>
        <v>28669.135603639763</v>
      </c>
      <c r="F141" s="41">
        <f t="shared" si="13"/>
        <v>-1071.1356036397628</v>
      </c>
      <c r="G141" s="43">
        <f t="shared" si="14"/>
        <v>3.8812073470532747E-2</v>
      </c>
    </row>
    <row r="142" spans="1:7" x14ac:dyDescent="0.2">
      <c r="A142" s="24">
        <v>40940</v>
      </c>
      <c r="B142" s="21">
        <v>28119</v>
      </c>
      <c r="C142" s="48">
        <f t="shared" si="10"/>
        <v>28119</v>
      </c>
      <c r="D142" s="48">
        <f t="shared" si="11"/>
        <v>485.51514400052099</v>
      </c>
      <c r="E142" s="48">
        <f t="shared" si="12"/>
        <v>28078.813325056726</v>
      </c>
      <c r="F142" s="41">
        <f t="shared" si="13"/>
        <v>40.186674943273829</v>
      </c>
      <c r="G142" s="43">
        <f t="shared" si="14"/>
        <v>1.4291644419529082E-3</v>
      </c>
    </row>
    <row r="143" spans="1:7" x14ac:dyDescent="0.2">
      <c r="A143" s="24">
        <v>40969</v>
      </c>
      <c r="B143" s="21">
        <v>27854</v>
      </c>
      <c r="C143" s="48">
        <f t="shared" si="10"/>
        <v>27854</v>
      </c>
      <c r="D143" s="48">
        <f t="shared" si="11"/>
        <v>397.70528347715344</v>
      </c>
      <c r="E143" s="48">
        <f t="shared" si="12"/>
        <v>28604.515144000521</v>
      </c>
      <c r="F143" s="41">
        <f t="shared" si="13"/>
        <v>-750.5151440005211</v>
      </c>
      <c r="G143" s="43">
        <f t="shared" si="14"/>
        <v>2.6944609176438612E-2</v>
      </c>
    </row>
    <row r="144" spans="1:7" x14ac:dyDescent="0.2">
      <c r="A144" s="24">
        <v>41000</v>
      </c>
      <c r="B144" s="21">
        <v>28563</v>
      </c>
      <c r="C144" s="48">
        <f t="shared" si="10"/>
        <v>28563</v>
      </c>
      <c r="D144" s="48">
        <f t="shared" si="11"/>
        <v>434.12659470323769</v>
      </c>
      <c r="E144" s="48">
        <f t="shared" si="12"/>
        <v>28251.705283477153</v>
      </c>
      <c r="F144" s="41">
        <f t="shared" si="13"/>
        <v>311.29471652284701</v>
      </c>
      <c r="G144" s="43">
        <f t="shared" si="14"/>
        <v>1.0898530144692329E-2</v>
      </c>
    </row>
    <row r="145" spans="1:7" x14ac:dyDescent="0.2">
      <c r="A145" s="24">
        <v>41030</v>
      </c>
      <c r="B145" s="21">
        <v>28831</v>
      </c>
      <c r="C145" s="48">
        <f t="shared" si="10"/>
        <v>28831</v>
      </c>
      <c r="D145" s="48">
        <f t="shared" si="11"/>
        <v>414.6898741697168</v>
      </c>
      <c r="E145" s="48">
        <f t="shared" si="12"/>
        <v>28997.126594703237</v>
      </c>
      <c r="F145" s="41">
        <f t="shared" si="13"/>
        <v>-166.12659470323706</v>
      </c>
      <c r="G145" s="43">
        <f t="shared" si="14"/>
        <v>5.7620822969455471E-3</v>
      </c>
    </row>
    <row r="146" spans="1:7" x14ac:dyDescent="0.2">
      <c r="A146" s="24">
        <v>41061</v>
      </c>
      <c r="B146" s="21">
        <v>29819</v>
      </c>
      <c r="C146" s="48">
        <f t="shared" si="10"/>
        <v>29819</v>
      </c>
      <c r="D146" s="48">
        <f t="shared" si="11"/>
        <v>481.76684468552634</v>
      </c>
      <c r="E146" s="48">
        <f t="shared" si="12"/>
        <v>29245.689874169715</v>
      </c>
      <c r="F146" s="41">
        <f t="shared" si="13"/>
        <v>573.31012583028496</v>
      </c>
      <c r="G146" s="43">
        <f t="shared" si="14"/>
        <v>1.9226336424101577E-2</v>
      </c>
    </row>
    <row r="147" spans="1:7" x14ac:dyDescent="0.2">
      <c r="A147" s="24">
        <v>41091</v>
      </c>
      <c r="B147" s="21">
        <v>29468</v>
      </c>
      <c r="C147" s="48">
        <f t="shared" si="10"/>
        <v>29468</v>
      </c>
      <c r="D147" s="48">
        <f t="shared" si="11"/>
        <v>384.3335802605913</v>
      </c>
      <c r="E147" s="48">
        <f t="shared" si="12"/>
        <v>30300.766844685528</v>
      </c>
      <c r="F147" s="41">
        <f t="shared" si="13"/>
        <v>-832.76684468552776</v>
      </c>
      <c r="G147" s="43">
        <f t="shared" si="14"/>
        <v>2.8260039523738557E-2</v>
      </c>
    </row>
    <row r="148" spans="1:7" x14ac:dyDescent="0.2">
      <c r="A148" s="24">
        <v>41122</v>
      </c>
      <c r="B148" s="21">
        <v>30180</v>
      </c>
      <c r="C148" s="48">
        <f t="shared" si="10"/>
        <v>30180</v>
      </c>
      <c r="D148" s="48">
        <f t="shared" si="11"/>
        <v>422.67037179039517</v>
      </c>
      <c r="E148" s="48">
        <f t="shared" si="12"/>
        <v>29852.333580260591</v>
      </c>
      <c r="F148" s="41">
        <f t="shared" si="13"/>
        <v>327.66641973940932</v>
      </c>
      <c r="G148" s="43">
        <f t="shared" si="14"/>
        <v>1.0857071561941992E-2</v>
      </c>
    </row>
    <row r="149" spans="1:7" x14ac:dyDescent="0.2">
      <c r="A149" s="24">
        <v>41153</v>
      </c>
      <c r="B149" s="21">
        <v>31673</v>
      </c>
      <c r="C149" s="48">
        <f t="shared" si="10"/>
        <v>31673</v>
      </c>
      <c r="D149" s="48">
        <f t="shared" si="11"/>
        <v>547.89835168982279</v>
      </c>
      <c r="E149" s="48">
        <f t="shared" si="12"/>
        <v>30602.670371790395</v>
      </c>
      <c r="F149" s="41">
        <f t="shared" si="13"/>
        <v>1070.3296282096053</v>
      </c>
      <c r="G149" s="43">
        <f t="shared" si="14"/>
        <v>3.3793124371218557E-2</v>
      </c>
    </row>
    <row r="150" spans="1:7" x14ac:dyDescent="0.2">
      <c r="A150" s="24">
        <v>41183</v>
      </c>
      <c r="B150" s="21">
        <v>31056</v>
      </c>
      <c r="C150" s="48">
        <f t="shared" si="10"/>
        <v>31056</v>
      </c>
      <c r="D150" s="48">
        <f t="shared" si="11"/>
        <v>411.60588297221204</v>
      </c>
      <c r="E150" s="48">
        <f t="shared" si="12"/>
        <v>32220.898351689822</v>
      </c>
      <c r="F150" s="41">
        <f t="shared" si="13"/>
        <v>-1164.8983516898224</v>
      </c>
      <c r="G150" s="43">
        <f t="shared" si="14"/>
        <v>3.7509606893670222E-2</v>
      </c>
    </row>
    <row r="151" spans="1:7" x14ac:dyDescent="0.2">
      <c r="A151" s="24">
        <v>41214</v>
      </c>
      <c r="B151" s="21">
        <v>31548</v>
      </c>
      <c r="C151" s="48">
        <f t="shared" si="10"/>
        <v>31548</v>
      </c>
      <c r="D151" s="48">
        <f t="shared" si="11"/>
        <v>421.01195060394593</v>
      </c>
      <c r="E151" s="48">
        <f t="shared" si="12"/>
        <v>31467.605882972213</v>
      </c>
      <c r="F151" s="41">
        <f t="shared" si="13"/>
        <v>80.394117027786706</v>
      </c>
      <c r="G151" s="43">
        <f t="shared" si="14"/>
        <v>2.5483110507096077E-3</v>
      </c>
    </row>
    <row r="152" spans="1:7" x14ac:dyDescent="0.2">
      <c r="A152" s="24">
        <v>41244</v>
      </c>
      <c r="B152" s="21">
        <v>30833</v>
      </c>
      <c r="C152" s="48">
        <f t="shared" si="10"/>
        <v>30833</v>
      </c>
      <c r="D152" s="48">
        <f t="shared" si="11"/>
        <v>288.09917498200332</v>
      </c>
      <c r="E152" s="48">
        <f t="shared" si="12"/>
        <v>31969.011950603945</v>
      </c>
      <c r="F152" s="41">
        <f t="shared" si="13"/>
        <v>-1136.0119506039446</v>
      </c>
      <c r="G152" s="43">
        <f t="shared" si="14"/>
        <v>3.6844029144226791E-2</v>
      </c>
    </row>
    <row r="153" spans="1:7" x14ac:dyDescent="0.2">
      <c r="A153" s="24">
        <v>41275</v>
      </c>
      <c r="B153" s="21">
        <v>30520</v>
      </c>
      <c r="C153" s="48">
        <f t="shared" si="10"/>
        <v>30520</v>
      </c>
      <c r="D153" s="48">
        <f t="shared" si="11"/>
        <v>217.77090094541123</v>
      </c>
      <c r="E153" s="48">
        <f t="shared" si="12"/>
        <v>31121.099174982002</v>
      </c>
      <c r="F153" s="41">
        <f t="shared" si="13"/>
        <v>-601.0991749820023</v>
      </c>
      <c r="G153" s="43">
        <f t="shared" si="14"/>
        <v>1.969525475039326E-2</v>
      </c>
    </row>
    <row r="154" spans="1:7" x14ac:dyDescent="0.2">
      <c r="A154" s="24">
        <v>41306</v>
      </c>
      <c r="B154" s="21">
        <v>29963</v>
      </c>
      <c r="C154" s="48">
        <f t="shared" si="10"/>
        <v>29963</v>
      </c>
      <c r="D154" s="48">
        <f t="shared" si="11"/>
        <v>127.12313015301645</v>
      </c>
      <c r="E154" s="48">
        <f t="shared" si="12"/>
        <v>30737.770900945412</v>
      </c>
      <c r="F154" s="41">
        <f t="shared" si="13"/>
        <v>-774.770900945412</v>
      </c>
      <c r="G154" s="43">
        <f t="shared" si="14"/>
        <v>2.5857587723038814E-2</v>
      </c>
    </row>
    <row r="155" spans="1:7" x14ac:dyDescent="0.2">
      <c r="A155" s="24">
        <v>41334</v>
      </c>
      <c r="B155" s="21">
        <v>29514</v>
      </c>
      <c r="C155" s="48">
        <f t="shared" si="10"/>
        <v>29514</v>
      </c>
      <c r="D155" s="48">
        <f t="shared" si="11"/>
        <v>59.717039673132412</v>
      </c>
      <c r="E155" s="48">
        <f t="shared" si="12"/>
        <v>30090.123130153017</v>
      </c>
      <c r="F155" s="41">
        <f t="shared" si="13"/>
        <v>-576.12313015301697</v>
      </c>
      <c r="G155" s="43">
        <f t="shared" si="14"/>
        <v>1.9520333745104593E-2</v>
      </c>
    </row>
    <row r="156" spans="1:7" x14ac:dyDescent="0.2">
      <c r="A156" s="24">
        <v>41365</v>
      </c>
      <c r="B156" s="21">
        <v>27743</v>
      </c>
      <c r="C156" s="48">
        <f t="shared" si="10"/>
        <v>27743</v>
      </c>
      <c r="D156" s="48">
        <f t="shared" si="11"/>
        <v>-154.4758506322743</v>
      </c>
      <c r="E156" s="48">
        <f t="shared" si="12"/>
        <v>29573.717039673131</v>
      </c>
      <c r="F156" s="41">
        <f t="shared" si="13"/>
        <v>-1830.7170396731308</v>
      </c>
      <c r="G156" s="43">
        <f t="shared" si="14"/>
        <v>6.5988430943774309E-2</v>
      </c>
    </row>
    <row r="157" spans="1:7" x14ac:dyDescent="0.2">
      <c r="A157" s="24">
        <v>41395</v>
      </c>
      <c r="B157" s="21">
        <v>26769</v>
      </c>
      <c r="C157" s="48">
        <f t="shared" si="10"/>
        <v>26769</v>
      </c>
      <c r="D157" s="48">
        <f t="shared" si="11"/>
        <v>-250.35972696277179</v>
      </c>
      <c r="E157" s="48">
        <f t="shared" si="12"/>
        <v>27588.524149367724</v>
      </c>
      <c r="F157" s="41">
        <f t="shared" si="13"/>
        <v>-819.52414936772402</v>
      </c>
      <c r="G157" s="43">
        <f t="shared" si="14"/>
        <v>3.0614671798263812E-2</v>
      </c>
    </row>
    <row r="158" spans="1:7" x14ac:dyDescent="0.2">
      <c r="A158" s="24">
        <v>41426</v>
      </c>
      <c r="B158" s="21">
        <v>27178</v>
      </c>
      <c r="C158" s="48">
        <f t="shared" si="10"/>
        <v>27178</v>
      </c>
      <c r="D158" s="48">
        <f t="shared" si="11"/>
        <v>-173.21500027450324</v>
      </c>
      <c r="E158" s="48">
        <f t="shared" si="12"/>
        <v>26518.640273037228</v>
      </c>
      <c r="F158" s="41">
        <f t="shared" si="13"/>
        <v>659.35972696277167</v>
      </c>
      <c r="G158" s="43">
        <f t="shared" si="14"/>
        <v>2.4260789129544914E-2</v>
      </c>
    </row>
    <row r="159" spans="1:7" x14ac:dyDescent="0.2">
      <c r="A159" s="24">
        <v>41456</v>
      </c>
      <c r="B159" s="21">
        <v>26928</v>
      </c>
      <c r="C159" s="48">
        <f t="shared" si="10"/>
        <v>26928</v>
      </c>
      <c r="D159" s="48">
        <f t="shared" si="11"/>
        <v>-182.19880315986913</v>
      </c>
      <c r="E159" s="48">
        <f t="shared" si="12"/>
        <v>27004.784999725496</v>
      </c>
      <c r="F159" s="41">
        <f t="shared" si="13"/>
        <v>-76.784999725496164</v>
      </c>
      <c r="G159" s="43">
        <f t="shared" si="14"/>
        <v>2.85149285968123E-3</v>
      </c>
    </row>
    <row r="160" spans="1:7" x14ac:dyDescent="0.2">
      <c r="A160" s="24">
        <v>41487</v>
      </c>
      <c r="B160" s="21">
        <v>30216</v>
      </c>
      <c r="C160" s="48">
        <f t="shared" si="10"/>
        <v>30216</v>
      </c>
      <c r="D160" s="48">
        <f t="shared" si="11"/>
        <v>223.81255494486973</v>
      </c>
      <c r="E160" s="48">
        <f t="shared" si="12"/>
        <v>26745.80119684013</v>
      </c>
      <c r="F160" s="41">
        <f t="shared" si="13"/>
        <v>3470.1988031598703</v>
      </c>
      <c r="G160" s="43">
        <f t="shared" si="14"/>
        <v>0.11484639936324696</v>
      </c>
    </row>
    <row r="161" spans="1:7" x14ac:dyDescent="0.2">
      <c r="A161" s="24">
        <v>41518</v>
      </c>
      <c r="B161" s="21">
        <v>30473</v>
      </c>
      <c r="C161" s="48">
        <f t="shared" si="10"/>
        <v>30473</v>
      </c>
      <c r="D161" s="48">
        <f t="shared" si="11"/>
        <v>227.69546782772542</v>
      </c>
      <c r="E161" s="48">
        <f t="shared" si="12"/>
        <v>30439.81255494487</v>
      </c>
      <c r="F161" s="41">
        <f t="shared" si="13"/>
        <v>33.187445055129501</v>
      </c>
      <c r="G161" s="43">
        <f t="shared" si="14"/>
        <v>1.0890770536254881E-3</v>
      </c>
    </row>
    <row r="162" spans="1:7" x14ac:dyDescent="0.2">
      <c r="A162" s="24">
        <v>41548</v>
      </c>
      <c r="B162" s="21">
        <v>30710</v>
      </c>
      <c r="C162" s="48">
        <f t="shared" si="10"/>
        <v>30710</v>
      </c>
      <c r="D162" s="48">
        <f t="shared" si="11"/>
        <v>228.78409299247235</v>
      </c>
      <c r="E162" s="48">
        <f t="shared" si="12"/>
        <v>30700.695467827725</v>
      </c>
      <c r="F162" s="41">
        <f t="shared" si="13"/>
        <v>9.3045321722747758</v>
      </c>
      <c r="G162" s="43">
        <f t="shared" si="14"/>
        <v>3.0298053312519623E-4</v>
      </c>
    </row>
    <row r="163" spans="1:7" x14ac:dyDescent="0.2">
      <c r="A163" s="24">
        <v>41579</v>
      </c>
      <c r="B163" s="21">
        <v>30740</v>
      </c>
      <c r="C163" s="48">
        <f t="shared" si="10"/>
        <v>30740</v>
      </c>
      <c r="D163" s="48">
        <f t="shared" si="11"/>
        <v>205.52646305726481</v>
      </c>
      <c r="E163" s="48">
        <f t="shared" si="12"/>
        <v>30938.784092992471</v>
      </c>
      <c r="F163" s="41">
        <f t="shared" si="13"/>
        <v>-198.78409299247141</v>
      </c>
      <c r="G163" s="43">
        <f t="shared" si="14"/>
        <v>6.4666263172567144E-3</v>
      </c>
    </row>
    <row r="164" spans="1:7" x14ac:dyDescent="0.2">
      <c r="A164" s="24">
        <v>41609</v>
      </c>
      <c r="B164" s="21">
        <v>29904</v>
      </c>
      <c r="C164" s="48">
        <f t="shared" si="10"/>
        <v>29904</v>
      </c>
      <c r="D164" s="48">
        <f t="shared" si="11"/>
        <v>83.668437694899467</v>
      </c>
      <c r="E164" s="48">
        <f t="shared" si="12"/>
        <v>30945.526463057264</v>
      </c>
      <c r="F164" s="41">
        <f t="shared" si="13"/>
        <v>-1041.5264630572638</v>
      </c>
      <c r="G164" s="43">
        <f t="shared" si="14"/>
        <v>3.4829001573611011E-2</v>
      </c>
    </row>
    <row r="165" spans="1:7" x14ac:dyDescent="0.2">
      <c r="A165" s="24">
        <v>41640</v>
      </c>
      <c r="B165" s="21">
        <v>29582</v>
      </c>
      <c r="C165" s="48">
        <f t="shared" si="10"/>
        <v>29582</v>
      </c>
      <c r="D165" s="48">
        <f t="shared" si="11"/>
        <v>36.205452813815157</v>
      </c>
      <c r="E165" s="48">
        <f t="shared" si="12"/>
        <v>29987.668437694898</v>
      </c>
      <c r="F165" s="41">
        <f t="shared" si="13"/>
        <v>-405.66843769489788</v>
      </c>
      <c r="G165" s="43">
        <f t="shared" si="14"/>
        <v>1.3713353988739702E-2</v>
      </c>
    </row>
    <row r="166" spans="1:7" x14ac:dyDescent="0.2">
      <c r="A166" s="24">
        <v>41671</v>
      </c>
      <c r="B166" s="21">
        <v>30211</v>
      </c>
      <c r="C166" s="48">
        <f t="shared" si="10"/>
        <v>30211</v>
      </c>
      <c r="D166" s="48">
        <f t="shared" si="11"/>
        <v>105.56208994970164</v>
      </c>
      <c r="E166" s="48">
        <f t="shared" si="12"/>
        <v>29618.205452813814</v>
      </c>
      <c r="F166" s="41">
        <f t="shared" si="13"/>
        <v>592.79454718618581</v>
      </c>
      <c r="G166" s="43">
        <f t="shared" si="14"/>
        <v>1.962181149866558E-2</v>
      </c>
    </row>
    <row r="167" spans="1:7" x14ac:dyDescent="0.2">
      <c r="A167" s="24">
        <v>41699</v>
      </c>
      <c r="B167" s="21">
        <v>29832</v>
      </c>
      <c r="C167" s="48">
        <f t="shared" si="10"/>
        <v>29832</v>
      </c>
      <c r="D167" s="48">
        <f t="shared" si="11"/>
        <v>48.868590992983385</v>
      </c>
      <c r="E167" s="48">
        <f t="shared" si="12"/>
        <v>30316.562089949701</v>
      </c>
      <c r="F167" s="41">
        <f t="shared" si="13"/>
        <v>-484.56208994970075</v>
      </c>
      <c r="G167" s="43">
        <f t="shared" si="14"/>
        <v>1.6243030636554731E-2</v>
      </c>
    </row>
    <row r="168" spans="1:7" x14ac:dyDescent="0.2">
      <c r="A168" s="24">
        <v>41730</v>
      </c>
      <c r="B168" s="21">
        <v>29329</v>
      </c>
      <c r="C168" s="48">
        <f t="shared" si="10"/>
        <v>29329</v>
      </c>
      <c r="D168" s="48">
        <f t="shared" si="11"/>
        <v>-15.699731698034306</v>
      </c>
      <c r="E168" s="48">
        <f t="shared" si="12"/>
        <v>29880.868590992985</v>
      </c>
      <c r="F168" s="41">
        <f t="shared" si="13"/>
        <v>-551.86859099298454</v>
      </c>
      <c r="G168" s="43">
        <f t="shared" si="14"/>
        <v>1.881648167318983E-2</v>
      </c>
    </row>
    <row r="169" spans="1:7" x14ac:dyDescent="0.2">
      <c r="A169" s="24">
        <v>41760</v>
      </c>
      <c r="B169" s="21">
        <v>28738</v>
      </c>
      <c r="C169" s="48">
        <f t="shared" si="10"/>
        <v>28738</v>
      </c>
      <c r="D169" s="48">
        <f t="shared" si="11"/>
        <v>-83.009547792320177</v>
      </c>
      <c r="E169" s="48">
        <f t="shared" si="12"/>
        <v>29313.300268301966</v>
      </c>
      <c r="F169" s="41">
        <f t="shared" si="13"/>
        <v>-575.30026830196584</v>
      </c>
      <c r="G169" s="43">
        <f t="shared" si="14"/>
        <v>2.0018799787805897E-2</v>
      </c>
    </row>
    <row r="170" spans="1:7" x14ac:dyDescent="0.2">
      <c r="A170" s="24">
        <v>41791</v>
      </c>
      <c r="B170" s="21">
        <v>27427</v>
      </c>
      <c r="C170" s="48">
        <f t="shared" si="10"/>
        <v>27427</v>
      </c>
      <c r="D170" s="48">
        <f t="shared" si="11"/>
        <v>-226.68375769248519</v>
      </c>
      <c r="E170" s="48">
        <f t="shared" si="12"/>
        <v>28654.990452207679</v>
      </c>
      <c r="F170" s="41">
        <f t="shared" si="13"/>
        <v>-1227.9904522076795</v>
      </c>
      <c r="G170" s="43">
        <f t="shared" si="14"/>
        <v>4.4773050359415159E-2</v>
      </c>
    </row>
    <row r="171" spans="1:7" x14ac:dyDescent="0.2">
      <c r="A171" s="24">
        <v>41821</v>
      </c>
      <c r="B171" s="21">
        <v>28008</v>
      </c>
      <c r="C171" s="48">
        <f t="shared" si="10"/>
        <v>28008</v>
      </c>
      <c r="D171" s="48">
        <f t="shared" si="11"/>
        <v>-132.18520069878741</v>
      </c>
      <c r="E171" s="48">
        <f t="shared" si="12"/>
        <v>27200.316242307515</v>
      </c>
      <c r="F171" s="41">
        <f t="shared" si="13"/>
        <v>807.68375769248451</v>
      </c>
      <c r="G171" s="43">
        <f t="shared" si="14"/>
        <v>2.8837609172110985E-2</v>
      </c>
    </row>
    <row r="172" spans="1:7" x14ac:dyDescent="0.2">
      <c r="A172" s="24">
        <v>41852</v>
      </c>
      <c r="B172" s="21">
        <v>28080</v>
      </c>
      <c r="C172" s="48">
        <f t="shared" si="10"/>
        <v>28080</v>
      </c>
      <c r="D172" s="48">
        <f t="shared" si="11"/>
        <v>-108.29564412205312</v>
      </c>
      <c r="E172" s="48">
        <f t="shared" si="12"/>
        <v>27875.814799301213</v>
      </c>
      <c r="F172" s="41">
        <f t="shared" si="13"/>
        <v>204.1852006987865</v>
      </c>
      <c r="G172" s="43">
        <f t="shared" si="14"/>
        <v>7.2715527314382656E-3</v>
      </c>
    </row>
    <row r="173" spans="1:7" x14ac:dyDescent="0.2">
      <c r="A173" s="24">
        <v>41883</v>
      </c>
      <c r="B173" s="21">
        <v>26963</v>
      </c>
      <c r="C173" s="48">
        <f t="shared" si="10"/>
        <v>26963</v>
      </c>
      <c r="D173" s="48">
        <f t="shared" si="11"/>
        <v>-226.31350093280705</v>
      </c>
      <c r="E173" s="48">
        <f t="shared" si="12"/>
        <v>27971.704355877948</v>
      </c>
      <c r="F173" s="41">
        <f t="shared" si="13"/>
        <v>-1008.7043558779478</v>
      </c>
      <c r="G173" s="43">
        <f t="shared" si="14"/>
        <v>3.7410687085188882E-2</v>
      </c>
    </row>
    <row r="174" spans="1:7" x14ac:dyDescent="0.2">
      <c r="A174" s="24">
        <v>41913</v>
      </c>
      <c r="B174" s="21">
        <v>26991</v>
      </c>
      <c r="C174" s="48">
        <f t="shared" si="10"/>
        <v>26991</v>
      </c>
      <c r="D174" s="48">
        <f t="shared" si="11"/>
        <v>-196.5589607018326</v>
      </c>
      <c r="E174" s="48">
        <f t="shared" si="12"/>
        <v>26736.686499067193</v>
      </c>
      <c r="F174" s="41">
        <f t="shared" si="13"/>
        <v>254.31350093280707</v>
      </c>
      <c r="G174" s="43">
        <f t="shared" si="14"/>
        <v>9.4221592728245367E-3</v>
      </c>
    </row>
    <row r="175" spans="1:7" x14ac:dyDescent="0.2">
      <c r="A175" s="24">
        <v>41944</v>
      </c>
      <c r="B175" s="21">
        <v>26115</v>
      </c>
      <c r="C175" s="48">
        <f t="shared" si="10"/>
        <v>26115</v>
      </c>
      <c r="D175" s="48">
        <f t="shared" si="11"/>
        <v>-276.05318992764899</v>
      </c>
      <c r="E175" s="48">
        <f t="shared" si="12"/>
        <v>26794.441039298166</v>
      </c>
      <c r="F175" s="41">
        <f t="shared" si="13"/>
        <v>-679.44103929816629</v>
      </c>
      <c r="G175" s="43">
        <f t="shared" si="14"/>
        <v>2.6017271273144411E-2</v>
      </c>
    </row>
    <row r="176" spans="1:7" x14ac:dyDescent="0.2">
      <c r="A176" s="24">
        <v>41974</v>
      </c>
      <c r="B176" s="21">
        <v>26678</v>
      </c>
      <c r="C176" s="48">
        <f t="shared" si="10"/>
        <v>26678</v>
      </c>
      <c r="D176" s="48">
        <f t="shared" si="11"/>
        <v>-177.88442655465789</v>
      </c>
      <c r="E176" s="48">
        <f t="shared" si="12"/>
        <v>25838.94681007235</v>
      </c>
      <c r="F176" s="41">
        <f t="shared" si="13"/>
        <v>839.05318992765024</v>
      </c>
      <c r="G176" s="43">
        <f t="shared" si="14"/>
        <v>3.145112789293239E-2</v>
      </c>
    </row>
    <row r="177" spans="1:7" x14ac:dyDescent="0.2">
      <c r="A177" s="24">
        <v>42005</v>
      </c>
      <c r="B177" s="21">
        <v>27403</v>
      </c>
      <c r="C177" s="48">
        <f t="shared" si="10"/>
        <v>27403</v>
      </c>
      <c r="D177" s="48">
        <f t="shared" si="11"/>
        <v>-72.247443479430075</v>
      </c>
      <c r="E177" s="48">
        <f t="shared" si="12"/>
        <v>26500.115573445342</v>
      </c>
      <c r="F177" s="41">
        <f t="shared" si="13"/>
        <v>902.88442655465769</v>
      </c>
      <c r="G177" s="43">
        <f t="shared" si="14"/>
        <v>3.2948378883868833E-2</v>
      </c>
    </row>
    <row r="178" spans="1:7" x14ac:dyDescent="0.2">
      <c r="A178" s="24">
        <v>42036</v>
      </c>
      <c r="B178" s="21">
        <v>27075</v>
      </c>
      <c r="C178" s="48">
        <f t="shared" si="10"/>
        <v>27075</v>
      </c>
      <c r="D178" s="48">
        <f t="shared" si="11"/>
        <v>-102.17035242548904</v>
      </c>
      <c r="E178" s="48">
        <f t="shared" si="12"/>
        <v>27330.752556520569</v>
      </c>
      <c r="F178" s="41">
        <f t="shared" si="13"/>
        <v>-255.75255652056876</v>
      </c>
      <c r="G178" s="43">
        <f t="shared" si="14"/>
        <v>9.4460778031604346E-3</v>
      </c>
    </row>
    <row r="179" spans="1:7" x14ac:dyDescent="0.2">
      <c r="A179" s="24">
        <v>42064</v>
      </c>
      <c r="B179" s="21">
        <v>26168</v>
      </c>
      <c r="C179" s="48">
        <f t="shared" si="10"/>
        <v>26168</v>
      </c>
      <c r="D179" s="48">
        <f t="shared" si="11"/>
        <v>-196.3349800995974</v>
      </c>
      <c r="E179" s="48">
        <f t="shared" si="12"/>
        <v>26972.829647574512</v>
      </c>
      <c r="F179" s="41">
        <f t="shared" si="13"/>
        <v>-804.82964757451191</v>
      </c>
      <c r="G179" s="43">
        <f t="shared" si="14"/>
        <v>3.0756253728772238E-2</v>
      </c>
    </row>
    <row r="180" spans="1:7" x14ac:dyDescent="0.2">
      <c r="A180" s="24">
        <v>42095</v>
      </c>
      <c r="B180" s="21">
        <v>26683</v>
      </c>
      <c r="C180" s="48">
        <f t="shared" si="10"/>
        <v>26683</v>
      </c>
      <c r="D180" s="48">
        <f t="shared" si="11"/>
        <v>-113.10917727969492</v>
      </c>
      <c r="E180" s="48">
        <f t="shared" si="12"/>
        <v>25971.665019900403</v>
      </c>
      <c r="F180" s="41">
        <f t="shared" si="13"/>
        <v>711.33498009959658</v>
      </c>
      <c r="G180" s="43">
        <f t="shared" si="14"/>
        <v>2.6658733279601117E-2</v>
      </c>
    </row>
    <row r="181" spans="1:7" x14ac:dyDescent="0.2">
      <c r="A181" s="24">
        <v>42125</v>
      </c>
      <c r="B181" s="21">
        <v>27093</v>
      </c>
      <c r="C181" s="48">
        <f t="shared" si="10"/>
        <v>27093</v>
      </c>
      <c r="D181" s="48">
        <f t="shared" si="11"/>
        <v>-51.905690231348721</v>
      </c>
      <c r="E181" s="48">
        <f t="shared" si="12"/>
        <v>26569.890822720306</v>
      </c>
      <c r="F181" s="41">
        <f t="shared" si="13"/>
        <v>523.10917727969354</v>
      </c>
      <c r="G181" s="43">
        <f t="shared" si="14"/>
        <v>1.9307908953592939E-2</v>
      </c>
    </row>
    <row r="182" spans="1:7" x14ac:dyDescent="0.2">
      <c r="A182" s="24">
        <v>42156</v>
      </c>
      <c r="B182" s="21">
        <v>26646</v>
      </c>
      <c r="C182" s="48">
        <f t="shared" si="10"/>
        <v>26646</v>
      </c>
      <c r="D182" s="48">
        <f t="shared" si="11"/>
        <v>-98.131507940281409</v>
      </c>
      <c r="E182" s="48">
        <f t="shared" si="12"/>
        <v>27041.09430976865</v>
      </c>
      <c r="F182" s="41">
        <f t="shared" si="13"/>
        <v>-395.09430976865042</v>
      </c>
      <c r="G182" s="43">
        <f t="shared" si="14"/>
        <v>1.4827527950486018E-2</v>
      </c>
    </row>
    <row r="183" spans="1:7" x14ac:dyDescent="0.2">
      <c r="A183" s="24">
        <v>42186</v>
      </c>
      <c r="B183" s="21">
        <v>25539</v>
      </c>
      <c r="C183" s="48">
        <f t="shared" si="10"/>
        <v>25539</v>
      </c>
      <c r="D183" s="48">
        <f t="shared" si="11"/>
        <v>-216.16856859434671</v>
      </c>
      <c r="E183" s="48">
        <f t="shared" si="12"/>
        <v>26547.868492059719</v>
      </c>
      <c r="F183" s="41">
        <f t="shared" si="13"/>
        <v>-1008.8684920597188</v>
      </c>
      <c r="G183" s="43">
        <f t="shared" si="14"/>
        <v>3.950305384156462E-2</v>
      </c>
    </row>
    <row r="184" spans="1:7" x14ac:dyDescent="0.2">
      <c r="A184" s="24">
        <v>42217</v>
      </c>
      <c r="B184" s="21">
        <v>25729</v>
      </c>
      <c r="C184" s="48">
        <f t="shared" si="10"/>
        <v>25729</v>
      </c>
      <c r="D184" s="48">
        <f t="shared" si="11"/>
        <v>-168.64706867212706</v>
      </c>
      <c r="E184" s="48">
        <f t="shared" si="12"/>
        <v>25322.831431405652</v>
      </c>
      <c r="F184" s="41">
        <f t="shared" si="13"/>
        <v>406.16856859434847</v>
      </c>
      <c r="G184" s="43">
        <f t="shared" si="14"/>
        <v>1.5786410999041878E-2</v>
      </c>
    </row>
    <row r="185" spans="1:7" x14ac:dyDescent="0.2">
      <c r="A185" s="24">
        <v>42248</v>
      </c>
      <c r="B185" s="21">
        <v>26246</v>
      </c>
      <c r="C185" s="48">
        <f t="shared" si="10"/>
        <v>26246</v>
      </c>
      <c r="D185" s="48">
        <f t="shared" si="11"/>
        <v>-88.426737410812109</v>
      </c>
      <c r="E185" s="48">
        <f t="shared" si="12"/>
        <v>25560.352931327874</v>
      </c>
      <c r="F185" s="41">
        <f t="shared" si="13"/>
        <v>685.6470686721259</v>
      </c>
      <c r="G185" s="43">
        <f t="shared" si="14"/>
        <v>2.6123869110421621E-2</v>
      </c>
    </row>
    <row r="186" spans="1:7" x14ac:dyDescent="0.2">
      <c r="A186" s="24">
        <v>42278</v>
      </c>
      <c r="B186" s="21">
        <v>26577</v>
      </c>
      <c r="C186" s="48">
        <f t="shared" si="10"/>
        <v>26577</v>
      </c>
      <c r="D186" s="48">
        <f t="shared" si="11"/>
        <v>-39.354039003291426</v>
      </c>
      <c r="E186" s="48">
        <f t="shared" si="12"/>
        <v>26157.573262589187</v>
      </c>
      <c r="F186" s="41">
        <f t="shared" si="13"/>
        <v>419.42673741081308</v>
      </c>
      <c r="G186" s="43">
        <f t="shared" si="14"/>
        <v>1.5781568175896942E-2</v>
      </c>
    </row>
    <row r="187" spans="1:7" x14ac:dyDescent="0.2">
      <c r="A187" s="24">
        <v>42309</v>
      </c>
      <c r="B187" s="21">
        <v>25648</v>
      </c>
      <c r="C187" s="48">
        <f t="shared" si="10"/>
        <v>25648</v>
      </c>
      <c r="D187" s="48">
        <f t="shared" si="11"/>
        <v>-143.44212886366611</v>
      </c>
      <c r="E187" s="48">
        <f t="shared" si="12"/>
        <v>26537.64596099671</v>
      </c>
      <c r="F187" s="41">
        <f t="shared" si="13"/>
        <v>-889.64596099670962</v>
      </c>
      <c r="G187" s="43">
        <f t="shared" si="14"/>
        <v>3.4686757680782505E-2</v>
      </c>
    </row>
    <row r="188" spans="1:7" x14ac:dyDescent="0.2">
      <c r="A188" s="24">
        <v>42339</v>
      </c>
      <c r="B188" s="21">
        <v>25207</v>
      </c>
      <c r="C188" s="48">
        <f t="shared" si="10"/>
        <v>25207</v>
      </c>
      <c r="D188" s="48">
        <f t="shared" si="11"/>
        <v>-178.2562367080956</v>
      </c>
      <c r="E188" s="48">
        <f t="shared" si="12"/>
        <v>25504.557871136334</v>
      </c>
      <c r="F188" s="41">
        <f t="shared" si="13"/>
        <v>-297.55787113633414</v>
      </c>
      <c r="G188" s="43">
        <f t="shared" si="14"/>
        <v>1.1804572981169284E-2</v>
      </c>
    </row>
    <row r="189" spans="1:7" x14ac:dyDescent="0.2">
      <c r="A189" s="24">
        <v>42370</v>
      </c>
      <c r="B189" s="21">
        <v>25998</v>
      </c>
      <c r="C189" s="48">
        <f t="shared" si="10"/>
        <v>25998</v>
      </c>
      <c r="D189" s="48">
        <f t="shared" si="11"/>
        <v>-64.853788220416675</v>
      </c>
      <c r="E189" s="48">
        <f t="shared" si="12"/>
        <v>25028.743763291903</v>
      </c>
      <c r="F189" s="41">
        <f t="shared" si="13"/>
        <v>969.25623670809728</v>
      </c>
      <c r="G189" s="43">
        <f t="shared" si="14"/>
        <v>3.728195386983988E-2</v>
      </c>
    </row>
    <row r="190" spans="1:7" x14ac:dyDescent="0.2">
      <c r="A190" s="24">
        <v>42401</v>
      </c>
      <c r="B190" s="21">
        <v>28252</v>
      </c>
      <c r="C190" s="48">
        <f t="shared" si="10"/>
        <v>28252</v>
      </c>
      <c r="D190" s="48">
        <f t="shared" si="11"/>
        <v>206.45083413851063</v>
      </c>
      <c r="E190" s="48">
        <f t="shared" si="12"/>
        <v>25933.146211779582</v>
      </c>
      <c r="F190" s="41">
        <f t="shared" si="13"/>
        <v>2318.8537882204182</v>
      </c>
      <c r="G190" s="43">
        <f t="shared" si="14"/>
        <v>8.2077509139898711E-2</v>
      </c>
    </row>
    <row r="191" spans="1:7" x14ac:dyDescent="0.2">
      <c r="A191" s="24">
        <v>42430</v>
      </c>
      <c r="B191" s="21">
        <v>28794</v>
      </c>
      <c r="C191" s="48">
        <f t="shared" si="10"/>
        <v>28794</v>
      </c>
      <c r="D191" s="48">
        <f t="shared" si="11"/>
        <v>245.70990264440778</v>
      </c>
      <c r="E191" s="48">
        <f t="shared" si="12"/>
        <v>28458.450834138512</v>
      </c>
      <c r="F191" s="41">
        <f t="shared" si="13"/>
        <v>335.54916586148829</v>
      </c>
      <c r="G191" s="43">
        <f t="shared" si="14"/>
        <v>1.1653440503628822E-2</v>
      </c>
    </row>
    <row r="192" spans="1:7" x14ac:dyDescent="0.2">
      <c r="A192" s="24">
        <v>42461</v>
      </c>
      <c r="B192" s="21">
        <v>28818</v>
      </c>
      <c r="C192" s="48">
        <f t="shared" si="10"/>
        <v>28818</v>
      </c>
      <c r="D192" s="48">
        <f t="shared" si="11"/>
        <v>219.76996554456247</v>
      </c>
      <c r="E192" s="48">
        <f t="shared" si="12"/>
        <v>29039.709902644408</v>
      </c>
      <c r="F192" s="41">
        <f t="shared" si="13"/>
        <v>-221.70990264440843</v>
      </c>
      <c r="G192" s="43">
        <f t="shared" si="14"/>
        <v>7.6934521009233269E-3</v>
      </c>
    </row>
    <row r="193" spans="1:7" x14ac:dyDescent="0.2">
      <c r="A193" s="24">
        <v>42491</v>
      </c>
      <c r="B193" s="21">
        <v>29639</v>
      </c>
      <c r="C193" s="48">
        <f t="shared" si="10"/>
        <v>29639</v>
      </c>
      <c r="D193" s="48">
        <f t="shared" si="11"/>
        <v>290.11355006782799</v>
      </c>
      <c r="E193" s="48">
        <f t="shared" si="12"/>
        <v>29037.769965544561</v>
      </c>
      <c r="F193" s="41">
        <f t="shared" si="13"/>
        <v>601.23003445543873</v>
      </c>
      <c r="G193" s="43">
        <f t="shared" si="14"/>
        <v>2.0285098500470285E-2</v>
      </c>
    </row>
    <row r="194" spans="1:7" x14ac:dyDescent="0.2">
      <c r="A194" s="24">
        <v>42522</v>
      </c>
      <c r="B194" s="21">
        <v>29745</v>
      </c>
      <c r="C194" s="48">
        <f t="shared" si="10"/>
        <v>29745</v>
      </c>
      <c r="D194" s="48">
        <f t="shared" si="11"/>
        <v>268.57236561451765</v>
      </c>
      <c r="E194" s="48">
        <f t="shared" si="12"/>
        <v>29929.113550067828</v>
      </c>
      <c r="F194" s="41">
        <f t="shared" si="13"/>
        <v>-184.11355006782833</v>
      </c>
      <c r="G194" s="43">
        <f t="shared" si="14"/>
        <v>6.1897310495151563E-3</v>
      </c>
    </row>
    <row r="195" spans="1:7" x14ac:dyDescent="0.2">
      <c r="A195" s="24">
        <v>42552</v>
      </c>
      <c r="B195" s="21">
        <v>30942</v>
      </c>
      <c r="C195" s="48">
        <f t="shared" si="10"/>
        <v>30942</v>
      </c>
      <c r="D195" s="48">
        <f t="shared" si="11"/>
        <v>377.19789000683119</v>
      </c>
      <c r="E195" s="48">
        <f t="shared" si="12"/>
        <v>30013.572365614516</v>
      </c>
      <c r="F195" s="41">
        <f t="shared" si="13"/>
        <v>928.42763438548354</v>
      </c>
      <c r="G195" s="43">
        <f t="shared" si="14"/>
        <v>3.0005417697158671E-2</v>
      </c>
    </row>
    <row r="196" spans="1:7" x14ac:dyDescent="0.2">
      <c r="A196" s="24">
        <v>42583</v>
      </c>
      <c r="B196" s="21">
        <v>31270</v>
      </c>
      <c r="C196" s="48">
        <f t="shared" si="10"/>
        <v>31270</v>
      </c>
      <c r="D196" s="48">
        <f t="shared" si="11"/>
        <v>371.44176383925475</v>
      </c>
      <c r="E196" s="48">
        <f t="shared" si="12"/>
        <v>31319.197890006832</v>
      </c>
      <c r="F196" s="41">
        <f t="shared" si="13"/>
        <v>-49.197890006831585</v>
      </c>
      <c r="G196" s="43">
        <f t="shared" si="14"/>
        <v>1.5733255518654168E-3</v>
      </c>
    </row>
    <row r="197" spans="1:7" x14ac:dyDescent="0.2">
      <c r="A197" s="24">
        <v>42614</v>
      </c>
      <c r="B197" s="21">
        <v>31178</v>
      </c>
      <c r="C197" s="48">
        <f t="shared" si="10"/>
        <v>31178</v>
      </c>
      <c r="D197" s="48">
        <f t="shared" si="11"/>
        <v>317.21933146232703</v>
      </c>
      <c r="E197" s="48">
        <f t="shared" si="12"/>
        <v>31641.441763839255</v>
      </c>
      <c r="F197" s="41">
        <f t="shared" si="13"/>
        <v>-463.44176383925515</v>
      </c>
      <c r="G197" s="43">
        <f t="shared" si="14"/>
        <v>1.4864383983554273E-2</v>
      </c>
    </row>
    <row r="198" spans="1:7" x14ac:dyDescent="0.2">
      <c r="A198" s="24">
        <v>42644</v>
      </c>
      <c r="B198" s="21">
        <v>30071</v>
      </c>
      <c r="C198" s="48">
        <f t="shared" si="10"/>
        <v>30071</v>
      </c>
      <c r="D198" s="48">
        <f t="shared" si="11"/>
        <v>150.58645023387854</v>
      </c>
      <c r="E198" s="48">
        <f t="shared" si="12"/>
        <v>31495.219331462325</v>
      </c>
      <c r="F198" s="41">
        <f t="shared" si="13"/>
        <v>-1424.2193314623255</v>
      </c>
      <c r="G198" s="43">
        <f t="shared" si="14"/>
        <v>4.7361887914014349E-2</v>
      </c>
    </row>
    <row r="199" spans="1:7" x14ac:dyDescent="0.2">
      <c r="A199" s="24">
        <v>42675</v>
      </c>
      <c r="B199" s="21">
        <v>29796</v>
      </c>
      <c r="C199" s="48">
        <f t="shared" si="10"/>
        <v>29796</v>
      </c>
      <c r="D199" s="48">
        <f t="shared" si="11"/>
        <v>100.79306880192965</v>
      </c>
      <c r="E199" s="48">
        <f t="shared" si="12"/>
        <v>30221.586450233877</v>
      </c>
      <c r="F199" s="41">
        <f t="shared" si="13"/>
        <v>-425.58645023387726</v>
      </c>
      <c r="G199" s="43">
        <f t="shared" si="14"/>
        <v>1.4283341731570589E-2</v>
      </c>
    </row>
    <row r="200" spans="1:7" x14ac:dyDescent="0.2">
      <c r="A200" s="24">
        <v>42705</v>
      </c>
      <c r="B200" s="21">
        <v>27754</v>
      </c>
      <c r="C200" s="48">
        <f t="shared" si="10"/>
        <v>27754</v>
      </c>
      <c r="D200" s="48">
        <f t="shared" si="11"/>
        <v>-149.91254587625409</v>
      </c>
      <c r="E200" s="48">
        <f t="shared" si="12"/>
        <v>29896.79306880193</v>
      </c>
      <c r="F200" s="41">
        <f t="shared" si="13"/>
        <v>-2142.7930688019296</v>
      </c>
      <c r="G200" s="43">
        <f t="shared" si="14"/>
        <v>7.7206639360161769E-2</v>
      </c>
    </row>
    <row r="201" spans="1:7" x14ac:dyDescent="0.2">
      <c r="A201" s="24">
        <v>42736</v>
      </c>
      <c r="B201" s="21">
        <v>28746</v>
      </c>
      <c r="C201" s="48">
        <f t="shared" si="10"/>
        <v>28746</v>
      </c>
      <c r="D201" s="48">
        <f t="shared" si="11"/>
        <v>-16.30940384131091</v>
      </c>
      <c r="E201" s="48">
        <f t="shared" si="12"/>
        <v>27604.087454123746</v>
      </c>
      <c r="F201" s="41">
        <f t="shared" si="13"/>
        <v>1141.9125458762537</v>
      </c>
      <c r="G201" s="43">
        <f t="shared" si="14"/>
        <v>3.9724224096439636E-2</v>
      </c>
    </row>
    <row r="202" spans="1:7" x14ac:dyDescent="0.2">
      <c r="A202" s="24">
        <v>42767</v>
      </c>
      <c r="B202" s="21">
        <v>29265</v>
      </c>
      <c r="C202" s="48">
        <f t="shared" si="10"/>
        <v>29265</v>
      </c>
      <c r="D202" s="48">
        <f t="shared" si="11"/>
        <v>46.321503028331044</v>
      </c>
      <c r="E202" s="48">
        <f t="shared" si="12"/>
        <v>28729.690596158689</v>
      </c>
      <c r="F202" s="41">
        <f t="shared" si="13"/>
        <v>535.309403841311</v>
      </c>
      <c r="G202" s="43">
        <f t="shared" si="14"/>
        <v>1.8291795791604681E-2</v>
      </c>
    </row>
    <row r="203" spans="1:7" x14ac:dyDescent="0.2">
      <c r="A203" s="24">
        <v>42795</v>
      </c>
      <c r="B203" s="21">
        <v>28758</v>
      </c>
      <c r="C203" s="48">
        <f t="shared" ref="C203:C244" si="15">$B$3*B203+(1-$B$3)*E203</f>
        <v>28758</v>
      </c>
      <c r="D203" s="48">
        <f t="shared" ref="D203:D244" si="16">$B$4*(C203-C202)+(1-$B$4)*D202</f>
        <v>-18.416809574544466</v>
      </c>
      <c r="E203" s="48">
        <f t="shared" ref="E203:E244" si="17">C202+D202</f>
        <v>29311.321503028332</v>
      </c>
      <c r="F203" s="41">
        <f t="shared" ref="F203:F244" si="18">B203-E203</f>
        <v>-553.32150302833179</v>
      </c>
      <c r="G203" s="43">
        <f t="shared" ref="G203:G244" si="19">ABS(F203)/B203</f>
        <v>1.9240611413461707E-2</v>
      </c>
    </row>
    <row r="204" spans="1:7" x14ac:dyDescent="0.2">
      <c r="A204" s="24">
        <v>42826</v>
      </c>
      <c r="B204" s="21">
        <v>29010</v>
      </c>
      <c r="C204" s="48">
        <f t="shared" si="15"/>
        <v>29010</v>
      </c>
      <c r="D204" s="48">
        <f t="shared" si="16"/>
        <v>13.22180894199051</v>
      </c>
      <c r="E204" s="48">
        <f t="shared" si="17"/>
        <v>28739.583190425456</v>
      </c>
      <c r="F204" s="41">
        <f t="shared" si="18"/>
        <v>270.41680957454446</v>
      </c>
      <c r="G204" s="43">
        <f t="shared" si="19"/>
        <v>9.321503260067027E-3</v>
      </c>
    </row>
    <row r="205" spans="1:7" x14ac:dyDescent="0.2">
      <c r="A205" s="24">
        <v>42856</v>
      </c>
      <c r="B205" s="21">
        <v>28471</v>
      </c>
      <c r="C205" s="48">
        <f t="shared" si="15"/>
        <v>28471</v>
      </c>
      <c r="D205" s="48">
        <f t="shared" si="16"/>
        <v>-51.387840055477632</v>
      </c>
      <c r="E205" s="48">
        <f t="shared" si="17"/>
        <v>29023.221808941991</v>
      </c>
      <c r="F205" s="41">
        <f t="shared" si="18"/>
        <v>-552.22180894199118</v>
      </c>
      <c r="G205" s="43">
        <f t="shared" si="19"/>
        <v>1.9395940042218087E-2</v>
      </c>
    </row>
    <row r="206" spans="1:7" x14ac:dyDescent="0.2">
      <c r="A206" s="24">
        <v>42887</v>
      </c>
      <c r="B206" s="21">
        <v>28823</v>
      </c>
      <c r="C206" s="48">
        <f t="shared" si="15"/>
        <v>28823</v>
      </c>
      <c r="D206" s="48">
        <f t="shared" si="16"/>
        <v>-4.1916838483093386</v>
      </c>
      <c r="E206" s="48">
        <f t="shared" si="17"/>
        <v>28419.612159944521</v>
      </c>
      <c r="F206" s="41">
        <f t="shared" si="18"/>
        <v>403.38784005547859</v>
      </c>
      <c r="G206" s="43">
        <f t="shared" si="19"/>
        <v>1.3995345385819608E-2</v>
      </c>
    </row>
    <row r="207" spans="1:7" x14ac:dyDescent="0.2">
      <c r="A207" s="24">
        <v>42917</v>
      </c>
      <c r="B207" s="21">
        <v>28170</v>
      </c>
      <c r="C207" s="48">
        <f t="shared" si="15"/>
        <v>28170</v>
      </c>
      <c r="D207" s="48">
        <f t="shared" si="16"/>
        <v>-80.101901254450553</v>
      </c>
      <c r="E207" s="48">
        <f t="shared" si="17"/>
        <v>28818.808316151692</v>
      </c>
      <c r="F207" s="41">
        <f t="shared" si="18"/>
        <v>-648.80831615169154</v>
      </c>
      <c r="G207" s="43">
        <f t="shared" si="19"/>
        <v>2.3031889107266296E-2</v>
      </c>
    </row>
    <row r="208" spans="1:7" x14ac:dyDescent="0.2">
      <c r="A208" s="24">
        <v>42948</v>
      </c>
      <c r="B208" s="21">
        <v>28893</v>
      </c>
      <c r="C208" s="48">
        <f t="shared" si="15"/>
        <v>28893</v>
      </c>
      <c r="D208" s="48">
        <f t="shared" si="16"/>
        <v>13.860581047113314</v>
      </c>
      <c r="E208" s="48">
        <f t="shared" si="17"/>
        <v>28089.898098745551</v>
      </c>
      <c r="F208" s="41">
        <f t="shared" si="18"/>
        <v>803.10190125444933</v>
      </c>
      <c r="G208" s="43">
        <f t="shared" si="19"/>
        <v>2.7795725651695889E-2</v>
      </c>
    </row>
    <row r="209" spans="1:7" x14ac:dyDescent="0.2">
      <c r="A209" s="24">
        <v>42979</v>
      </c>
      <c r="B209" s="21">
        <v>29899</v>
      </c>
      <c r="C209" s="48">
        <f t="shared" si="15"/>
        <v>29899</v>
      </c>
      <c r="D209" s="48">
        <f t="shared" si="16"/>
        <v>129.94034931615633</v>
      </c>
      <c r="E209" s="48">
        <f t="shared" si="17"/>
        <v>28906.860581047113</v>
      </c>
      <c r="F209" s="41">
        <f t="shared" si="18"/>
        <v>992.13941895288735</v>
      </c>
      <c r="G209" s="43">
        <f t="shared" si="19"/>
        <v>3.3183030166657322E-2</v>
      </c>
    </row>
    <row r="210" spans="1:7" x14ac:dyDescent="0.2">
      <c r="A210" s="24">
        <v>43009</v>
      </c>
      <c r="B210" s="21">
        <v>29505</v>
      </c>
      <c r="C210" s="48">
        <f t="shared" si="15"/>
        <v>29505</v>
      </c>
      <c r="D210" s="48">
        <f t="shared" si="16"/>
        <v>68.63961559507338</v>
      </c>
      <c r="E210" s="48">
        <f t="shared" si="17"/>
        <v>30028.940349316155</v>
      </c>
      <c r="F210" s="41">
        <f t="shared" si="18"/>
        <v>-523.94034931615533</v>
      </c>
      <c r="G210" s="43">
        <f t="shared" si="19"/>
        <v>1.7757680031050851E-2</v>
      </c>
    </row>
    <row r="211" spans="1:7" x14ac:dyDescent="0.2">
      <c r="A211" s="24">
        <v>43040</v>
      </c>
      <c r="B211" s="21">
        <v>29399</v>
      </c>
      <c r="C211" s="48">
        <f t="shared" si="15"/>
        <v>29399</v>
      </c>
      <c r="D211" s="48">
        <f t="shared" si="16"/>
        <v>48.206876282824041</v>
      </c>
      <c r="E211" s="48">
        <f t="shared" si="17"/>
        <v>29573.639615595075</v>
      </c>
      <c r="F211" s="41">
        <f t="shared" si="18"/>
        <v>-174.63961559507516</v>
      </c>
      <c r="G211" s="43">
        <f t="shared" si="19"/>
        <v>5.9403250312961382E-3</v>
      </c>
    </row>
    <row r="212" spans="1:7" x14ac:dyDescent="0.2">
      <c r="A212" s="24">
        <v>43070</v>
      </c>
      <c r="B212" s="21">
        <v>28763</v>
      </c>
      <c r="C212" s="48">
        <f t="shared" si="15"/>
        <v>28763</v>
      </c>
      <c r="D212" s="48">
        <f t="shared" si="16"/>
        <v>-31.844953258249248</v>
      </c>
      <c r="E212" s="48">
        <f t="shared" si="17"/>
        <v>29447.206876282824</v>
      </c>
      <c r="F212" s="41">
        <f t="shared" si="18"/>
        <v>-684.20687628282394</v>
      </c>
      <c r="G212" s="43">
        <f t="shared" si="19"/>
        <v>2.3787743847402006E-2</v>
      </c>
    </row>
    <row r="213" spans="1:7" x14ac:dyDescent="0.2">
      <c r="A213" s="24">
        <v>43101</v>
      </c>
      <c r="B213" s="21">
        <v>29854</v>
      </c>
      <c r="C213" s="48">
        <f t="shared" si="15"/>
        <v>29854</v>
      </c>
      <c r="D213" s="48">
        <f t="shared" si="16"/>
        <v>99.527290890505185</v>
      </c>
      <c r="E213" s="48">
        <f t="shared" si="17"/>
        <v>28731.155046741751</v>
      </c>
      <c r="F213" s="41">
        <f t="shared" si="18"/>
        <v>1122.844953258249</v>
      </c>
      <c r="G213" s="43">
        <f t="shared" si="19"/>
        <v>3.7611206312663265E-2</v>
      </c>
    </row>
    <row r="214" spans="1:7" x14ac:dyDescent="0.2">
      <c r="A214" s="24">
        <v>43132</v>
      </c>
      <c r="B214" s="21">
        <v>30391</v>
      </c>
      <c r="C214" s="48">
        <f t="shared" si="15"/>
        <v>30391</v>
      </c>
      <c r="D214" s="48">
        <f t="shared" si="16"/>
        <v>150.71135809655988</v>
      </c>
      <c r="E214" s="48">
        <f t="shared" si="17"/>
        <v>29953.527290890506</v>
      </c>
      <c r="F214" s="41">
        <f t="shared" si="18"/>
        <v>437.47270910949374</v>
      </c>
      <c r="G214" s="43">
        <f t="shared" si="19"/>
        <v>1.4394811263515309E-2</v>
      </c>
    </row>
    <row r="215" spans="1:7" x14ac:dyDescent="0.2">
      <c r="A215" s="24">
        <v>43160</v>
      </c>
      <c r="B215" s="21">
        <v>30420</v>
      </c>
      <c r="C215" s="48">
        <f t="shared" si="15"/>
        <v>30420</v>
      </c>
      <c r="D215" s="48">
        <f t="shared" si="16"/>
        <v>136.47119590396173</v>
      </c>
      <c r="E215" s="48">
        <f t="shared" si="17"/>
        <v>30541.71135809656</v>
      </c>
      <c r="F215" s="41">
        <f t="shared" si="18"/>
        <v>-121.71135809655971</v>
      </c>
      <c r="G215" s="43">
        <f t="shared" si="19"/>
        <v>4.0010308381512065E-3</v>
      </c>
    </row>
    <row r="216" spans="1:7" x14ac:dyDescent="0.2">
      <c r="A216" s="24">
        <v>43191</v>
      </c>
      <c r="B216" s="21">
        <v>30986</v>
      </c>
      <c r="C216" s="48">
        <f t="shared" si="15"/>
        <v>30986</v>
      </c>
      <c r="D216" s="48">
        <f t="shared" si="16"/>
        <v>186.7258305771507</v>
      </c>
      <c r="E216" s="48">
        <f t="shared" si="17"/>
        <v>30556.471195903963</v>
      </c>
      <c r="F216" s="41">
        <f t="shared" si="18"/>
        <v>429.52880409603677</v>
      </c>
      <c r="G216" s="43">
        <f t="shared" si="19"/>
        <v>1.3862028144840792E-2</v>
      </c>
    </row>
    <row r="217" spans="1:7" x14ac:dyDescent="0.2">
      <c r="A217" s="24">
        <v>43221</v>
      </c>
      <c r="B217" s="21">
        <v>31116</v>
      </c>
      <c r="C217" s="48">
        <f t="shared" si="15"/>
        <v>31116</v>
      </c>
      <c r="D217" s="48">
        <f t="shared" si="16"/>
        <v>180.08893948858352</v>
      </c>
      <c r="E217" s="48">
        <f t="shared" si="17"/>
        <v>31172.72583057715</v>
      </c>
      <c r="F217" s="41">
        <f t="shared" si="18"/>
        <v>-56.725830577150191</v>
      </c>
      <c r="G217" s="43">
        <f t="shared" si="19"/>
        <v>1.8230437902413612E-3</v>
      </c>
    </row>
    <row r="218" spans="1:7" x14ac:dyDescent="0.2">
      <c r="A218" s="24">
        <v>43252</v>
      </c>
      <c r="B218" s="21">
        <v>30707</v>
      </c>
      <c r="C218" s="48">
        <f t="shared" si="15"/>
        <v>30707</v>
      </c>
      <c r="D218" s="48">
        <f t="shared" si="16"/>
        <v>111.16585642243408</v>
      </c>
      <c r="E218" s="48">
        <f t="shared" si="17"/>
        <v>31296.088939488585</v>
      </c>
      <c r="F218" s="41">
        <f t="shared" si="18"/>
        <v>-589.08893948858531</v>
      </c>
      <c r="G218" s="43">
        <f t="shared" si="19"/>
        <v>1.9184190558784165E-2</v>
      </c>
    </row>
    <row r="219" spans="1:7" x14ac:dyDescent="0.2">
      <c r="A219" s="24">
        <v>43282</v>
      </c>
      <c r="B219" s="21">
        <v>30097</v>
      </c>
      <c r="C219" s="48">
        <f t="shared" si="15"/>
        <v>30097</v>
      </c>
      <c r="D219" s="48">
        <f t="shared" si="16"/>
        <v>26.789846460635232</v>
      </c>
      <c r="E219" s="48">
        <f t="shared" si="17"/>
        <v>30818.165856422434</v>
      </c>
      <c r="F219" s="41">
        <f t="shared" si="18"/>
        <v>-721.16585642243444</v>
      </c>
      <c r="G219" s="43">
        <f t="shared" si="19"/>
        <v>2.3961386730319782E-2</v>
      </c>
    </row>
    <row r="220" spans="1:7" x14ac:dyDescent="0.2">
      <c r="A220" s="24">
        <v>43313</v>
      </c>
      <c r="B220" s="21">
        <v>29644</v>
      </c>
      <c r="C220" s="48">
        <f t="shared" si="15"/>
        <v>29644</v>
      </c>
      <c r="D220" s="48">
        <f t="shared" si="16"/>
        <v>-29.345302623321256</v>
      </c>
      <c r="E220" s="48">
        <f t="shared" si="17"/>
        <v>30123.789846460637</v>
      </c>
      <c r="F220" s="41">
        <f t="shared" si="18"/>
        <v>-479.78984646063691</v>
      </c>
      <c r="G220" s="43">
        <f t="shared" si="19"/>
        <v>1.6185057565127409E-2</v>
      </c>
    </row>
    <row r="221" spans="1:7" x14ac:dyDescent="0.2">
      <c r="A221" s="24">
        <v>43344</v>
      </c>
      <c r="B221" s="21">
        <v>30538</v>
      </c>
      <c r="C221" s="48">
        <f t="shared" si="15"/>
        <v>30538</v>
      </c>
      <c r="D221" s="48">
        <f t="shared" si="16"/>
        <v>78.685591738224332</v>
      </c>
      <c r="E221" s="48">
        <f t="shared" si="17"/>
        <v>29614.654697376678</v>
      </c>
      <c r="F221" s="41">
        <f t="shared" si="18"/>
        <v>923.34530262332191</v>
      </c>
      <c r="G221" s="43">
        <f t="shared" si="19"/>
        <v>3.0235945465430673E-2</v>
      </c>
    </row>
    <row r="222" spans="1:7" x14ac:dyDescent="0.2">
      <c r="A222" s="24">
        <v>43374</v>
      </c>
      <c r="B222" s="21">
        <v>31489</v>
      </c>
      <c r="C222" s="48">
        <f t="shared" si="15"/>
        <v>31489</v>
      </c>
      <c r="D222" s="48">
        <f t="shared" si="16"/>
        <v>180.74589942728178</v>
      </c>
      <c r="E222" s="48">
        <f t="shared" si="17"/>
        <v>30616.685591738224</v>
      </c>
      <c r="F222" s="41">
        <f t="shared" si="18"/>
        <v>872.31440826177641</v>
      </c>
      <c r="G222" s="43">
        <f t="shared" si="19"/>
        <v>2.7702194679468273E-2</v>
      </c>
    </row>
    <row r="223" spans="1:7" x14ac:dyDescent="0.2">
      <c r="A223" s="24">
        <v>43405</v>
      </c>
      <c r="B223" s="21">
        <v>31010</v>
      </c>
      <c r="C223" s="48">
        <f t="shared" si="15"/>
        <v>31010</v>
      </c>
      <c r="D223" s="48">
        <f t="shared" si="16"/>
        <v>103.55599077230991</v>
      </c>
      <c r="E223" s="48">
        <f t="shared" si="17"/>
        <v>31669.745899427282</v>
      </c>
      <c r="F223" s="41">
        <f t="shared" si="18"/>
        <v>-659.74589942728198</v>
      </c>
      <c r="G223" s="43">
        <f t="shared" si="19"/>
        <v>2.1275262799976845E-2</v>
      </c>
    </row>
    <row r="224" spans="1:7" x14ac:dyDescent="0.2">
      <c r="A224" s="24">
        <v>43435</v>
      </c>
      <c r="B224" s="21">
        <v>31251</v>
      </c>
      <c r="C224" s="48">
        <f t="shared" si="15"/>
        <v>31251</v>
      </c>
      <c r="D224" s="48">
        <f t="shared" si="16"/>
        <v>119.63686452486877</v>
      </c>
      <c r="E224" s="48">
        <f t="shared" si="17"/>
        <v>31113.555990772311</v>
      </c>
      <c r="F224" s="41">
        <f t="shared" si="18"/>
        <v>137.44400922768909</v>
      </c>
      <c r="G224" s="43">
        <f t="shared" si="19"/>
        <v>4.3980675571242229E-3</v>
      </c>
    </row>
    <row r="225" spans="1:7" x14ac:dyDescent="0.2">
      <c r="A225" s="24">
        <v>43466</v>
      </c>
      <c r="B225" s="21">
        <v>32230</v>
      </c>
      <c r="C225" s="48">
        <f t="shared" si="15"/>
        <v>32230</v>
      </c>
      <c r="D225" s="48">
        <f t="shared" si="16"/>
        <v>220.18188039591789</v>
      </c>
      <c r="E225" s="48">
        <f t="shared" si="17"/>
        <v>31370.636864524869</v>
      </c>
      <c r="F225" s="41">
        <f t="shared" si="18"/>
        <v>859.36313547513055</v>
      </c>
      <c r="G225" s="43">
        <f t="shared" si="19"/>
        <v>2.6663454405061449E-2</v>
      </c>
    </row>
    <row r="226" spans="1:7" x14ac:dyDescent="0.2">
      <c r="A226" s="24">
        <v>43497</v>
      </c>
      <c r="B226" s="21">
        <v>33217</v>
      </c>
      <c r="C226" s="48">
        <f t="shared" si="15"/>
        <v>33217</v>
      </c>
      <c r="D226" s="48">
        <f t="shared" si="16"/>
        <v>309.89918012995054</v>
      </c>
      <c r="E226" s="48">
        <f t="shared" si="17"/>
        <v>32450.181880395918</v>
      </c>
      <c r="F226" s="41">
        <f t="shared" si="18"/>
        <v>766.81811960408231</v>
      </c>
      <c r="G226" s="43">
        <f t="shared" si="19"/>
        <v>2.3085110624200929E-2</v>
      </c>
    </row>
    <row r="227" spans="1:7" x14ac:dyDescent="0.2">
      <c r="A227" s="24">
        <v>43525</v>
      </c>
      <c r="B227" s="21">
        <v>32036</v>
      </c>
      <c r="C227" s="48">
        <f t="shared" si="15"/>
        <v>32036</v>
      </c>
      <c r="D227" s="48">
        <f t="shared" si="16"/>
        <v>135.46479315171374</v>
      </c>
      <c r="E227" s="48">
        <f t="shared" si="17"/>
        <v>33526.899180129949</v>
      </c>
      <c r="F227" s="41">
        <f t="shared" si="18"/>
        <v>-1490.8991801299489</v>
      </c>
      <c r="G227" s="43">
        <f t="shared" si="19"/>
        <v>4.653824385472434E-2</v>
      </c>
    </row>
    <row r="228" spans="1:7" x14ac:dyDescent="0.2">
      <c r="A228" s="24">
        <v>43556</v>
      </c>
      <c r="B228" s="21">
        <v>31659</v>
      </c>
      <c r="C228" s="48">
        <f t="shared" si="15"/>
        <v>31659</v>
      </c>
      <c r="D228" s="48">
        <f t="shared" si="16"/>
        <v>75.506693212617563</v>
      </c>
      <c r="E228" s="48">
        <f t="shared" si="17"/>
        <v>32171.464793151714</v>
      </c>
      <c r="F228" s="41">
        <f t="shared" si="18"/>
        <v>-512.46479315171382</v>
      </c>
      <c r="G228" s="43">
        <f t="shared" si="19"/>
        <v>1.6187017693285125E-2</v>
      </c>
    </row>
    <row r="229" spans="1:7" x14ac:dyDescent="0.2">
      <c r="A229" s="24">
        <v>43586</v>
      </c>
      <c r="B229" s="21">
        <v>31738</v>
      </c>
      <c r="C229" s="48">
        <f t="shared" si="15"/>
        <v>31738</v>
      </c>
      <c r="D229" s="48">
        <f t="shared" si="16"/>
        <v>75.915408192211871</v>
      </c>
      <c r="E229" s="48">
        <f t="shared" si="17"/>
        <v>31734.506693212617</v>
      </c>
      <c r="F229" s="41">
        <f t="shared" si="18"/>
        <v>3.4933067873826076</v>
      </c>
      <c r="G229" s="43">
        <f t="shared" si="19"/>
        <v>1.1006701075627348E-4</v>
      </c>
    </row>
    <row r="230" spans="1:7" x14ac:dyDescent="0.2">
      <c r="A230" s="24">
        <v>43617</v>
      </c>
      <c r="B230" s="21">
        <v>33121</v>
      </c>
      <c r="C230" s="48">
        <f t="shared" si="15"/>
        <v>33121</v>
      </c>
      <c r="D230" s="48">
        <f t="shared" si="16"/>
        <v>228.8435890775333</v>
      </c>
      <c r="E230" s="48">
        <f t="shared" si="17"/>
        <v>31813.915408192213</v>
      </c>
      <c r="F230" s="41">
        <f t="shared" si="18"/>
        <v>1307.0845918077866</v>
      </c>
      <c r="G230" s="43">
        <f t="shared" si="19"/>
        <v>3.9463922943382947E-2</v>
      </c>
    </row>
    <row r="231" spans="1:7" x14ac:dyDescent="0.2">
      <c r="A231" s="24">
        <v>43647</v>
      </c>
      <c r="B231" s="21">
        <v>34522</v>
      </c>
      <c r="C231" s="48">
        <f t="shared" si="15"/>
        <v>34522</v>
      </c>
      <c r="D231" s="48">
        <f t="shared" si="16"/>
        <v>365.98524674753691</v>
      </c>
      <c r="E231" s="48">
        <f t="shared" si="17"/>
        <v>33349.843589077536</v>
      </c>
      <c r="F231" s="41">
        <f t="shared" si="18"/>
        <v>1172.1564109224637</v>
      </c>
      <c r="G231" s="43">
        <f t="shared" si="19"/>
        <v>3.3953896382667971E-2</v>
      </c>
    </row>
    <row r="232" spans="1:7" x14ac:dyDescent="0.2">
      <c r="A232" s="24">
        <v>43678</v>
      </c>
      <c r="B232" s="21">
        <v>37356</v>
      </c>
      <c r="C232" s="48">
        <f t="shared" si="15"/>
        <v>37356</v>
      </c>
      <c r="D232" s="48">
        <f t="shared" si="16"/>
        <v>654.74162026657916</v>
      </c>
      <c r="E232" s="48">
        <f t="shared" si="17"/>
        <v>34887.985246747536</v>
      </c>
      <c r="F232" s="41">
        <f t="shared" si="18"/>
        <v>2468.0147532524643</v>
      </c>
      <c r="G232" s="43">
        <f t="shared" si="19"/>
        <v>6.606742566796403E-2</v>
      </c>
    </row>
    <row r="233" spans="1:7" x14ac:dyDescent="0.2">
      <c r="A233" s="24">
        <v>43709</v>
      </c>
      <c r="B233" s="21">
        <v>37927</v>
      </c>
      <c r="C233" s="48">
        <f t="shared" si="15"/>
        <v>37927</v>
      </c>
      <c r="D233" s="48">
        <f t="shared" si="16"/>
        <v>644.94389659052763</v>
      </c>
      <c r="E233" s="48">
        <f t="shared" si="17"/>
        <v>38010.741620266577</v>
      </c>
      <c r="F233" s="41">
        <f t="shared" si="18"/>
        <v>-83.741620266577229</v>
      </c>
      <c r="G233" s="43">
        <f t="shared" si="19"/>
        <v>2.2079684727655028E-3</v>
      </c>
    </row>
    <row r="234" spans="1:7" x14ac:dyDescent="0.2">
      <c r="A234" s="24">
        <v>43739</v>
      </c>
      <c r="B234" s="21">
        <v>38214</v>
      </c>
      <c r="C234" s="48">
        <f t="shared" si="15"/>
        <v>38214</v>
      </c>
      <c r="D234" s="48">
        <f t="shared" si="16"/>
        <v>603.06465686291051</v>
      </c>
      <c r="E234" s="48">
        <f t="shared" si="17"/>
        <v>38571.943896590528</v>
      </c>
      <c r="F234" s="41">
        <f t="shared" si="18"/>
        <v>-357.94389659052831</v>
      </c>
      <c r="G234" s="43">
        <f t="shared" si="19"/>
        <v>9.366826204807879E-3</v>
      </c>
    </row>
    <row r="235" spans="1:7" x14ac:dyDescent="0.2">
      <c r="A235" s="24">
        <v>43770</v>
      </c>
      <c r="B235" s="21">
        <v>38122</v>
      </c>
      <c r="C235" s="48">
        <f t="shared" si="15"/>
        <v>38122</v>
      </c>
      <c r="D235" s="48">
        <f t="shared" si="16"/>
        <v>521.74247294464419</v>
      </c>
      <c r="E235" s="48">
        <f t="shared" si="17"/>
        <v>38817.064656862909</v>
      </c>
      <c r="F235" s="41">
        <f t="shared" si="18"/>
        <v>-695.06465686290903</v>
      </c>
      <c r="G235" s="43">
        <f t="shared" si="19"/>
        <v>1.8232638813884608E-2</v>
      </c>
    </row>
    <row r="236" spans="1:7" x14ac:dyDescent="0.2">
      <c r="A236" s="24">
        <v>43800</v>
      </c>
      <c r="B236" s="21">
        <v>38092</v>
      </c>
      <c r="C236" s="48">
        <f t="shared" si="15"/>
        <v>38092</v>
      </c>
      <c r="D236" s="48">
        <f t="shared" si="16"/>
        <v>457.18890599616236</v>
      </c>
      <c r="E236" s="48">
        <f t="shared" si="17"/>
        <v>38643.742472944643</v>
      </c>
      <c r="F236" s="41">
        <f t="shared" si="18"/>
        <v>-551.74247294464294</v>
      </c>
      <c r="G236" s="43">
        <f t="shared" si="19"/>
        <v>1.4484471094839938E-2</v>
      </c>
    </row>
    <row r="237" spans="1:7" x14ac:dyDescent="0.2">
      <c r="A237" s="24">
        <v>43831</v>
      </c>
      <c r="B237" s="21">
        <v>39984</v>
      </c>
      <c r="C237" s="48">
        <f t="shared" si="15"/>
        <v>39984</v>
      </c>
      <c r="D237" s="48">
        <f t="shared" si="16"/>
        <v>625.06101763708352</v>
      </c>
      <c r="E237" s="48">
        <f t="shared" si="17"/>
        <v>38549.188905996161</v>
      </c>
      <c r="F237" s="41">
        <f t="shared" si="18"/>
        <v>1434.8110940038387</v>
      </c>
      <c r="G237" s="43">
        <f t="shared" si="19"/>
        <v>3.5884631202576997E-2</v>
      </c>
    </row>
    <row r="238" spans="1:7" x14ac:dyDescent="0.2">
      <c r="A238" s="24">
        <v>43862</v>
      </c>
      <c r="B238" s="21">
        <v>41195</v>
      </c>
      <c r="C238" s="48">
        <f t="shared" si="15"/>
        <v>41195</v>
      </c>
      <c r="D238" s="48">
        <f t="shared" si="16"/>
        <v>693.61555744588441</v>
      </c>
      <c r="E238" s="48">
        <f t="shared" si="17"/>
        <v>40609.061017637083</v>
      </c>
      <c r="F238" s="41">
        <f t="shared" si="18"/>
        <v>585.93898236291716</v>
      </c>
      <c r="G238" s="43">
        <f t="shared" si="19"/>
        <v>1.4223546118774539E-2</v>
      </c>
    </row>
    <row r="239" spans="1:7" x14ac:dyDescent="0.2">
      <c r="A239" s="24">
        <v>43891</v>
      </c>
      <c r="B239" s="21">
        <v>42285</v>
      </c>
      <c r="C239" s="48">
        <f t="shared" si="15"/>
        <v>42285</v>
      </c>
      <c r="D239" s="48">
        <f t="shared" si="16"/>
        <v>739.99231998365076</v>
      </c>
      <c r="E239" s="48">
        <f t="shared" si="17"/>
        <v>41888.615557445883</v>
      </c>
      <c r="F239" s="41">
        <f t="shared" si="18"/>
        <v>396.38444255411741</v>
      </c>
      <c r="G239" s="43">
        <f t="shared" si="19"/>
        <v>9.3741147582858553E-3</v>
      </c>
    </row>
    <row r="240" spans="1:7" x14ac:dyDescent="0.2">
      <c r="A240" s="24">
        <v>43922</v>
      </c>
      <c r="B240" s="21">
        <v>45504</v>
      </c>
      <c r="C240" s="48">
        <f t="shared" si="15"/>
        <v>45504</v>
      </c>
      <c r="D240" s="48">
        <f t="shared" si="16"/>
        <v>1030.0348599093229</v>
      </c>
      <c r="E240" s="48">
        <f t="shared" si="17"/>
        <v>43024.992319983648</v>
      </c>
      <c r="F240" s="41">
        <f t="shared" si="18"/>
        <v>2479.0076800163515</v>
      </c>
      <c r="G240" s="43">
        <f t="shared" si="19"/>
        <v>5.4478895921597034E-2</v>
      </c>
    </row>
    <row r="241" spans="1:7" x14ac:dyDescent="0.2">
      <c r="A241" s="24">
        <v>43952</v>
      </c>
      <c r="B241" s="21">
        <v>46343</v>
      </c>
      <c r="C241" s="48">
        <f t="shared" si="15"/>
        <v>46343</v>
      </c>
      <c r="D241" s="48">
        <f t="shared" si="16"/>
        <v>1007.6838859978265</v>
      </c>
      <c r="E241" s="48">
        <f t="shared" si="17"/>
        <v>46534.034859909319</v>
      </c>
      <c r="F241" s="41">
        <f t="shared" si="18"/>
        <v>-191.03485990931949</v>
      </c>
      <c r="G241" s="43">
        <f t="shared" si="19"/>
        <v>4.1221945042254383E-3</v>
      </c>
    </row>
    <row r="242" spans="1:7" x14ac:dyDescent="0.2">
      <c r="A242" s="24">
        <v>43983</v>
      </c>
      <c r="B242" s="21">
        <v>47315</v>
      </c>
      <c r="C242" s="48">
        <f t="shared" si="15"/>
        <v>47315</v>
      </c>
      <c r="D242" s="48">
        <f t="shared" si="16"/>
        <v>1003.508890892866</v>
      </c>
      <c r="E242" s="48">
        <f t="shared" si="17"/>
        <v>47350.683885997823</v>
      </c>
      <c r="F242" s="41">
        <f t="shared" si="18"/>
        <v>-35.683885997823381</v>
      </c>
      <c r="G242" s="43">
        <f t="shared" si="19"/>
        <v>7.541770262670058E-4</v>
      </c>
    </row>
    <row r="243" spans="1:7" x14ac:dyDescent="0.2">
      <c r="A243" s="24">
        <v>44013</v>
      </c>
      <c r="B243" s="21">
        <v>49878</v>
      </c>
      <c r="C243" s="48">
        <f t="shared" si="15"/>
        <v>49878</v>
      </c>
      <c r="D243" s="48">
        <f t="shared" si="16"/>
        <v>1185.9684959691817</v>
      </c>
      <c r="E243" s="48">
        <f t="shared" si="17"/>
        <v>48318.508890892866</v>
      </c>
      <c r="F243" s="41">
        <f t="shared" si="18"/>
        <v>1559.4911091071335</v>
      </c>
      <c r="G243" s="43">
        <f t="shared" si="19"/>
        <v>3.1266111494188488E-2</v>
      </c>
    </row>
    <row r="244" spans="1:7" x14ac:dyDescent="0.2">
      <c r="A244" s="24">
        <v>44044</v>
      </c>
      <c r="B244" s="21">
        <v>52917</v>
      </c>
      <c r="C244" s="48">
        <f t="shared" si="15"/>
        <v>52917</v>
      </c>
      <c r="D244" s="48">
        <f t="shared" si="16"/>
        <v>1402.7721663748509</v>
      </c>
      <c r="E244" s="48">
        <f t="shared" si="17"/>
        <v>51063.96849596918</v>
      </c>
      <c r="F244" s="41">
        <f t="shared" si="18"/>
        <v>1853.0315040308196</v>
      </c>
      <c r="G244" s="43">
        <f t="shared" si="19"/>
        <v>3.5017697602487283E-2</v>
      </c>
    </row>
    <row r="245" spans="1:7" x14ac:dyDescent="0.2">
      <c r="A245" s="19"/>
      <c r="B245" s="6"/>
      <c r="F245" s="44"/>
      <c r="G245" s="45"/>
    </row>
    <row r="246" spans="1:7" x14ac:dyDescent="0.2">
      <c r="A246" s="19"/>
      <c r="B246" s="6"/>
      <c r="F246" s="44"/>
      <c r="G246" s="45"/>
    </row>
    <row r="247" spans="1:7" x14ac:dyDescent="0.2">
      <c r="A247" s="19"/>
      <c r="B247" s="6"/>
      <c r="F247" s="44"/>
      <c r="G247" s="45"/>
    </row>
  </sheetData>
  <mergeCells count="2">
    <mergeCell ref="A1:G1"/>
    <mergeCell ref="K28:U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D5F-86B0-4E0A-BA00-E9255770AA3A}">
  <dimension ref="B1:F8"/>
  <sheetViews>
    <sheetView zoomScaleNormal="100" workbookViewId="0">
      <selection activeCell="B2" sqref="B2"/>
    </sheetView>
  </sheetViews>
  <sheetFormatPr baseColWidth="10" defaultColWidth="8.83203125" defaultRowHeight="16" x14ac:dyDescent="0.2"/>
  <cols>
    <col min="1" max="1" width="4.5" style="23" customWidth="1"/>
    <col min="2" max="2" width="28.1640625" style="23" customWidth="1"/>
    <col min="3" max="3" width="16.5" style="23" customWidth="1"/>
    <col min="4" max="4" width="10.1640625" style="23" customWidth="1"/>
    <col min="5" max="5" width="15.33203125" style="23" bestFit="1" customWidth="1"/>
    <col min="6" max="6" width="12.33203125" style="23" customWidth="1"/>
    <col min="7" max="16384" width="8.83203125" style="23"/>
  </cols>
  <sheetData>
    <row r="1" spans="2:6" x14ac:dyDescent="0.2">
      <c r="F1" s="40"/>
    </row>
    <row r="2" spans="2:6" x14ac:dyDescent="0.2">
      <c r="B2" s="29" t="s">
        <v>62</v>
      </c>
      <c r="C2" s="29" t="s">
        <v>12</v>
      </c>
      <c r="D2" s="29" t="s">
        <v>13</v>
      </c>
      <c r="E2" s="29" t="s">
        <v>63</v>
      </c>
    </row>
    <row r="3" spans="2:6" x14ac:dyDescent="0.2">
      <c r="B3" s="21" t="s">
        <v>0</v>
      </c>
      <c r="C3" s="21">
        <v>5210256</v>
      </c>
      <c r="D3" s="51">
        <v>0.11840000000000001</v>
      </c>
      <c r="E3" s="52">
        <f>SQRT(C3)</f>
        <v>2282.598519231974</v>
      </c>
    </row>
    <row r="4" spans="2:6" x14ac:dyDescent="0.2">
      <c r="B4" s="21" t="s">
        <v>64</v>
      </c>
      <c r="C4" s="53">
        <v>2580968</v>
      </c>
      <c r="D4" s="51">
        <v>5.1700000000000003E-2</v>
      </c>
      <c r="E4" s="52">
        <f t="shared" ref="E4:E7" si="0">SQRT(C4)</f>
        <v>1606.5391374006424</v>
      </c>
    </row>
    <row r="5" spans="2:6" x14ac:dyDescent="0.2">
      <c r="B5" s="21" t="s">
        <v>65</v>
      </c>
      <c r="C5" s="21">
        <v>5594012</v>
      </c>
      <c r="D5" s="51">
        <v>7.6999999999999999E-2</v>
      </c>
      <c r="E5" s="52">
        <f t="shared" si="0"/>
        <v>2365.1663789255927</v>
      </c>
    </row>
    <row r="6" spans="2:6" x14ac:dyDescent="0.2">
      <c r="B6" s="21" t="s">
        <v>48</v>
      </c>
      <c r="C6" s="21">
        <v>619860</v>
      </c>
      <c r="D6" s="51">
        <v>2.7799999999999998E-2</v>
      </c>
      <c r="E6" s="52">
        <f t="shared" si="0"/>
        <v>787.31188229316092</v>
      </c>
    </row>
    <row r="7" spans="2:6" x14ac:dyDescent="0.2">
      <c r="B7" s="21" t="s">
        <v>53</v>
      </c>
      <c r="C7" s="21">
        <v>536829</v>
      </c>
      <c r="D7" s="51">
        <v>2.7300000000000001E-2</v>
      </c>
      <c r="E7" s="52">
        <f t="shared" si="0"/>
        <v>732.68615382031066</v>
      </c>
    </row>
    <row r="8" spans="2:6" x14ac:dyDescent="0.2">
      <c r="B8" s="21" t="s">
        <v>66</v>
      </c>
      <c r="C8" s="25">
        <f>E8*E8</f>
        <v>524798.82489999989</v>
      </c>
      <c r="D8" s="51">
        <v>2.6599999999999999E-2</v>
      </c>
      <c r="E8" s="52">
        <v>724.43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Regression</vt:lpstr>
      <vt:lpstr>Moving Average</vt:lpstr>
      <vt:lpstr>Simple Exp Smoothing</vt:lpstr>
      <vt:lpstr>Holts</vt:lpstr>
      <vt:lpstr>Model Comparison</vt:lpstr>
      <vt:lpstr>'Moving Average'!Data</vt:lpstr>
      <vt:lpstr>'Moving Average'!Month</vt:lpstr>
      <vt:lpstr>'Moving Average'!NumPassengers</vt:lpstr>
    </vt:vector>
  </TitlesOfParts>
  <Manager/>
  <Company>University of Maryland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Shmueli</dc:creator>
  <cp:keywords/>
  <dc:description/>
  <cp:lastModifiedBy>BHOLE ROHAN SHASHIKANT</cp:lastModifiedBy>
  <cp:revision/>
  <dcterms:created xsi:type="dcterms:W3CDTF">2007-02-23T02:53:22Z</dcterms:created>
  <dcterms:modified xsi:type="dcterms:W3CDTF">2025-02-13T11:39:49Z</dcterms:modified>
  <cp:category/>
  <cp:contentStatus/>
</cp:coreProperties>
</file>