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an\Downloads\Excel Assignment\Assignment -2 Countif-sumif-exercises-\Assignment -2 Countif-sumif-exercises\"/>
    </mc:Choice>
  </mc:AlternateContent>
  <xr:revisionPtr revIDLastSave="0" documentId="13_ncr:1_{9F56C5FF-5295-4763-9BE7-3E11D9CEC1B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F9" i="3"/>
  <c r="F10" i="3"/>
  <c r="E10" i="3"/>
  <c r="D10" i="3"/>
  <c r="C10" i="3"/>
  <c r="B10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D2" i="3"/>
  <c r="C3" i="2"/>
  <c r="G18" i="2"/>
  <c r="C3" i="3"/>
  <c r="B3" i="3"/>
  <c r="F2" i="3"/>
  <c r="E2" i="3"/>
  <c r="C2" i="3"/>
  <c r="B2" i="3"/>
  <c r="F52" i="1"/>
  <c r="F49" i="1"/>
  <c r="F48" i="1"/>
  <c r="F47" i="1"/>
  <c r="F39" i="1"/>
  <c r="F45" i="1"/>
  <c r="F44" i="1"/>
  <c r="F43" i="1"/>
  <c r="F42" i="1"/>
  <c r="F38" i="1"/>
  <c r="F37" i="1"/>
  <c r="F36" i="1"/>
  <c r="F30" i="1"/>
  <c r="F33" i="1"/>
  <c r="F32" i="1"/>
  <c r="F31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<sst xmlns="http://schemas.openxmlformats.org/spreadsheetml/2006/main" count="1531" uniqueCount="76">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</sst>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5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8" fillId="0" borderId="0" xfId="0" applyFont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20" zoomScaleNormal="100" workbookViewId="0">
      <selection activeCell="O30" sqref="O30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4")</f>
        <v>6</v>
      </c>
    </row>
    <row r="32" spans="1:7" x14ac:dyDescent="0.25">
      <c r="E32" s="4" t="s">
        <v>38</v>
      </c>
      <c r="F32">
        <f>COUNTIF(C2:C25,C3)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SUMIF(F2:F25,"truck*",E2:E25)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COUNTIFS(G2:G25,"Boston",D2:D25,"microwave")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COUNTIFS(G2:G25,"Boston",B2:B25,"&gt;03-02-2013")</f>
        <v>2</v>
      </c>
    </row>
    <row r="45" spans="5:6" x14ac:dyDescent="0.25">
      <c r="E45" s="4" t="s">
        <v>42</v>
      </c>
      <c r="F45">
        <f>COUNTIFS(B2:B25,"&gt;03-02-2013",B2:B25,"&lt;06-02-2013")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SUMIFS(E2:E25,F2:F25,"truck 1",G2:G25,"pittsburgh")</f>
        <v>75</v>
      </c>
    </row>
    <row r="49" spans="5:7" ht="19.5" x14ac:dyDescent="0.3">
      <c r="E49" s="4" t="s">
        <v>43</v>
      </c>
      <c r="F49">
        <f>SUMIFS(E2:E25,B2:B25,"&gt;03-02-2013",B2:B25,"&lt;06-02-2013")</f>
        <v>194</v>
      </c>
      <c r="G49" s="19"/>
    </row>
    <row r="52" spans="5:7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11" sqref="G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  <col min="9" max="12" width="9.14062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COUNTIF(B16:B339,"Shaving")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SUMIFS(E16:E241,B16:B241,"Shaving",D16:D241,"cash")</f>
        <v>414</v>
      </c>
    </row>
    <row r="3" spans="1:6" x14ac:dyDescent="0.25">
      <c r="A3" s="9" t="s">
        <v>47</v>
      </c>
      <c r="B3" s="2">
        <f>COUNTIF(B16:B241,"Washing and combing")</f>
        <v>46</v>
      </c>
      <c r="C3" s="2">
        <f>SUMIF(B16:B241,"Washing and combing",E16:E241)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2">
        <f>SUMIFS(E16:E241,D16:D241,"cash",B16:B241,"Washing and combing")</f>
        <v>1350</v>
      </c>
    </row>
    <row r="4" spans="1:6" x14ac:dyDescent="0.25">
      <c r="A4" s="10" t="s">
        <v>48</v>
      </c>
      <c r="B4" s="2">
        <f>COUNTIF(B16:B241,"Dyeing")</f>
        <v>50</v>
      </c>
      <c r="C4" s="2">
        <f>SUMIF(B16:B241,"Dyeing",E16:E241)</f>
        <v>1650</v>
      </c>
      <c r="D4" s="2">
        <f>COUNTIFS(D16:D241,"cash",B16:B241,"Dyeing")</f>
        <v>35</v>
      </c>
      <c r="E4" s="2">
        <f>COUNTIFS(B16:B241,"Shaving",D16:D241,"credit card")</f>
        <v>29</v>
      </c>
      <c r="F4" s="2">
        <f>SUMIFS(E16:E241,D16:D241,"cash",B16:B241,"Dyeing")</f>
        <v>1155</v>
      </c>
    </row>
    <row r="5" spans="1:6" x14ac:dyDescent="0.25">
      <c r="A5" s="2" t="s">
        <v>52</v>
      </c>
      <c r="B5" s="2">
        <f>COUNTIF(B16:B241,"Meeting hairstyles")</f>
        <v>32</v>
      </c>
      <c r="C5" s="2">
        <f>SUMIF(B16:B241,"Meeting hairstyles",E16:E241)</f>
        <v>1119</v>
      </c>
      <c r="D5" s="2">
        <f>COUNTIFS(B16:B241,"Meeting hairstyles",D16:D241,"cash")</f>
        <v>21</v>
      </c>
      <c r="E5" s="2">
        <f>COUNTIFS(B16:B241,"Meeting hairstyles")</f>
        <v>32</v>
      </c>
      <c r="F5" s="2">
        <f>SUMIFS(E16:E241,D16:D241,"cash",B16:B241,"Meeting hairstyles")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COUNTIF(C16:C241,"Jane")</f>
        <v>25</v>
      </c>
      <c r="C9" s="2">
        <f>SUMIF(C16:C241,"Jane",E16:E241)</f>
        <v>688</v>
      </c>
      <c r="D9" s="2">
        <f>COUNTIFS(B16:B241,"Shaving",C16:C241,"Jane")</f>
        <v>7</v>
      </c>
      <c r="E9" s="2">
        <f>COUNTIFS(B16:B241,"kids",C16:C241,"Jane")</f>
        <v>1</v>
      </c>
      <c r="F9" s="2">
        <f>SUMIFS(E16:E241,C16:C241,"Jane",A16:A241,"&gt;10-05-2013",A16:A241,"&lt;20-05-2013")</f>
        <v>270</v>
      </c>
    </row>
    <row r="10" spans="1:6" x14ac:dyDescent="0.25">
      <c r="A10" s="9" t="s">
        <v>54</v>
      </c>
      <c r="B10" s="2">
        <f>COUNTIF(C16:C241,"Martha")</f>
        <v>31</v>
      </c>
      <c r="C10" s="2">
        <f>SUMIF(C16:C241,"Martha",E16:E241)</f>
        <v>965</v>
      </c>
      <c r="D10" s="2">
        <f>COUNTIFS(B16:B241,"Shaving",C16:C241,"Martha")</f>
        <v>8</v>
      </c>
      <c r="E10" s="2">
        <f>COUNTIFS(B16:B241,"Kids",C16:C241,"Martha")</f>
        <v>1</v>
      </c>
      <c r="F10" s="2">
        <f>SUMIFS(E16:E241,C16:C241,"Martha",A16:A241,"&gt;10-05-2013",A16:A241,"&lt;20-05-2013")</f>
        <v>429</v>
      </c>
    </row>
    <row r="11" spans="1:6" x14ac:dyDescent="0.25">
      <c r="A11" s="9" t="s">
        <v>56</v>
      </c>
      <c r="B11" s="2">
        <f>COUNTIF(C16:C241,"Alex")</f>
        <v>23</v>
      </c>
      <c r="C11" s="2">
        <f>SUMIF(C16:C241,"Jane",E16:E241)</f>
        <v>688</v>
      </c>
      <c r="D11" s="2">
        <f>COUNTIFS(B16:B241,"Shaving",C16:C241,"Alex")</f>
        <v>5</v>
      </c>
      <c r="E11" s="2">
        <f>COUNTIFS(B16:B241,"Kids",C16:C241,"Alex")</f>
        <v>1</v>
      </c>
      <c r="F11" s="2">
        <f>SUMIFS(E16:E241,C16:C241,"Alex",A16:A241,"&gt;10-05-2013",A16:A241,"&lt;20-05-2013")</f>
        <v>219</v>
      </c>
    </row>
    <row r="12" spans="1:6" x14ac:dyDescent="0.25">
      <c r="B12" s="16"/>
    </row>
    <row r="13" spans="1:6" x14ac:dyDescent="0.25">
      <c r="B13" s="16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1"/>
  <sheetViews>
    <sheetView workbookViewId="0">
      <selection activeCell="F11" sqref="F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>SUMIFS($E$16:$E$241,$B$16:$B$241,A3)</f>
        <v>1934</v>
      </c>
      <c r="D3" s="2">
        <f t="shared" ref="D3:D5" si="1">COUNTIFS($D$16:$D$241,"cash",$B$16:$B$241,A3)</f>
        <v>31</v>
      </c>
      <c r="E3" s="2">
        <f t="shared" ref="E3:E5" si="2">COUNTIFS($D$16:$D$241,"credit card",$B$16:$B$241,A3)</f>
        <v>15</v>
      </c>
      <c r="F3" s="2">
        <f t="shared" ref="F3:F5" si="3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ref="C3:C5" si="4">SUMIFS($E$16:$E$241,$B$16:$B$241,A4)</f>
        <v>1650</v>
      </c>
      <c r="D4" s="2">
        <f t="shared" si="1"/>
        <v>35</v>
      </c>
      <c r="E4" s="2">
        <f t="shared" si="2"/>
        <v>15</v>
      </c>
      <c r="F4" s="2">
        <f t="shared" si="3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4"/>
        <v>1119</v>
      </c>
      <c r="D5" s="2">
        <f t="shared" si="1"/>
        <v>21</v>
      </c>
      <c r="E5" s="2">
        <f t="shared" si="2"/>
        <v>11</v>
      </c>
      <c r="F5" s="2">
        <f t="shared" si="3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7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7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  <c r="G18" t="e">
        <f>sumif</f>
        <v>#NAME?</v>
      </c>
    </row>
    <row r="19" spans="1:7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7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7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7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7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7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7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7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7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7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7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7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7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7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rohan</cp:lastModifiedBy>
  <dcterms:created xsi:type="dcterms:W3CDTF">2013-06-05T17:23:06Z</dcterms:created>
  <dcterms:modified xsi:type="dcterms:W3CDTF">2022-01-18T06:00:20Z</dcterms:modified>
</cp:coreProperties>
</file>