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hanjayarun/Desktop/Classwork UCB/Module_1/"/>
    </mc:Choice>
  </mc:AlternateContent>
  <xr:revisionPtr revIDLastSave="0" documentId="13_ncr:1_{DFDCADCF-BA8A-F043-92CE-22FED188ED87}" xr6:coauthVersionLast="47" xr6:coauthVersionMax="47" xr10:uidLastSave="{00000000-0000-0000-0000-000000000000}"/>
  <bookViews>
    <workbookView xWindow="40960" yWindow="0" windowWidth="38400" windowHeight="21600" activeTab="1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  <sheet name="Category Statistics" sheetId="5" r:id="rId4"/>
    <sheet name="Subcategory Statistics" sheetId="6" r:id="rId5"/>
  </sheets>
  <definedNames>
    <definedName name="_xlnm._FilterDatabase" localSheetId="2" hidden="1">Kickstarter!$E$1:$E$4115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 l="1"/>
  <c r="B12" i="10" l="1"/>
  <c r="B10" i="10"/>
  <c r="B8" i="10"/>
  <c r="B6" i="10"/>
  <c r="B11" i="10"/>
  <c r="B9" i="10"/>
  <c r="B7" i="10"/>
  <c r="B5" i="10"/>
  <c r="B4" i="10"/>
  <c r="B3" i="10"/>
  <c r="B2" i="10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<sst xmlns="http://schemas.openxmlformats.org/spreadsheetml/2006/main" count="33049" uniqueCount="8401">
  <si>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</si>
  <si>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</si>
  <si>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</si>
  <si>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</si>
  <si>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</si>
  <si>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</si>
  <si>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</si>
  <si>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</si>
  <si>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</si>
  <si>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</si>
  <si>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</si>
  <si>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</si>
  <si>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</si>
  <si>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</si>
  <si>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</si>
  <si>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</si>
  <si>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</si>
  <si>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</si>
  <si>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</si>
  <si>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</si>
  <si>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</si>
  <si>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</si>
  <si>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</si>
  <si>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</si>
  <si>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</si>
  <si>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</si>
  <si>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</si>
  <si>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</si>
  <si>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</si>
  <si>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</si>
  <si>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</si>
  <si>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</si>
  <si>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</si>
  <si>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</si>
  <si>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</si>
  <si>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</si>
  <si>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</si>
  <si>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</si>
  <si>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</si>
  <si>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</si>
  <si>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</si>
  <si>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</si>
  <si>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</si>
  <si>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</si>
  <si>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</si>
  <si>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</si>
  <si>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</si>
  <si>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</si>
  <si>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</si>
  <si>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</si>
  <si>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</si>
  <si>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</si>
  <si>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</si>
  <si>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</si>
  <si>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</si>
  <si>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</si>
  <si>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</si>
  <si>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</si>
  <si>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</si>
  <si>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</si>
  <si>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</si>
  <si>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</si>
  <si>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</si>
  <si>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</si>
  <si>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</si>
  <si>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</si>
  <si>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</si>
  <si>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</si>
  <si>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</si>
  <si>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</si>
  <si>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</si>
  <si>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</si>
  <si>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</si>
  <si>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</si>
  <si>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</si>
  <si>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</si>
  <si>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</si>
  <si>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</si>
  <si>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</si>
  <si>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</si>
  <si>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</si>
  <si>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</si>
  <si>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</si>
  <si>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</si>
  <si>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</si>
  <si>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</si>
  <si>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</si>
  <si>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</si>
  <si>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</si>
  <si>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</si>
  <si>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</si>
  <si>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</si>
  <si>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</si>
  <si>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</si>
  <si>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</si>
  <si>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</si>
  <si>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</si>
  <si>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</si>
  <si>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</si>
  <si>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</si>
  <si>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</si>
  <si>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</si>
  <si>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</si>
  <si>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</si>
  <si>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</si>
  <si>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</si>
  <si>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</si>
  <si>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</si>
  <si>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</si>
  <si>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</si>
  <si>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</si>
  <si>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</si>
  <si>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</si>
  <si>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</si>
  <si>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</si>
  <si>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</si>
  <si>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</si>
  <si>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</si>
  <si>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</si>
  <si>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</si>
  <si>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</si>
  <si>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</si>
  <si>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</si>
  <si>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</si>
  <si>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</si>
  <si>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</si>
  <si>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</si>
  <si>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</si>
  <si>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</si>
  <si>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</si>
  <si>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</si>
  <si>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</si>
  <si>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</si>
  <si>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</si>
  <si>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</si>
  <si>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</si>
  <si>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</si>
  <si>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</si>
  <si>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</si>
  <si>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</si>
  <si>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</si>
  <si>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</si>
  <si>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</si>
  <si>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</si>
  <si>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</si>
  <si>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</si>
  <si>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</si>
  <si>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</si>
  <si>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</si>
  <si>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</si>
  <si>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</si>
  <si>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</si>
  <si>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</si>
  <si>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</si>
  <si>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</si>
  <si>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</si>
  <si>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</si>
  <si>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</si>
  <si>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</si>
  <si>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</si>
  <si>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</si>
  <si>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</si>
  <si>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</si>
  <si>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</si>
  <si>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</si>
  <si>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</si>
  <si>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</si>
  <si>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</si>
  <si>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</si>
  <si>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</si>
  <si>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</si>
  <si>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</si>
  <si>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</si>
  <si>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</si>
  <si>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</si>
  <si>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</si>
  <si>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</si>
  <si>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</si>
  <si>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</si>
  <si>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</si>
  <si>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</si>
  <si>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</si>
  <si>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</si>
  <si>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</si>
  <si>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</si>
  <si>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</si>
  <si>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</si>
  <si>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</si>
  <si>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</si>
  <si>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</si>
  <si>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</si>
  <si>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</si>
  <si>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</si>
  <si>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</si>
  <si>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</si>
  <si>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</si>
  <si>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</si>
  <si>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</si>
  <si>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</si>
  <si>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</si>
  <si>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</si>
  <si>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</si>
  <si>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</si>
  <si>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</si>
  <si>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</si>
  <si>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</si>
  <si>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</si>
  <si>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</si>
  <si>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</si>
  <si>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</si>
  <si>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</si>
  <si>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</si>
  <si>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</si>
  <si>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</si>
  <si>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</si>
  <si>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</si>
  <si>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</si>
  <si>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</si>
  <si>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</si>
  <si>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</si>
  <si>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</si>
  <si>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</si>
  <si>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</si>
  <si>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</si>
  <si>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</si>
  <si>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</si>
  <si>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</si>
  <si>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</si>
  <si>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</si>
  <si>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</si>
  <si>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</si>
  <si>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</si>
  <si>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</si>
  <si>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</si>
  <si>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</si>
  <si>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</si>
  <si>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</si>
  <si>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</si>
  <si>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</si>
  <si>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</si>
  <si>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</si>
  <si>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</si>
  <si>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</si>
  <si>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</si>
  <si>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</si>
  <si>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</si>
  <si>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</si>
  <si>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</si>
  <si>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</si>
  <si>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</si>
  <si>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</si>
  <si>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</si>
  <si>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</si>
  <si>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</si>
  <si>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</si>
  <si>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</si>
  <si>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</si>
  <si>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</si>
  <si>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</si>
  <si>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</si>
  <si>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</si>
  <si>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</si>
  <si>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</si>
  <si>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</si>
  <si>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</si>
  <si>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</si>
  <si>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</si>
  <si>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</si>
  <si>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</si>
  <si>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</si>
  <si>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</si>
  <si>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</si>
  <si>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</si>
  <si>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</si>
  <si>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</si>
  <si>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</si>
  <si>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</si>
  <si>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</si>
  <si>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</si>
  <si>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</si>
  <si>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</si>
  <si>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</si>
  <si>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</si>
  <si>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</si>
  <si>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</si>
  <si>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</si>
  <si>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</si>
  <si>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</si>
  <si>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</si>
  <si>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</si>
  <si>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</si>
  <si>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</si>
  <si>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</si>
  <si>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</si>
  <si>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</si>
  <si>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</si>
  <si>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</si>
  <si>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</si>
  <si>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</si>
  <si>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</si>
  <si>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</si>
  <si>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</si>
  <si>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</si>
  <si>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</si>
  <si>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</si>
  <si>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</si>
  <si>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</si>
  <si>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</si>
  <si>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</si>
  <si>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</si>
  <si>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</si>
  <si>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</si>
  <si>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</si>
  <si>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</si>
  <si>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</si>
  <si>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</si>
  <si>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</si>
  <si>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</si>
  <si>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</si>
  <si>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</si>
  <si>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</si>
  <si>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</si>
  <si>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</si>
  <si>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</si>
  <si>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</si>
  <si>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</si>
  <si>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</si>
  <si>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</si>
  <si>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</si>
  <si>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</si>
  <si>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</si>
  <si>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</si>
  <si>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</si>
  <si>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</si>
  <si>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</si>
  <si>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</si>
  <si>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</si>
  <si>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</si>
  <si>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</si>
  <si>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</si>
  <si>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</si>
  <si>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</si>
  <si>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</si>
  <si>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</si>
  <si>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</si>
  <si>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</si>
  <si>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</si>
  <si>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</si>
  <si>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</si>
  <si>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</si>
  <si>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</si>
  <si>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</si>
  <si>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</si>
  <si>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</si>
  <si>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</si>
  <si>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</si>
  <si>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</si>
  <si>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</si>
  <si>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</si>
  <si>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</si>
  <si>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</si>
  <si>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</si>
  <si>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</si>
  <si>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</si>
  <si>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</si>
  <si>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</si>
  <si>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</si>
  <si>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</si>
  <si>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</si>
  <si>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</si>
  <si>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</si>
  <si>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</si>
  <si>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</si>
  <si>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</si>
  <si>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</si>
  <si>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</si>
  <si>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</si>
  <si>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</si>
  <si>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</si>
  <si>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</si>
  <si>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</si>
  <si>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</si>
  <si>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</si>
  <si>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</si>
  <si>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</si>
  <si>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</si>
  <si>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</si>
  <si>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</si>
  <si>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</si>
  <si>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</si>
  <si>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</si>
  <si>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</si>
  <si>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</si>
  <si>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</si>
  <si>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</si>
  <si>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</si>
  <si>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</si>
  <si>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</si>
  <si>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</si>
  <si>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</si>
  <si>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</si>
  <si>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</si>
  <si>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</si>
  <si>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</si>
  <si>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</si>
  <si>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</si>
  <si>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</si>
  <si>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</si>
  <si>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</si>
  <si>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</si>
  <si>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</si>
  <si>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</si>
  <si>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</si>
  <si>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</si>
  <si>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</si>
  <si>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</si>
  <si>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</si>
  <si>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</si>
  <si>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</si>
  <si>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</si>
  <si>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</si>
  <si>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</si>
  <si>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</si>
  <si>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</si>
  <si>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</si>
  <si>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</si>
  <si>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</si>
  <si>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</si>
  <si>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</si>
  <si>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</si>
  <si>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</si>
  <si>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</si>
  <si>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</si>
  <si>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</si>
  <si>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</si>
  <si>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</si>
  <si>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</si>
  <si>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</si>
  <si>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</si>
  <si>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</si>
  <si>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</si>
  <si>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</si>
  <si>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</si>
  <si>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</si>
  <si>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</si>
  <si>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</si>
  <si>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</si>
  <si>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</si>
  <si>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</si>
  <si>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</si>
  <si>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</si>
  <si>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</si>
  <si>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</si>
  <si>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</si>
  <si>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</si>
  <si>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</si>
  <si>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</si>
  <si>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</si>
  <si>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</si>
  <si>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</si>
  <si>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</si>
  <si>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</si>
  <si>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</si>
  <si>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</si>
  <si>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</si>
  <si>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</si>
  <si>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</si>
  <si>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</si>
  <si>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</si>
  <si>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</si>
  <si>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</si>
  <si>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</si>
  <si>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</si>
  <si>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</si>
  <si>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</si>
  <si>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</si>
  <si>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</si>
  <si>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</si>
  <si>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</si>
  <si>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</si>
  <si>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</si>
  <si>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</si>
  <si>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</si>
  <si>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</si>
  <si>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</si>
  <si>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</si>
  <si>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</si>
  <si>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</si>
  <si>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</si>
  <si>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</si>
  <si>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</si>
  <si>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</si>
  <si>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</si>
  <si>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</si>
  <si>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</si>
  <si>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</si>
  <si>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</si>
  <si>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</si>
  <si>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</si>
  <si>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</si>
  <si>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</si>
  <si>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</si>
  <si>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</si>
  <si>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</si>
  <si>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</si>
  <si>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</si>
  <si>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</si>
  <si>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</si>
  <si>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</si>
  <si>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</si>
  <si>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</si>
  <si>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</si>
  <si>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</si>
  <si>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</si>
  <si>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</si>
  <si>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</si>
  <si>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</si>
  <si>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</si>
  <si>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</si>
  <si>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</si>
  <si>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</si>
  <si>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</si>
  <si>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</si>
  <si>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</si>
  <si>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</si>
  <si>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</si>
  <si>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</si>
  <si>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</si>
  <si>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</si>
  <si>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</si>
  <si>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</si>
  <si>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</si>
  <si>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</si>
  <si>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</si>
  <si>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</si>
  <si>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</si>
  <si>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</si>
  <si>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</si>
  <si>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</si>
  <si>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</si>
  <si>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</si>
  <si>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</si>
  <si>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</si>
  <si>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</si>
  <si>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</si>
  <si>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</si>
  <si>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</si>
  <si>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</si>
  <si>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</si>
  <si>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</si>
  <si>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</si>
  <si>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</si>
  <si>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</si>
  <si>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</si>
  <si>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</si>
  <si>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</si>
  <si>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</si>
  <si>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</si>
  <si>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</si>
  <si>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</si>
  <si>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</si>
  <si>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</si>
  <si>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</si>
  <si>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</si>
  <si>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</si>
  <si>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</si>
  <si>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</si>
  <si>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</si>
  <si>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</si>
  <si>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</si>
  <si>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</si>
  <si>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</si>
  <si>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</si>
  <si>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</si>
  <si>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</si>
  <si>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</si>
  <si>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</si>
  <si>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</si>
  <si>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</si>
  <si>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</si>
  <si>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</si>
  <si>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</si>
  <si>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</si>
  <si>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</si>
  <si>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</si>
  <si>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</si>
  <si>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</si>
  <si>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</si>
  <si>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</si>
  <si>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</si>
  <si>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</si>
  <si>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</si>
  <si>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</si>
  <si>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</si>
  <si>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</si>
  <si>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</si>
  <si>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</si>
  <si>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</si>
  <si>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</si>
  <si>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</si>
  <si>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</si>
  <si>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</si>
  <si>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</si>
  <si>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</si>
  <si>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</si>
  <si>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</si>
  <si>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</si>
  <si>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</si>
  <si>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</si>
  <si>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</si>
  <si>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</si>
  <si>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</si>
  <si>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</si>
  <si>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</si>
  <si>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</si>
  <si>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</si>
  <si>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</si>
  <si>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</si>
  <si>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</si>
  <si>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</si>
  <si>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</si>
  <si>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</si>
  <si>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</si>
  <si>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</si>
  <si>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</si>
  <si>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</si>
  <si>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</si>
  <si>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</si>
  <si>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</si>
  <si>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</si>
  <si>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</si>
  <si>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</si>
  <si>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</si>
  <si>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</si>
  <si>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</si>
  <si>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</si>
  <si>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</si>
  <si>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</si>
  <si>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</si>
  <si>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</si>
  <si>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</si>
  <si>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</si>
  <si>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</si>
  <si>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</si>
  <si>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</si>
  <si>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</si>
  <si>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</si>
  <si>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</si>
  <si>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</si>
  <si>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</si>
  <si>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</si>
  <si>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</si>
  <si>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</si>
  <si>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</si>
  <si>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</si>
  <si>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</si>
  <si>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</si>
  <si>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</si>
  <si>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</si>
  <si>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</si>
  <si>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</si>
  <si>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</si>
  <si>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</si>
  <si>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</si>
  <si>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</si>
  <si>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</si>
  <si>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</si>
  <si>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</si>
  <si>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</si>
  <si>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</si>
  <si>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</si>
  <si>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</si>
  <si>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</si>
  <si>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</si>
  <si>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</si>
  <si>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</si>
  <si>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</si>
  <si>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</si>
  <si>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</si>
  <si>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</si>
  <si>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</si>
  <si>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</si>
  <si>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</si>
  <si>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</si>
  <si>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</si>
  <si>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</si>
  <si>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</si>
  <si>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</si>
  <si>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</si>
  <si>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</si>
  <si>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</si>
  <si>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</si>
  <si>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</si>
  <si>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</si>
  <si>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</si>
  <si>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</si>
  <si>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</si>
  <si>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</si>
  <si>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</si>
  <si>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</si>
  <si>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</si>
  <si>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</si>
  <si>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</si>
  <si>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</si>
  <si>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</si>
  <si>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</si>
  <si>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</si>
  <si>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</si>
  <si>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</si>
  <si>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</si>
  <si>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</si>
  <si>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</si>
  <si>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</si>
  <si>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</si>
  <si>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</si>
  <si>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</si>
  <si>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</si>
  <si>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</si>
  <si>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</si>
  <si>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</si>
  <si>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</si>
  <si>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</si>
  <si>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</si>
  <si>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</si>
  <si>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</si>
  <si>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</si>
  <si>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</si>
  <si>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</si>
  <si>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</si>
  <si>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</si>
  <si>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</si>
  <si>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</si>
  <si>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</si>
  <si>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</si>
  <si>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</si>
  <si>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</si>
  <si>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</si>
  <si>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</si>
  <si>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</si>
  <si>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</si>
  <si>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</si>
  <si>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</si>
  <si>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</si>
  <si>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</si>
  <si>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</si>
  <si>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</si>
  <si>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</si>
  <si>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</si>
  <si>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</si>
  <si>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</si>
  <si>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</si>
  <si>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</si>
  <si>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</si>
  <si>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</si>
  <si>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</si>
  <si>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</si>
  <si>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</si>
  <si>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</si>
  <si>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</si>
  <si>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</si>
  <si>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</si>
  <si>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</si>
  <si>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</si>
  <si>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</si>
  <si>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</si>
  <si>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</si>
  <si>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</si>
  <si>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</si>
  <si>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</si>
  <si>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</si>
  <si>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</si>
  <si>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</si>
  <si>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</si>
  <si>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</si>
  <si>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</si>
  <si>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</si>
  <si>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</si>
  <si>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</si>
  <si>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</si>
  <si>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</si>
  <si>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</si>
  <si>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</si>
  <si>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</si>
  <si>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</si>
  <si>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</si>
  <si>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</si>
  <si>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</si>
  <si>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</si>
  <si>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</si>
  <si>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</si>
  <si>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</si>
  <si>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</si>
  <si>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</si>
  <si>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</si>
  <si>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</si>
  <si>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</si>
  <si>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</si>
  <si>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</si>
  <si>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</si>
  <si>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</si>
  <si>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</si>
  <si>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</si>
  <si>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</si>
  <si>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</si>
  <si>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</si>
  <si>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</si>
  <si>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</si>
  <si>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</si>
  <si>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</si>
  <si>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</si>
  <si>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</si>
  <si>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</si>
  <si>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</si>
  <si>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</si>
  <si>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</si>
  <si>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</si>
  <si>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</si>
  <si>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</si>
  <si>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</si>
  <si>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</si>
  <si>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</si>
  <si>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</si>
  <si>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</si>
  <si>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</si>
  <si>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</si>
  <si>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</si>
  <si>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</si>
  <si>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</si>
  <si>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</si>
  <si>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</si>
  <si>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</si>
  <si>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</si>
  <si>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</si>
  <si>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</si>
  <si>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</si>
  <si>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</si>
  <si>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</si>
  <si>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</si>
  <si>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</si>
  <si>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</si>
  <si>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</si>
  <si>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</si>
  <si>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</si>
  <si>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</si>
  <si>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</si>
  <si>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</si>
  <si>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</si>
  <si>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</si>
  <si>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</si>
  <si>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</si>
  <si>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</si>
  <si>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</si>
  <si>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</si>
  <si>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</si>
  <si>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</si>
  <si>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</si>
  <si>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</si>
  <si>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</si>
  <si>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</si>
  <si>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</si>
  <si>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</si>
  <si>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</si>
  <si>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</si>
  <si>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</si>
  <si>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</si>
  <si>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</si>
  <si>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</si>
  <si>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</si>
  <si>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</si>
  <si>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</si>
  <si>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</si>
  <si>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</si>
  <si>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</si>
  <si>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</si>
  <si>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</si>
  <si>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</si>
  <si>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</si>
  <si>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</si>
  <si>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</si>
  <si>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</si>
  <si>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</si>
  <si>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</si>
  <si>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</si>
  <si>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</si>
  <si>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</si>
  <si>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</si>
  <si>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</si>
  <si>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</si>
  <si>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</si>
  <si>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</si>
  <si>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</si>
  <si>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</si>
  <si>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</si>
  <si>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</si>
  <si>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</si>
  <si>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</si>
  <si>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</si>
  <si>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</si>
  <si>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</si>
  <si>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</si>
  <si>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</si>
  <si>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</si>
  <si>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</si>
  <si>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</si>
  <si>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</si>
  <si>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</si>
  <si>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</si>
  <si>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</si>
  <si>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</si>
  <si>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</si>
  <si>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</si>
  <si>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</si>
  <si>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</si>
  <si>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</si>
  <si>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</si>
  <si>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</si>
  <si>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</si>
  <si>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</si>
  <si>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</si>
  <si>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</si>
  <si>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</si>
  <si>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</si>
  <si>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</si>
  <si>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</si>
  <si>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</si>
  <si>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</si>
  <si>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</si>
  <si>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</si>
  <si>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</si>
  <si>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</si>
  <si>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</si>
  <si>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</si>
  <si>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</si>
  <si>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</si>
  <si>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</si>
  <si>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</si>
  <si>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</si>
  <si>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</si>
  <si>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</si>
  <si>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</si>
  <si>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</si>
  <si>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</si>
  <si>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</si>
  <si>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</si>
  <si>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</si>
  <si>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</si>
  <si>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</si>
  <si>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</si>
  <si>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</si>
  <si>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</si>
  <si>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</si>
  <si>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</si>
  <si>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</si>
  <si>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</si>
  <si>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</si>
  <si>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</si>
  <si>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</si>
  <si>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</si>
  <si>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</si>
  <si>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</si>
  <si>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</si>
  <si>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</si>
  <si>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</si>
  <si>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</si>
  <si>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</si>
  <si>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</si>
  <si>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</si>
  <si>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</si>
  <si>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</si>
  <si>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</si>
  <si>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</si>
  <si>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</si>
  <si>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</si>
  <si>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</si>
  <si>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</si>
  <si>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</si>
  <si>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</si>
  <si>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</si>
  <si>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</si>
  <si>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</si>
  <si>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</si>
  <si>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</si>
  <si>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</si>
  <si>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</si>
  <si>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</si>
  <si>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</si>
  <si>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</si>
  <si>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</si>
  <si>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</si>
  <si>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</si>
  <si>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</si>
  <si>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</si>
  <si>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</si>
  <si>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</si>
  <si>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</si>
  <si>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</si>
  <si>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</si>
  <si>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</si>
  <si>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</si>
  <si>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</si>
  <si>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</si>
  <si>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</si>
  <si>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</si>
  <si>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</si>
  <si>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</si>
  <si>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</si>
  <si>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</si>
  <si>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</si>
  <si>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</si>
  <si>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</si>
  <si>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</si>
  <si>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</si>
  <si>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</si>
  <si>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</si>
  <si>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</si>
  <si>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</si>
  <si>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</si>
  <si>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</si>
  <si>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</si>
  <si>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</si>
  <si>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</si>
  <si>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</si>
  <si>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</si>
  <si>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</si>
  <si>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</si>
  <si>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</si>
  <si>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</si>
  <si>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</si>
  <si>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</si>
  <si>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</si>
  <si>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</si>
  <si>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</si>
  <si>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</si>
  <si>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</si>
  <si>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</si>
  <si>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</si>
  <si>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</si>
  <si>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</si>
  <si>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</si>
  <si>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</si>
  <si>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</si>
  <si>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</si>
  <si>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</si>
  <si>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</si>
  <si>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</si>
  <si>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</si>
  <si>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</si>
  <si>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</si>
  <si>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</si>
  <si>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</si>
  <si>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</si>
  <si>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</si>
  <si>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</si>
  <si>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</si>
  <si>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</si>
  <si>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</si>
  <si>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</si>
  <si>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</si>
  <si>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</si>
  <si>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</si>
  <si>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</si>
  <si>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</si>
  <si>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</si>
  <si>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</si>
  <si>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</si>
  <si>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</si>
  <si>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</si>
  <si>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</si>
  <si>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</si>
  <si>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</si>
  <si>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</si>
  <si>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</si>
  <si>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</si>
  <si>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</si>
  <si>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</si>
  <si>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</si>
  <si>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</si>
  <si>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</si>
  <si>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</si>
  <si>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</si>
  <si>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</si>
  <si>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</si>
  <si>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</si>
  <si>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</si>
  <si>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</si>
  <si>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</si>
  <si>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</si>
  <si>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</si>
  <si>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</si>
  <si>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</si>
  <si>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</si>
  <si>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</si>
  <si>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</si>
  <si>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</si>
  <si>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</si>
  <si>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</si>
  <si>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</si>
  <si>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</si>
  <si>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</si>
  <si>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</si>
  <si>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</si>
  <si>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</si>
  <si>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</si>
  <si>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</si>
  <si>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</si>
  <si>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</si>
  <si>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</si>
  <si>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</si>
  <si>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</si>
  <si>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</si>
  <si>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</si>
  <si>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</si>
  <si>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</si>
  <si>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</si>
  <si>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</si>
  <si>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</si>
  <si>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</si>
  <si>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</si>
  <si>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</si>
  <si>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</si>
  <si>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</si>
  <si>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</si>
  <si>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</si>
  <si>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</si>
  <si>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</si>
  <si>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</si>
  <si>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</si>
  <si>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</si>
  <si>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</si>
  <si>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</si>
  <si>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</si>
  <si>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</si>
  <si>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</si>
  <si>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</si>
  <si>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</si>
  <si>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</si>
  <si>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</si>
  <si>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</si>
  <si>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</si>
  <si>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</si>
  <si>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</si>
  <si>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</si>
  <si>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</si>
  <si>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</si>
  <si>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</si>
  <si>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</si>
  <si>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</si>
  <si>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</si>
  <si>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</si>
  <si>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</si>
  <si>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</si>
  <si>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</si>
  <si>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</si>
  <si>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</si>
  <si>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</si>
  <si>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</si>
  <si>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</si>
  <si>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</si>
  <si>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</si>
  <si>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</si>
  <si>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</si>
  <si>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</si>
  <si>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</si>
  <si>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</si>
  <si>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</si>
  <si>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</si>
  <si>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</si>
  <si>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</si>
  <si>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</si>
  <si>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</si>
  <si>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</si>
  <si>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</si>
  <si>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</si>
  <si>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</si>
  <si>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</si>
  <si>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</si>
  <si>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</si>
  <si>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</si>
  <si>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</si>
  <si>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</si>
  <si>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</si>
  <si>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</si>
  <si>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</si>
  <si>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</si>
  <si>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</si>
  <si>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</si>
  <si>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</si>
  <si>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</si>
  <si>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</si>
  <si>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</si>
  <si>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</si>
  <si>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</si>
  <si>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</si>
  <si>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</si>
  <si>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</si>
  <si>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</si>
  <si>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</si>
  <si>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</si>
  <si>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</si>
  <si>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</si>
  <si>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</si>
  <si>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</si>
  <si>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</si>
  <si>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</si>
  <si>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</si>
  <si>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</si>
  <si>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</si>
  <si>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</si>
  <si>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</si>
  <si>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</si>
  <si>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</si>
  <si>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</si>
  <si>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</si>
  <si>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</si>
  <si>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</si>
  <si>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</si>
  <si>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</si>
  <si>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</si>
  <si>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</si>
  <si>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</si>
  <si>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</si>
  <si>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</si>
  <si>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</si>
  <si>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</si>
  <si>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</si>
  <si>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</si>
  <si>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</si>
  <si>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</si>
  <si>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</si>
  <si>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</si>
  <si>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</si>
  <si>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</si>
  <si>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</si>
  <si>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</si>
  <si>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</si>
  <si>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</si>
  <si>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</si>
  <si>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</si>
  <si>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</si>
  <si>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</si>
  <si>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</si>
  <si>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</si>
  <si>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</si>
  <si>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</si>
  <si>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</si>
  <si>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</si>
  <si>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</si>
  <si>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</si>
  <si>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</si>
  <si>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</si>
  <si>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</si>
  <si>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</si>
  <si>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</si>
  <si>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</si>
  <si>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</si>
  <si>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</si>
  <si>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</si>
  <si>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</si>
  <si>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</si>
  <si>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</si>
  <si>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</si>
  <si>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</si>
  <si>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</si>
  <si>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</si>
  <si>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</si>
  <si>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</si>
  <si>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</si>
  <si>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</si>
  <si>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</si>
  <si>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</si>
  <si>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</si>
  <si>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</si>
  <si>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</si>
  <si>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</si>
  <si>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</si>
  <si>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</si>
  <si>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</si>
  <si>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</si>
  <si>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</si>
  <si>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</si>
  <si>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</si>
  <si>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</si>
  <si>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</si>
  <si>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</si>
  <si>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</si>
  <si>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</si>
  <si>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</si>
  <si>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</si>
  <si>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</si>
  <si>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</si>
  <si>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</si>
  <si>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</si>
  <si>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</si>
  <si>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</si>
  <si>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</si>
  <si>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</si>
  <si>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</si>
  <si>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</si>
  <si>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</si>
  <si>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</si>
  <si>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</si>
  <si>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</si>
  <si>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</si>
  <si>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</si>
  <si>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</si>
  <si>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</si>
  <si>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</si>
  <si>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</si>
  <si>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</si>
  <si>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</si>
  <si>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</si>
  <si>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</si>
  <si>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</si>
  <si>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</si>
  <si>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</si>
  <si>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</si>
  <si>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</si>
  <si>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</si>
  <si>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</si>
  <si>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</si>
  <si>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</si>
  <si>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</si>
  <si>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</si>
  <si>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</si>
  <si>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</si>
  <si>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</si>
  <si>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</si>
  <si>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</si>
  <si>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</si>
  <si>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</si>
  <si>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</si>
  <si>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</si>
  <si>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</si>
  <si>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</si>
  <si>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</si>
  <si>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</si>
  <si>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</si>
  <si>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</si>
  <si>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</si>
  <si>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</si>
  <si>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</si>
  <si>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</si>
  <si>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</si>
  <si>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</si>
  <si>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</si>
  <si>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</si>
  <si>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</si>
  <si>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</si>
  <si>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</si>
  <si>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</si>
  <si>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</si>
  <si>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</si>
  <si>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</si>
  <si>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</si>
  <si>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</si>
  <si>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</si>
  <si>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</si>
  <si>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</si>
  <si>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</si>
  <si>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</si>
  <si>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</si>
  <si>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</si>
  <si>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</si>
  <si>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</si>
  <si>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</si>
  <si>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</si>
  <si>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</si>
  <si>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</si>
  <si>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</si>
  <si>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</si>
  <si>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</si>
  <si>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</si>
  <si>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</si>
  <si>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</si>
  <si>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</si>
  <si>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</si>
  <si>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</si>
  <si>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</si>
  <si>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</si>
  <si>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</si>
  <si>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</si>
  <si>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</si>
  <si>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</si>
  <si>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</si>
  <si>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</si>
  <si>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</si>
  <si>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</si>
  <si>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</si>
  <si>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</si>
  <si>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</si>
  <si>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</si>
  <si>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</si>
  <si>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</si>
  <si>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</si>
  <si>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</si>
  <si>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</si>
  <si>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</si>
  <si>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</si>
  <si>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</si>
  <si>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</si>
  <si>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</si>
  <si>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</si>
  <si>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</si>
  <si>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</si>
  <si>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</si>
  <si>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</si>
  <si>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</si>
  <si>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</si>
  <si>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</si>
  <si>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</si>
  <si>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</si>
  <si>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</si>
  <si>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</si>
  <si>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</si>
  <si>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</si>
  <si>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</si>
  <si>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</si>
  <si>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</si>
  <si>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</si>
  <si>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</si>
  <si>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</si>
  <si>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</si>
  <si>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</si>
  <si>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</si>
  <si>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</si>
  <si>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</si>
  <si>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</si>
  <si>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</si>
  <si>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</si>
  <si>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</si>
  <si>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</si>
  <si>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</si>
  <si>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</si>
  <si>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</si>
  <si>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</si>
  <si>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</si>
  <si>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</si>
  <si>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</si>
  <si>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</si>
  <si>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</si>
  <si>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</si>
  <si>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</si>
  <si>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</si>
  <si>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</si>
  <si>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</si>
  <si>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</si>
  <si>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</si>
  <si>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</si>
  <si>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</si>
  <si>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</si>
  <si>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</si>
  <si>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</si>
  <si>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</si>
  <si>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</si>
  <si>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</si>
  <si>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</si>
  <si>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</si>
  <si>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</si>
  <si>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</si>
  <si>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</si>
  <si>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</si>
  <si>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</si>
  <si>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</si>
  <si>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</si>
  <si>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</si>
  <si>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</si>
  <si>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</si>
  <si>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</si>
  <si>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</si>
  <si>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</si>
  <si>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</si>
  <si>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</si>
  <si>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</si>
  <si>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</si>
  <si>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</si>
  <si>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</si>
  <si>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</si>
  <si>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</si>
  <si>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</si>
  <si>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</si>
  <si>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</si>
  <si>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</si>
  <si>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</si>
  <si>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</si>
  <si>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</si>
  <si>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</si>
  <si>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</si>
  <si>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</si>
  <si>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</si>
  <si>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</si>
  <si>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</si>
  <si>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</si>
  <si>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</si>
  <si>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</si>
  <si>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</si>
  <si>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</si>
  <si>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</si>
  <si>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</si>
  <si>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</si>
  <si>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</si>
  <si>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</si>
  <si>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</si>
  <si>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</si>
  <si>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</si>
  <si>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</si>
  <si>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</si>
  <si>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</si>
  <si>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</si>
  <si>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</si>
  <si>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</si>
  <si>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</si>
  <si>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</si>
  <si>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</si>
  <si>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</si>
  <si>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</si>
  <si>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</si>
  <si>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</si>
  <si>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</si>
  <si>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</si>
  <si>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</si>
  <si>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</si>
  <si>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</si>
  <si>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</si>
  <si>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</si>
  <si>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</si>
  <si>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</si>
  <si>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</si>
  <si>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</si>
  <si>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</si>
  <si>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</si>
  <si>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</si>
  <si>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</si>
  <si>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</si>
  <si>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</si>
  <si>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</si>
  <si>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</si>
  <si>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</si>
  <si>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</si>
  <si>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</si>
  <si>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</si>
  <si>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</si>
  <si>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</si>
  <si>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</si>
  <si>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</si>
  <si>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</si>
  <si>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</si>
  <si>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</si>
  <si>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</si>
  <si>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</si>
  <si>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</si>
  <si>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</si>
  <si>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</si>
  <si>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</si>
  <si>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</si>
  <si>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</si>
  <si>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</si>
  <si>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</si>
  <si>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</si>
  <si>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</si>
  <si>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</si>
  <si>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</si>
  <si>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</si>
  <si>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</si>
  <si>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</si>
  <si>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</si>
  <si>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</si>
  <si>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</si>
  <si>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</si>
  <si>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</si>
  <si>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</si>
  <si>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</si>
  <si>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</si>
  <si>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</si>
  <si>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</si>
  <si>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</si>
  <si>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</si>
  <si>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</si>
  <si>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</si>
  <si>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</si>
  <si>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</si>
  <si>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</si>
  <si>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</si>
  <si>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</si>
  <si>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</si>
  <si>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</si>
  <si>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</si>
  <si>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</si>
  <si>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</si>
  <si>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</si>
  <si>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</si>
  <si>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</si>
  <si>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</si>
  <si>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</si>
  <si>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</si>
  <si>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</si>
  <si>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</si>
  <si>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</si>
  <si>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</si>
  <si>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</si>
  <si>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</si>
  <si>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</si>
  <si>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</si>
  <si>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</si>
  <si>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</si>
  <si>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</si>
  <si>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</si>
  <si>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</si>
  <si>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</si>
  <si>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</si>
  <si>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</si>
  <si>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</si>
  <si>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</si>
  <si>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</si>
  <si>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</si>
  <si>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</si>
  <si>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</si>
  <si>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</si>
  <si>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</si>
  <si>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</si>
  <si>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</si>
  <si>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</si>
  <si>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</si>
  <si>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</si>
  <si>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</si>
  <si>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</si>
  <si>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</si>
  <si>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</si>
  <si>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</si>
  <si>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</si>
  <si>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</si>
  <si>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</si>
  <si>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</si>
  <si>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</si>
  <si>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</si>
  <si>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</si>
  <si>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</si>
  <si>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</si>
  <si>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</si>
  <si>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</si>
  <si>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</si>
  <si>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</si>
  <si>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</si>
  <si>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</si>
  <si>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</si>
  <si>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</si>
  <si>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</si>
  <si>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</si>
  <si>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</si>
  <si>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</si>
  <si>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</si>
  <si>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</si>
  <si>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</si>
  <si>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</si>
  <si>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</si>
  <si>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</si>
  <si>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</si>
  <si>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</si>
  <si>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</si>
  <si>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</si>
  <si>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</si>
  <si>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</si>
  <si>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</si>
  <si>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</si>
  <si>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</si>
  <si>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</si>
  <si>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</si>
  <si>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</si>
  <si>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</si>
  <si>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</si>
  <si>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</si>
  <si>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</si>
  <si>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</si>
  <si>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</si>
  <si>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</si>
  <si>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</si>
  <si>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</si>
  <si>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</si>
  <si>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</si>
  <si>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</si>
  <si>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</si>
  <si>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</si>
  <si>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</si>
  <si>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</si>
  <si>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</si>
  <si>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</si>
  <si>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</si>
  <si>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</si>
  <si>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</si>
  <si>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</si>
  <si>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</si>
  <si>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</si>
  <si>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</si>
  <si>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</si>
  <si>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</si>
  <si>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</si>
  <si>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</si>
  <si>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</si>
  <si>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</si>
  <si>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</si>
  <si>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</si>
  <si>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</si>
  <si>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</si>
  <si>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</si>
  <si>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</si>
  <si>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</si>
  <si>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</si>
  <si>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</si>
  <si>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</si>
  <si>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</si>
  <si>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</si>
  <si>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</si>
  <si>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</si>
  <si>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</si>
  <si>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</si>
  <si>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</si>
  <si>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</si>
  <si>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</si>
  <si>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</si>
  <si>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</si>
  <si>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</si>
  <si>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</si>
  <si>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</si>
  <si>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</si>
  <si>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</si>
  <si>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</si>
  <si>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</si>
  <si>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</si>
  <si>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</si>
  <si>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</si>
  <si>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</si>
  <si>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</si>
  <si>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</si>
  <si>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</si>
  <si>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</si>
  <si>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</si>
  <si>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</si>
  <si>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</si>
  <si>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</si>
  <si>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</si>
  <si>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</si>
  <si>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</si>
  <si>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</si>
  <si>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</si>
  <si>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</si>
  <si>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</si>
  <si>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</si>
  <si>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</si>
  <si>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</si>
  <si>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</si>
  <si>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</si>
  <si>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</si>
  <si>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</si>
  <si>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</si>
  <si>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</si>
  <si>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</si>
  <si>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</si>
  <si>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</si>
  <si>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</si>
  <si>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</si>
  <si>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</si>
  <si>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</si>
  <si>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</si>
  <si>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</si>
  <si>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</si>
  <si>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</si>
  <si>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</si>
  <si>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</si>
  <si>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</si>
  <si>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</si>
  <si>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</si>
  <si>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</si>
  <si>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</si>
  <si>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</si>
  <si>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</si>
  <si>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</si>
  <si>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</si>
  <si>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</si>
  <si>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</si>
  <si>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</si>
  <si>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</si>
  <si>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</si>
  <si>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</si>
  <si>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</si>
  <si>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</si>
  <si>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</si>
  <si>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</si>
  <si>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</si>
  <si>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</si>
  <si>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</si>
  <si>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</si>
  <si>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</si>
  <si>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</si>
  <si>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</si>
  <si>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</si>
  <si>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</si>
  <si>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</si>
  <si>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</si>
  <si>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</si>
  <si>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</si>
  <si>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</si>
  <si>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</si>
  <si>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</si>
  <si>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</si>
  <si>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</si>
  <si>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</si>
  <si>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</si>
  <si>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</si>
  <si>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</si>
  <si>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</si>
  <si>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</si>
  <si>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</si>
  <si>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</si>
  <si>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</si>
  <si>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</si>
  <si>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</si>
  <si>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</si>
  <si>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</si>
  <si>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</si>
  <si>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</si>
  <si>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</si>
  <si>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</si>
  <si>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</si>
  <si>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</si>
  <si>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</si>
  <si>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</si>
  <si>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</si>
  <si>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</si>
  <si>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</si>
  <si>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</si>
  <si>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</si>
  <si>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</si>
  <si>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</si>
  <si>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</si>
  <si>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</si>
  <si>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</si>
  <si>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</si>
  <si>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</si>
  <si>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</si>
  <si>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</si>
  <si>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</si>
  <si>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</si>
  <si>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</si>
  <si>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</si>
  <si>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</si>
  <si>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</si>
  <si>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</si>
  <si>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</si>
  <si>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</si>
  <si>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</si>
  <si>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</si>
  <si>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</si>
  <si>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</si>
  <si>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</si>
  <si>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</si>
  <si>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</si>
  <si>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</si>
  <si>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</si>
  <si>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</si>
  <si>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</si>
  <si>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</si>
  <si>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</si>
  <si>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</si>
  <si>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</si>
  <si>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</si>
  <si>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</si>
  <si>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</si>
  <si>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</si>
  <si>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</si>
  <si>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</si>
  <si>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</si>
  <si>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</si>
  <si>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</si>
  <si>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</si>
  <si>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</si>
  <si>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</si>
  <si>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</si>
  <si>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</si>
  <si>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</si>
  <si>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</si>
  <si>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</si>
  <si>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</si>
  <si>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</si>
  <si>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</si>
  <si>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</si>
  <si>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</si>
  <si>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</si>
  <si>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</si>
  <si>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</si>
  <si>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</si>
  <si>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</si>
  <si>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</si>
  <si>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</si>
  <si>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</si>
  <si>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</si>
  <si>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</si>
  <si>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</si>
  <si>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</si>
  <si>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</si>
  <si>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</si>
  <si>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</si>
  <si>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</si>
  <si>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</si>
  <si>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</si>
  <si>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</si>
  <si>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</si>
  <si>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</si>
  <si>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</si>
  <si>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</si>
  <si>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</si>
  <si>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</si>
  <si>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</si>
  <si>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</si>
  <si>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</si>
  <si>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</si>
  <si>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</si>
  <si>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</si>
  <si>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</si>
  <si>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</si>
  <si>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</si>
  <si>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</si>
  <si>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</si>
  <si>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</si>
  <si>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</si>
  <si>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</si>
  <si>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</si>
  <si>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</si>
  <si>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</si>
  <si>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</si>
  <si>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</si>
  <si>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</si>
  <si>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</si>
  <si>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</si>
  <si>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</si>
  <si>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</si>
  <si>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</si>
  <si>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</si>
  <si>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</si>
  <si>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</si>
  <si>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</si>
  <si>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</si>
  <si>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</si>
  <si>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</si>
  <si>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</si>
  <si>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</si>
  <si>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</si>
  <si>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</si>
  <si>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</si>
  <si>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</si>
  <si>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</si>
  <si>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</si>
  <si>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</si>
  <si>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</si>
  <si>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</si>
  <si>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</si>
  <si>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</si>
  <si>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</si>
  <si>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</si>
  <si>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</si>
  <si>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</si>
  <si>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</si>
  <si>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</si>
  <si>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</si>
  <si>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</si>
  <si>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</si>
  <si>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</si>
  <si>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</si>
  <si>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</si>
  <si>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</si>
  <si>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</si>
  <si>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</si>
  <si>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</si>
  <si>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</si>
  <si>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</si>
  <si>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</si>
  <si>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</si>
  <si>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</si>
  <si>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</si>
  <si>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</si>
  <si>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</si>
  <si>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</si>
  <si>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</si>
  <si>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</si>
  <si>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</si>
  <si>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</si>
  <si>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</si>
  <si>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</si>
  <si>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</si>
  <si>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</si>
  <si>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</si>
  <si>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</si>
  <si>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</si>
  <si>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</si>
  <si>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</si>
  <si>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</si>
  <si>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</si>
  <si>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</si>
  <si>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</si>
  <si>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</si>
  <si>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</si>
  <si>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</si>
  <si>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</si>
  <si>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</si>
  <si>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</si>
  <si>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</si>
  <si>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</si>
  <si>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</si>
  <si>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</si>
  <si>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</si>
  <si>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</si>
  <si>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</si>
  <si>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</si>
  <si>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</si>
  <si>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</si>
  <si>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</si>
  <si>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</si>
  <si>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</si>
  <si>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</si>
  <si>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</si>
  <si>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</si>
  <si>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</si>
  <si>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</si>
  <si>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</si>
  <si>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</si>
  <si>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</si>
  <si>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</si>
  <si>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</si>
  <si>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</si>
  <si>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</si>
  <si>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</si>
  <si>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</si>
  <si>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</si>
  <si>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</si>
  <si>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</si>
  <si>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</si>
  <si>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</si>
  <si>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</si>
  <si>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</si>
  <si>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</si>
  <si>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</si>
  <si>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</si>
  <si>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</si>
  <si>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</si>
  <si>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</si>
  <si>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</si>
  <si>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</si>
  <si>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</si>
  <si>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</si>
  <si>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</si>
  <si>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</si>
  <si>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</si>
  <si>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</si>
  <si>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</si>
  <si>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</si>
  <si>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</si>
  <si>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</si>
  <si>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</si>
  <si>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</si>
  <si>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</si>
  <si>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</si>
  <si>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</si>
  <si>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</si>
  <si>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</si>
  <si>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</si>
  <si>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</si>
  <si>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</si>
  <si>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</si>
  <si>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</si>
  <si>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</si>
  <si>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</si>
  <si>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</si>
  <si>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</si>
  <si>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</si>
  <si>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</si>
  <si>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</si>
  <si>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</si>
  <si>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</si>
  <si>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</si>
  <si>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</si>
  <si>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</si>
  <si>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</si>
  <si>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</si>
  <si>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</si>
  <si>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</si>
  <si>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</si>
  <si>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</si>
  <si>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</si>
  <si>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</si>
  <si>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</si>
  <si>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</si>
  <si>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</si>
  <si>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</si>
  <si>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</si>
  <si>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</si>
  <si>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</si>
  <si>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</si>
  <si>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</si>
  <si>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</si>
  <si>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</si>
  <si>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</si>
  <si>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</si>
  <si>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</si>
  <si>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</si>
  <si>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</si>
  <si>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</si>
  <si>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</si>
  <si>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</si>
  <si>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</si>
  <si>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</si>
  <si>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</si>
  <si>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</si>
  <si>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</si>
  <si>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</si>
  <si>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</si>
  <si>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</si>
  <si>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</si>
  <si>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</si>
  <si>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</si>
  <si>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</si>
  <si>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</si>
  <si>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</si>
  <si>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</si>
  <si>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</si>
  <si>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</si>
  <si>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</si>
  <si>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</si>
  <si>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</si>
  <si>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</si>
  <si>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</si>
  <si>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</si>
  <si>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</si>
  <si>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</si>
  <si>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</si>
  <si>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</si>
  <si>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</si>
  <si>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</si>
  <si>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</si>
  <si>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</si>
  <si>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</si>
  <si>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</si>
  <si>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</si>
  <si>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</si>
  <si>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</si>
  <si>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</si>
  <si>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</si>
  <si>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</si>
  <si>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</si>
  <si>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</si>
  <si>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</si>
  <si>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</si>
  <si>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</si>
  <si>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</si>
  <si>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</si>
  <si>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</si>
  <si>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</si>
  <si>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</si>
  <si>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</si>
  <si>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</si>
  <si>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</si>
  <si>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</si>
  <si>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</si>
  <si>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</si>
  <si>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</si>
  <si>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</si>
  <si>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</si>
  <si>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</si>
  <si>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</si>
  <si>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</si>
  <si>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</si>
  <si>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</si>
  <si>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</si>
  <si>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</si>
  <si>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</si>
  <si>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</si>
  <si>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</si>
  <si>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</si>
  <si>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</si>
  <si>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</si>
  <si>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</si>
  <si>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</si>
  <si>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</si>
  <si>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</si>
  <si>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</si>
  <si>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</si>
  <si>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</si>
  <si>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</si>
  <si>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</si>
  <si>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</si>
  <si>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</si>
  <si>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</si>
  <si>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</si>
  <si>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</si>
  <si>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</si>
  <si>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</si>
  <si>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</si>
  <si>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</si>
  <si>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</si>
  <si>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</si>
  <si>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</si>
  <si>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</si>
  <si>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</si>
  <si>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</si>
  <si>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</si>
  <si>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</si>
  <si>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</si>
  <si>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</si>
  <si>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</si>
  <si>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</si>
  <si>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</si>
  <si>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</si>
  <si>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</si>
  <si>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</si>
  <si>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</si>
  <si>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</si>
  <si>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</si>
  <si>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</si>
  <si>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</si>
  <si>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</si>
  <si>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</si>
  <si>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</si>
  <si>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</si>
  <si>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</si>
  <si>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</si>
  <si>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</si>
  <si>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</si>
  <si>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</si>
  <si>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</si>
  <si>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</si>
  <si>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</si>
  <si>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</si>
  <si>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</si>
  <si>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</si>
  <si>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</si>
  <si>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</si>
  <si>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</si>
  <si>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</si>
  <si>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</si>
  <si>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</si>
  <si>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</si>
  <si>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</si>
  <si>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</si>
  <si>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</si>
  <si>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</si>
  <si>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</si>
  <si>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</si>
  <si>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</si>
  <si>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</si>
  <si>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</si>
  <si>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</si>
  <si>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</si>
  <si>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</si>
  <si>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</si>
  <si>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</si>
  <si>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</si>
  <si>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</si>
  <si>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</si>
  <si>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</si>
  <si>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</si>
  <si>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</si>
  <si>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</si>
  <si>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</si>
  <si>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</si>
  <si>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</si>
  <si>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</si>
  <si>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</si>
  <si>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</si>
  <si>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</si>
  <si>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</si>
  <si>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</si>
  <si>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</si>
  <si>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</si>
  <si>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</si>
  <si>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</si>
  <si>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</si>
  <si>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</si>
  <si>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</si>
  <si>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</si>
  <si>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</si>
  <si>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</si>
  <si>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</si>
  <si>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</si>
  <si>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</si>
  <si>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</si>
  <si>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</si>
  <si>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</si>
  <si>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</si>
  <si>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</si>
  <si>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</si>
  <si>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</si>
  <si>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</si>
  <si>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</si>
  <si>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</si>
  <si>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</si>
  <si>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</si>
  <si>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</si>
  <si>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</si>
  <si>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</si>
  <si>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</si>
  <si>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</si>
  <si>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</si>
  <si>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</si>
  <si>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</si>
  <si>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</si>
  <si>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</si>
  <si>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</si>
  <si>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</si>
  <si>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</si>
  <si>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</si>
  <si>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</si>
  <si>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</si>
  <si>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</si>
  <si>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</si>
  <si>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</si>
  <si>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</si>
  <si>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</si>
  <si>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</si>
  <si>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</si>
  <si>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</si>
  <si>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</si>
  <si>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</si>
  <si>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</si>
  <si>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</si>
  <si>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</si>
  <si>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</si>
  <si>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</si>
  <si>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</si>
  <si>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</si>
  <si>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</si>
  <si>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</si>
  <si>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</si>
  <si>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</si>
  <si>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</si>
  <si>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</si>
  <si>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</si>
  <si>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</si>
  <si>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</si>
  <si>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</si>
  <si>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</si>
  <si>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</si>
  <si>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</si>
  <si>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</si>
  <si>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</si>
  <si>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</si>
  <si>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</si>
  <si>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</si>
  <si>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</si>
  <si>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</si>
  <si>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</si>
  <si>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</si>
  <si>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</si>
  <si>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</si>
  <si>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</si>
  <si>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</si>
  <si>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</si>
  <si>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</si>
  <si>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</si>
  <si>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</si>
  <si>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</si>
  <si>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</si>
  <si>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</si>
  <si>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</si>
  <si>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</si>
  <si>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</si>
  <si>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</si>
  <si>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</si>
  <si>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</si>
  <si>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</si>
  <si>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</si>
  <si>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</si>
  <si>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</si>
  <si>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</si>
  <si>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</si>
  <si>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</si>
  <si>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</si>
  <si>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</si>
  <si>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</si>
  <si>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</si>
  <si>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</si>
  <si>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</si>
  <si>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</si>
  <si>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</si>
  <si>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</si>
  <si>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</si>
  <si>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</si>
  <si>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</si>
  <si>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</si>
  <si>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</si>
  <si>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</si>
  <si>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</si>
  <si>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</si>
  <si>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</si>
  <si>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</si>
  <si>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</si>
  <si>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</si>
  <si>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</si>
  <si>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</si>
  <si>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</si>
  <si>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</si>
  <si>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</si>
  <si>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</si>
  <si>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</si>
  <si>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</si>
  <si>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</si>
  <si>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</si>
  <si>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</si>
  <si>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</si>
  <si>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</si>
  <si>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</si>
  <si>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</si>
  <si>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</si>
  <si>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</si>
  <si>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</si>
  <si>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</si>
  <si>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</si>
  <si>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</si>
  <si>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</si>
  <si>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</si>
  <si>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</si>
  <si>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</si>
  <si>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</si>
  <si>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</si>
  <si>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</si>
  <si>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</si>
  <si>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</si>
  <si>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</si>
  <si>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</si>
  <si>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</si>
  <si>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</si>
  <si>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</si>
  <si>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</si>
  <si>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</si>
  <si>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</si>
  <si>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</si>
  <si>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</si>
  <si>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</si>
  <si>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</si>
  <si>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</si>
  <si>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</si>
  <si>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</si>
  <si>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</si>
  <si>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</si>
  <si>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</si>
  <si>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</si>
  <si>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</si>
  <si>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</si>
  <si>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</si>
  <si>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</si>
  <si>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</si>
  <si>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</si>
  <si>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</si>
  <si>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</si>
  <si>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</si>
  <si>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</si>
  <si>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</si>
  <si>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</si>
  <si>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</si>
  <si>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</si>
  <si>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</si>
  <si>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</si>
  <si>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</si>
  <si>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</si>
  <si>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</si>
  <si>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</si>
  <si>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</si>
  <si>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</si>
  <si>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</si>
  <si>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</si>
  <si>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</si>
  <si>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</si>
  <si>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</si>
  <si>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</si>
  <si>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</si>
  <si>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</si>
  <si>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</si>
  <si>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</si>
  <si>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</si>
  <si>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</si>
  <si>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</si>
  <si>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</si>
  <si>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</si>
  <si>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</si>
  <si>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</si>
  <si>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</si>
  <si>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</si>
  <si>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</si>
  <si>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</si>
  <si>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</si>
  <si>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</si>
  <si>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</si>
  <si>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</si>
  <si>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</si>
  <si>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</si>
  <si>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</si>
  <si>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</si>
  <si>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</si>
  <si>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</si>
  <si>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</si>
  <si>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</si>
  <si>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</si>
  <si>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</si>
  <si>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</si>
  <si>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</si>
  <si>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</si>
  <si>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</si>
  <si>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</si>
  <si>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</si>
  <si>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</si>
  <si>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</si>
  <si>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</si>
  <si>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</si>
  <si>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</si>
  <si>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</si>
  <si>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</si>
  <si>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</si>
  <si>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</si>
  <si>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</si>
  <si>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</si>
  <si>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</si>
  <si>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</si>
  <si>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</si>
  <si>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</si>
  <si>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</si>
  <si>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</si>
  <si>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</si>
  <si>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</si>
  <si>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</si>
  <si>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</si>
  <si>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</si>
  <si>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</si>
  <si>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</si>
  <si>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</si>
  <si>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</si>
  <si>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</si>
  <si>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</si>
  <si>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</si>
  <si>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</si>
  <si>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</si>
  <si>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</si>
  <si>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</si>
  <si>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</si>
  <si>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</si>
  <si>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</si>
  <si>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</si>
  <si>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</si>
  <si>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</si>
  <si>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</si>
  <si>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</si>
  <si>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</si>
  <si>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</si>
  <si>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</si>
  <si>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</si>
  <si>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</si>
  <si>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</si>
  <si>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</si>
  <si>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</si>
  <si>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</si>
  <si>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</si>
  <si>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</si>
  <si>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</si>
  <si>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</si>
  <si>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</si>
  <si>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</si>
  <si>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</si>
  <si>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</si>
  <si>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</si>
  <si>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</si>
  <si>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</si>
  <si>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</si>
  <si>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</si>
  <si>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</si>
  <si>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</si>
  <si>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</si>
  <si>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</si>
  <si>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</si>
  <si>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</si>
  <si>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</si>
  <si>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</si>
  <si>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</si>
  <si>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</si>
  <si>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</si>
  <si>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</si>
  <si>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</si>
  <si>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</si>
  <si>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</si>
  <si>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</si>
  <si>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</si>
  <si>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</si>
  <si>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</si>
  <si>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</si>
  <si>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</si>
  <si>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</si>
  <si>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</si>
  <si>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</si>
  <si>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</si>
  <si>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</si>
  <si>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</si>
  <si>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</si>
  <si>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</si>
  <si>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</si>
  <si>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</si>
  <si>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</si>
  <si>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</si>
  <si>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</si>
  <si>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</si>
  <si>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</si>
  <si>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</si>
  <si>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</si>
  <si>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</si>
  <si>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</si>
  <si>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</si>
  <si>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</si>
  <si>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</si>
  <si>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</si>
  <si>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</si>
  <si>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</si>
  <si>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</si>
  <si>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</si>
  <si>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</si>
  <si>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</si>
  <si>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</si>
  <si>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</si>
  <si>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</si>
  <si>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</si>
  <si>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</si>
  <si>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</si>
  <si>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</si>
  <si>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</si>
  <si>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</si>
  <si>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</si>
  <si>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</si>
  <si>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</si>
  <si>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</si>
  <si>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</si>
  <si>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</si>
  <si>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</si>
  <si>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</si>
  <si>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</si>
  <si>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</si>
  <si>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</si>
  <si>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</si>
  <si>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</si>
  <si>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</si>
  <si>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</si>
  <si>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</si>
  <si>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</si>
  <si>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</si>
  <si>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</si>
  <si>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</si>
  <si>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</si>
  <si>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</si>
  <si>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</si>
  <si>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</si>
  <si>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</si>
  <si>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</si>
  <si>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</si>
  <si>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</si>
  <si>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</si>
  <si>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</si>
  <si>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</si>
  <si>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</si>
  <si>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</si>
  <si>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</si>
  <si>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</si>
  <si>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</si>
  <si>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</si>
  <si>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</si>
  <si>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</si>
  <si>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</si>
  <si>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</si>
  <si>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</si>
  <si>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</si>
  <si>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</si>
  <si>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</si>
  <si>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</si>
  <si>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</si>
  <si>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</si>
  <si>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</si>
  <si>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</si>
  <si>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</si>
  <si>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</si>
  <si>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</si>
  <si>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</si>
  <si>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</si>
  <si>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</si>
  <si>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</si>
  <si>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</si>
  <si>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</si>
  <si>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</si>
  <si>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</si>
  <si>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</si>
  <si>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</si>
  <si>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</si>
  <si>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</si>
  <si>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</si>
  <si>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</si>
  <si>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</si>
  <si>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</si>
  <si>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</si>
  <si>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</si>
  <si>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</si>
  <si>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</si>
  <si>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</si>
  <si>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</si>
  <si>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</si>
  <si>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</si>
  <si>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</si>
  <si>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</si>
  <si>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</si>
  <si>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</si>
  <si>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</si>
  <si>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</si>
  <si>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</si>
  <si>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</si>
  <si>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</si>
  <si>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</si>
  <si>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</si>
  <si>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</si>
  <si>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</si>
  <si>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</si>
  <si>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</si>
  <si>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</si>
  <si>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</si>
  <si>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</si>
  <si>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</si>
  <si>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</si>
  <si>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</si>
  <si>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</si>
  <si>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</si>
  <si>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</si>
  <si>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</si>
  <si>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</si>
  <si>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</si>
  <si>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</si>
  <si>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</si>
  <si>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</si>
  <si>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</si>
  <si>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</si>
  <si>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</si>
  <si>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</si>
  <si>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</si>
  <si>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</si>
  <si>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</si>
  <si>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</si>
  <si>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</si>
  <si>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</si>
  <si>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</si>
  <si>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</si>
  <si>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</si>
  <si>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</si>
  <si>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</si>
  <si>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</si>
  <si>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</si>
  <si>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</si>
  <si>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</si>
  <si>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</si>
  <si>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</si>
  <si>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</si>
  <si>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</si>
  <si>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</si>
  <si>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</si>
  <si>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</si>
  <si>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</si>
  <si>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</si>
  <si>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</si>
  <si>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</si>
  <si>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</si>
  <si>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</si>
  <si>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</si>
  <si>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</si>
  <si>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</si>
  <si>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</si>
  <si>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</si>
  <si>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</si>
  <si>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</si>
  <si>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</si>
  <si>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</si>
  <si>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</si>
  <si>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</si>
  <si>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</si>
  <si>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</si>
  <si>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</si>
  <si>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</si>
  <si>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</si>
  <si>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</si>
  <si>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</si>
  <si>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</si>
  <si>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</si>
  <si>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</si>
  <si>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</si>
  <si>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</si>
  <si>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</si>
  <si>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</si>
  <si>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</si>
  <si>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</si>
  <si>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</si>
  <si>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</si>
  <si>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</si>
  <si>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</si>
  <si>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</si>
  <si>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</si>
  <si>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</si>
  <si>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</si>
  <si>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</si>
  <si>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</si>
  <si>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</si>
  <si>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</si>
  <si>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</si>
  <si>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</si>
  <si>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</si>
  <si>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</si>
  <si>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</si>
  <si>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</si>
  <si>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</si>
  <si>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</si>
  <si>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</si>
  <si>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</si>
  <si>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</si>
  <si>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</si>
  <si>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</si>
  <si>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</si>
  <si>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</si>
  <si>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</si>
  <si>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</si>
  <si>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</si>
  <si>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</si>
  <si>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</si>
  <si>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</si>
  <si>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</si>
  <si>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</si>
  <si>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</si>
  <si>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</si>
  <si>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</si>
  <si>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</si>
  <si>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</si>
  <si>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</si>
  <si>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</si>
  <si>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</si>
  <si>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</si>
  <si>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</si>
  <si>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</si>
  <si>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</si>
  <si>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</si>
  <si>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</si>
  <si>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</si>
  <si>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</si>
  <si>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</si>
  <si>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</si>
  <si>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</si>
  <si>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</si>
  <si>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</si>
  <si>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</si>
  <si>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</si>
  <si>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</si>
  <si>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</si>
  <si>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</si>
  <si>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</si>
  <si>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</si>
  <si>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</si>
  <si>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</si>
  <si>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</si>
  <si>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</si>
  <si>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</si>
  <si>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</si>
  <si>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</si>
  <si>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</si>
  <si>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</si>
  <si>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</si>
  <si>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</si>
  <si>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</si>
  <si>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</si>
  <si>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</si>
  <si>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</si>
  <si>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</si>
  <si>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</si>
  <si>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</si>
  <si>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</si>
  <si>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</si>
  <si>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</si>
  <si>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</si>
  <si>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</si>
  <si>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</si>
  <si>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</si>
  <si>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</si>
  <si>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</si>
  <si>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</si>
  <si>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</si>
  <si>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</si>
  <si>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</si>
  <si>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</si>
  <si>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</si>
  <si>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</si>
  <si>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</si>
  <si>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</si>
  <si>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</si>
  <si>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</si>
  <si>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</si>
  <si>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</si>
  <si>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</si>
  <si>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</si>
  <si>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</si>
  <si>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</si>
  <si>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</si>
  <si>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</si>
  <si>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</si>
  <si>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</si>
  <si>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</si>
  <si>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</si>
  <si>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</si>
  <si>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</si>
  <si>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</si>
  <si>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</si>
  <si>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</si>
  <si>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</si>
  <si>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</si>
  <si>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</si>
  <si>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</si>
  <si>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</si>
  <si>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</si>
  <si>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</si>
  <si>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</si>
  <si>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</si>
  <si>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</si>
  <si>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</si>
  <si>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</si>
  <si>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</si>
  <si>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</si>
  <si>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</si>
  <si>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</si>
  <si>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</si>
  <si>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</si>
  <si>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</si>
  <si>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</si>
  <si>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</si>
  <si>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</si>
  <si>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</si>
  <si>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</si>
  <si>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</si>
  <si>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</si>
  <si>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</si>
  <si>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</si>
  <si>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</si>
  <si>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</si>
  <si>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</si>
  <si>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</si>
  <si>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</si>
  <si>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</si>
  <si>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</si>
  <si>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</si>
  <si>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</si>
  <si>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</si>
  <si>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</si>
  <si>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</si>
  <si>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</si>
  <si>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</si>
  <si>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</si>
  <si>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</si>
  <si>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</si>
  <si>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</si>
  <si>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</si>
  <si>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</si>
  <si>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</si>
  <si>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</si>
  <si>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</si>
  <si>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</si>
  <si>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</si>
  <si>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</si>
  <si>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</si>
  <si>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</si>
  <si>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</si>
  <si>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</si>
  <si>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</si>
  <si>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</si>
  <si>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</si>
  <si>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</si>
  <si>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</si>
  <si>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</si>
  <si>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</si>
  <si>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</si>
  <si>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</si>
  <si>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</si>
  <si>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</si>
  <si>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</si>
  <si>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</si>
  <si>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</si>
  <si>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</si>
  <si>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</si>
  <si>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</si>
  <si>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</si>
  <si>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</si>
  <si>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</si>
  <si>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</si>
  <si>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</si>
  <si>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</si>
  <si>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</si>
  <si>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</si>
  <si>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</si>
  <si>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</si>
  <si>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</si>
  <si>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</si>
  <si>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</si>
  <si>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</si>
  <si>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</si>
  <si>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</si>
  <si>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</si>
  <si>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</si>
  <si>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</si>
  <si>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</si>
  <si>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</si>
  <si>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</si>
  <si>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</si>
  <si>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</si>
  <si>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</si>
  <si>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</si>
  <si>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</si>
  <si>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</si>
  <si>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</si>
  <si>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</si>
  <si>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</si>
  <si>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</si>
  <si>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</si>
  <si>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</si>
  <si>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</si>
  <si>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</si>
  <si>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</si>
  <si>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</si>
  <si>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</si>
  <si>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</si>
  <si>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</si>
  <si>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</si>
  <si>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</si>
  <si>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</si>
  <si>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</si>
  <si>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</si>
  <si>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</si>
  <si>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</si>
  <si>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</si>
  <si>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</si>
  <si>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</si>
  <si>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</si>
  <si>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</si>
  <si>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</si>
  <si>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</si>
  <si>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</si>
  <si>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</si>
  <si>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</si>
  <si>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</si>
  <si>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</si>
  <si>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</si>
  <si>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</si>
  <si>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</si>
  <si>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</si>
  <si>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</si>
  <si>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</si>
  <si>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</si>
  <si>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</si>
  <si>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</si>
  <si>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</si>
  <si>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</si>
  <si>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</si>
  <si>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</si>
  <si>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</si>
  <si>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</si>
  <si>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</si>
  <si>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</si>
  <si>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</si>
  <si>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</si>
  <si>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</si>
  <si>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</si>
  <si>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</si>
  <si>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</si>
  <si>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</si>
  <si>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</si>
  <si>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</si>
  <si>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</si>
  <si>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</si>
  <si>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</si>
  <si>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</si>
  <si>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</si>
  <si>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</si>
  <si>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</si>
  <si>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</si>
  <si>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</si>
  <si>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</si>
  <si>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</si>
  <si>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</si>
  <si>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</si>
  <si>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</si>
  <si>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</si>
  <si>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</si>
  <si>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</si>
  <si>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</si>
  <si>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</si>
  <si>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</si>
  <si>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</si>
  <si>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</si>
  <si>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</si>
  <si>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</si>
  <si>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</si>
  <si>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</si>
  <si>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</si>
  <si>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</si>
  <si>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</si>
  <si>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</si>
  <si>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</si>
  <si>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</si>
  <si>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</si>
  <si>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</si>
  <si>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</si>
  <si>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</si>
  <si>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</si>
  <si>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</si>
  <si>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</si>
  <si>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</si>
  <si>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</si>
  <si>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</si>
  <si>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</si>
  <si>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</si>
  <si>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</si>
  <si>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</si>
  <si>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</si>
  <si>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</si>
  <si>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</si>
  <si>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</si>
  <si>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</si>
  <si>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</si>
  <si>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</si>
  <si>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</si>
  <si>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</si>
  <si>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</si>
  <si>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</si>
  <si>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</si>
  <si>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</si>
  <si>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</si>
  <si>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</si>
  <si>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</si>
  <si>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</si>
  <si>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</si>
  <si>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</si>
  <si>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</si>
  <si>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</si>
  <si>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</si>
  <si>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</si>
  <si>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</si>
  <si>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</si>
  <si>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</si>
  <si>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</si>
  <si>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</si>
  <si>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</si>
  <si>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</si>
  <si>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</si>
  <si>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</si>
  <si>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</si>
  <si>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</si>
  <si>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</si>
  <si>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</si>
  <si>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</si>
  <si>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</si>
  <si>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</si>
  <si>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</si>
  <si>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</si>
  <si>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</si>
  <si>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</si>
  <si>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</si>
  <si>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</si>
  <si>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</si>
  <si>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</si>
  <si>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</si>
  <si>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</si>
  <si>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</si>
  <si>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</si>
  <si>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</si>
  <si>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</si>
  <si>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</si>
  <si>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</si>
  <si>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</si>
  <si>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</si>
  <si>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</si>
  <si>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</si>
  <si>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</si>
  <si>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</si>
  <si>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</si>
  <si>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</si>
  <si>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</si>
  <si>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</si>
  <si>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</si>
  <si>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</si>
  <si>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</si>
  <si>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</si>
  <si>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</si>
  <si>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</si>
  <si>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</si>
  <si>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</si>
  <si>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</si>
  <si>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</si>
  <si>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</si>
  <si>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</si>
  <si>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</si>
  <si>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</si>
  <si>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</si>
  <si>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</si>
  <si>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</si>
  <si>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</si>
  <si>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</si>
  <si>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</si>
  <si>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</si>
  <si>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</si>
  <si>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</si>
  <si>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</si>
  <si>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</si>
  <si>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</si>
  <si>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</si>
  <si>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</si>
  <si>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</si>
  <si>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</si>
  <si>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</si>
  <si>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</si>
  <si>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</si>
  <si>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</si>
  <si>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</si>
  <si>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</si>
  <si>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</si>
  <si>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</si>
  <si>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</si>
  <si>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</si>
  <si>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</si>
  <si>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</si>
  <si>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</si>
  <si>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</si>
  <si>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</si>
  <si>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</si>
  <si>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</si>
  <si>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</si>
  <si>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</si>
  <si>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</si>
  <si>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</si>
  <si>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</si>
  <si>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</si>
  <si>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</si>
  <si>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</si>
  <si>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</si>
  <si>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</si>
  <si>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</si>
  <si>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</si>
  <si>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</si>
  <si>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</si>
  <si>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</si>
  <si>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</si>
  <si>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</si>
  <si>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</si>
  <si>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</si>
  <si>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</si>
  <si>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</si>
  <si>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</si>
  <si>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</si>
  <si>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</si>
  <si>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</si>
  <si>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</si>
  <si>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</si>
  <si>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</si>
  <si>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</si>
  <si>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</si>
  <si>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</si>
  <si>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</si>
  <si>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</si>
  <si>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</si>
  <si>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</si>
  <si>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</si>
  <si>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</si>
  <si>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</si>
  <si>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</si>
  <si>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</si>
  <si>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</si>
  <si>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</si>
  <si>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</si>
  <si>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</si>
  <si>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</si>
  <si>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</si>
  <si>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</si>
  <si>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</si>
  <si>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</si>
  <si>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</si>
  <si>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</si>
  <si>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</si>
  <si>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</si>
  <si>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</si>
  <si>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</si>
  <si>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</si>
  <si>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</si>
  <si>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</si>
  <si>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</si>
  <si>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</si>
  <si>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</si>
  <si>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</si>
  <si>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</si>
  <si>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</si>
  <si>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</si>
  <si>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</si>
  <si>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</si>
  <si>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</si>
  <si>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</si>
  <si>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</si>
  <si>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</si>
  <si>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</si>
  <si>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</si>
  <si>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</si>
  <si>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</si>
  <si>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</si>
  <si>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</si>
  <si>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</si>
  <si>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</si>
  <si>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</si>
  <si>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</si>
  <si>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</si>
  <si>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</si>
  <si>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</si>
  <si>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</si>
  <si>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</si>
  <si>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</si>
  <si>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</si>
  <si>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</si>
  <si>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</si>
  <si>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</si>
  <si>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</si>
  <si>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</si>
  <si>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</si>
  <si>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</si>
  <si>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</si>
  <si>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</si>
  <si>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</si>
  <si>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</si>
  <si>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</si>
  <si>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</si>
  <si>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</si>
  <si>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</si>
  <si>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</si>
  <si>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</si>
  <si>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</si>
  <si>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</si>
  <si>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</si>
  <si>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</si>
  <si>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</si>
  <si>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</si>
  <si>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</si>
  <si>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</si>
  <si>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</si>
  <si>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</si>
  <si>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</si>
  <si>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</si>
  <si>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</si>
  <si>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</si>
  <si>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</si>
  <si>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</si>
  <si>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</si>
  <si>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</si>
  <si>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</si>
  <si>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</si>
  <si>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</si>
  <si>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</si>
  <si>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</si>
  <si>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</si>
  <si>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</si>
  <si>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</si>
  <si>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</si>
  <si>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</si>
  <si>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</si>
  <si>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</si>
  <si>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</si>
  <si>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</si>
  <si>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</si>
  <si>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</si>
  <si>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</si>
  <si>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</si>
  <si>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</si>
  <si>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</si>
  <si>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</si>
  <si>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</si>
  <si>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</si>
  <si>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</si>
  <si>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</si>
  <si>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</si>
  <si>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</si>
  <si>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</si>
  <si>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</si>
  <si>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</si>
  <si>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</si>
  <si>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</si>
  <si>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</si>
  <si>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</si>
  <si>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</si>
  <si>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</si>
  <si>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</si>
  <si>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</si>
  <si>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</si>
  <si>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</si>
  <si>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</si>
  <si>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</si>
  <si>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</si>
  <si>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</si>
  <si>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</si>
  <si>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</si>
  <si>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</si>
  <si>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</si>
  <si>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</si>
  <si>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</si>
  <si>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</si>
  <si>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</si>
  <si>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</si>
  <si>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</si>
  <si>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</si>
  <si>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</si>
  <si>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</si>
  <si>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</si>
  <si>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</si>
  <si>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</si>
  <si>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</si>
  <si>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</si>
  <si>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</si>
  <si>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</si>
  <si>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</si>
  <si>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</si>
  <si>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</si>
  <si>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</si>
  <si>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</si>
  <si>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</si>
  <si>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</si>
  <si>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</si>
  <si>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</si>
  <si>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</si>
  <si>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</si>
  <si>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</si>
  <si>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</si>
  <si>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</si>
  <si>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</si>
  <si>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</si>
  <si>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</si>
  <si>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</si>
  <si>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</si>
  <si>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</si>
  <si>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</si>
  <si>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</si>
  <si>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</si>
  <si>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</si>
  <si>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</si>
  <si>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</si>
  <si>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</si>
  <si>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</si>
  <si>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</si>
  <si>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</si>
  <si>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</si>
  <si>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</si>
  <si>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</si>
  <si>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</si>
  <si>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</si>
  <si>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</si>
  <si>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</si>
  <si>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</si>
  <si>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</si>
  <si>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</si>
  <si>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</si>
  <si>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</si>
  <si>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</si>
  <si>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</si>
  <si>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</si>
  <si>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</si>
  <si>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</si>
  <si>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</si>
  <si>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</si>
  <si>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</si>
  <si>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</si>
  <si>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</si>
  <si>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</si>
  <si>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</si>
  <si>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</si>
  <si>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</si>
  <si>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</si>
  <si>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</si>
  <si>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</si>
  <si>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</si>
  <si>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</si>
  <si>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</si>
  <si>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</si>
  <si>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</si>
  <si>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</si>
  <si>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</si>
  <si>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</si>
  <si>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</si>
  <si>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</si>
  <si>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</si>
  <si>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</si>
  <si>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</si>
  <si>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</si>
  <si>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</si>
  <si>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</si>
  <si>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</si>
  <si>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</si>
  <si>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</si>
  <si>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</si>
  <si>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</si>
  <si>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</si>
  <si>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</si>
  <si>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</si>
  <si>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</si>
  <si>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</si>
  <si>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</si>
  <si>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</si>
  <si>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</si>
  <si>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</si>
  <si>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</si>
  <si>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</si>
  <si>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</si>
  <si>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</si>
  <si>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</si>
  <si>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</si>
  <si>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</si>
  <si>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</si>
  <si>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</si>
  <si>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</si>
  <si>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</si>
  <si>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</si>
  <si>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</si>
  <si>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</si>
  <si>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</si>
  <si>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</si>
  <si>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</si>
  <si>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</si>
  <si>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</si>
  <si>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</si>
  <si>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</si>
  <si>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</si>
  <si>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</si>
  <si>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</si>
  <si>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</si>
  <si>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</si>
  <si>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</si>
  <si>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</si>
  <si>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</si>
  <si>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</si>
  <si>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</si>
  <si>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</si>
  <si>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</si>
  <si>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</si>
  <si>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</si>
  <si>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</si>
  <si>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</si>
  <si>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</si>
  <si>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</si>
  <si>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</si>
  <si>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</si>
  <si>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</si>
  <si>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</si>
  <si>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</si>
  <si>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</si>
  <si>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</si>
  <si>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</si>
  <si>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</si>
  <si>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</si>
  <si>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</si>
  <si>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</si>
  <si>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</si>
  <si>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</si>
  <si>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</si>
  <si>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</si>
  <si>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</si>
  <si>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</si>
  <si>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</si>
  <si>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</si>
  <si>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</si>
  <si>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</si>
  <si>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</si>
  <si>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</si>
  <si>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</si>
  <si>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</si>
  <si>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</si>
  <si>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</si>
  <si>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</si>
  <si>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</si>
  <si>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</si>
  <si>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</si>
  <si>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</si>
  <si>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</si>
  <si>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</si>
  <si>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</si>
  <si>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</si>
  <si>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</si>
  <si>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</si>
  <si>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</si>
  <si>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</si>
  <si>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</si>
  <si>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</si>
  <si>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</si>
  <si>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</si>
  <si>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</si>
  <si>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</si>
  <si>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</si>
  <si>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</si>
  <si>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</si>
  <si>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</si>
  <si>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</si>
  <si>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</si>
  <si>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</si>
  <si>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</si>
  <si>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</si>
  <si>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</si>
  <si>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</si>
  <si>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</si>
  <si>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</si>
  <si>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</si>
  <si>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</si>
  <si>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</si>
  <si>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</si>
  <si>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</si>
  <si>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</si>
  <si>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</si>
  <si>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</si>
  <si>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</si>
  <si>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</si>
  <si>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</si>
  <si>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</si>
  <si>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</si>
  <si>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</si>
  <si>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</si>
  <si>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</si>
  <si>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</si>
  <si>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</si>
  <si>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</si>
  <si>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</si>
  <si>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</si>
  <si>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</si>
  <si>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</si>
  <si>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</si>
  <si>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</si>
  <si>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</si>
  <si>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</si>
  <si>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</si>
  <si>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</si>
  <si>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</si>
  <si>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</si>
  <si>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</si>
  <si>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</si>
  <si>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</si>
  <si>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</si>
  <si>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</si>
  <si>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</si>
  <si>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</si>
  <si>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</si>
  <si>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</si>
  <si>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</si>
  <si>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</si>
  <si>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</si>
  <si>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</si>
  <si>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</si>
  <si>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</si>
  <si>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</si>
  <si>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</si>
  <si>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</si>
  <si>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</si>
  <si>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</si>
  <si>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</si>
  <si>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</si>
  <si>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</si>
  <si>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</si>
  <si>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</si>
  <si>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</si>
  <si>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</si>
  <si>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</si>
  <si>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</si>
  <si>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</si>
  <si>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</si>
  <si>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</si>
  <si>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</si>
  <si>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</si>
  <si>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</si>
  <si>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</si>
  <si>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</si>
  <si>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</si>
  <si>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</si>
  <si>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</si>
  <si>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</si>
  <si>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</si>
  <si>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</si>
  <si>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</si>
  <si>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</si>
  <si>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</si>
  <si>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</si>
  <si>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</si>
  <si>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</si>
  <si>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</si>
  <si>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</si>
  <si>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</si>
  <si>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</si>
  <si>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</si>
  <si>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</si>
  <si>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</si>
  <si>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</si>
  <si>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</si>
  <si>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</si>
  <si>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</si>
  <si>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</si>
  <si>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</si>
  <si>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</si>
  <si>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</si>
  <si>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</si>
  <si>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</si>
  <si>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</si>
  <si>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</si>
  <si>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</si>
  <si>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</si>
  <si>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</si>
  <si>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</si>
  <si>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</si>
  <si>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</si>
  <si>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</si>
  <si>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</si>
  <si>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</si>
  <si>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</si>
  <si>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</si>
  <si>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</si>
  <si>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</si>
  <si>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</si>
  <si>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</si>
  <si>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</si>
  <si>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</si>
  <si>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</si>
  <si>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</si>
  <si>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</si>
  <si>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</si>
  <si>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</si>
  <si>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</si>
  <si>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</si>
  <si>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</si>
  <si>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</si>
  <si>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</si>
  <si>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</si>
  <si>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</si>
  <si>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</si>
  <si>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</si>
  <si>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</si>
  <si>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</si>
  <si>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</si>
  <si>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</si>
  <si>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</si>
  <si>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</si>
  <si>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</si>
  <si>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</si>
  <si>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</si>
  <si>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</si>
  <si>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</si>
  <si>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</si>
  <si>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</si>
  <si>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</si>
  <si>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</si>
  <si>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</si>
  <si>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</si>
  <si>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</si>
  <si>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</si>
  <si>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</si>
  <si>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</si>
  <si>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</si>
  <si>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</si>
  <si>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</si>
  <si>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</si>
  <si>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</si>
  <si>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</si>
  <si>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</si>
  <si>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</si>
  <si>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</si>
  <si>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</si>
  <si>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</si>
  <si>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</si>
  <si>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</si>
  <si>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</si>
  <si>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</si>
  <si>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</si>
  <si>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</si>
  <si>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</si>
  <si>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</si>
  <si>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</si>
  <si>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</si>
  <si>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</si>
  <si>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</si>
  <si>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</si>
  <si>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</si>
  <si>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</si>
  <si>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</si>
  <si>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</si>
  <si>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</si>
  <si>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</si>
  <si>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</si>
  <si>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</si>
  <si>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</si>
  <si>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</si>
  <si>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</si>
  <si>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</si>
  <si>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</si>
  <si>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</si>
  <si>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</si>
  <si>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</si>
  <si>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</si>
  <si>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</si>
  <si>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</si>
  <si>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</si>
  <si>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</si>
  <si>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</si>
  <si>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</si>
  <si>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</si>
  <si>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</si>
  <si>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</si>
  <si>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</si>
  <si>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</si>
  <si>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</si>
  <si>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</si>
  <si>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</si>
  <si>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</si>
  <si>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</si>
  <si>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</si>
  <si>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</si>
  <si>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</si>
  <si>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</si>
  <si>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</si>
  <si>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</si>
  <si>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</si>
  <si>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</si>
  <si>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</si>
  <si>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</si>
  <si>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</si>
  <si>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</si>
  <si>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</si>
  <si>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</si>
  <si>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</si>
  <si>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</si>
  <si>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</si>
  <si>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</si>
  <si>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</si>
  <si>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</si>
  <si>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</si>
  <si>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</si>
  <si>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</si>
  <si>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</si>
  <si>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</si>
  <si>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</si>
  <si>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</si>
  <si>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</si>
  <si>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</si>
  <si>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</si>
  <si>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</si>
  <si>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</si>
  <si>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</si>
  <si>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</si>
  <si>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</si>
  <si>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</si>
  <si>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</si>
  <si>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</si>
  <si>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</si>
  <si>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</si>
  <si>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</si>
  <si>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</si>
  <si>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</si>
  <si>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</si>
  <si>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</si>
  <si>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</si>
  <si>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</si>
  <si>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</si>
  <si>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</si>
  <si>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</si>
  <si>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</si>
  <si>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</si>
  <si>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</si>
  <si>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</si>
  <si>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</si>
  <si>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</si>
  <si>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</si>
  <si>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</si>
  <si>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</si>
  <si>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</si>
  <si>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</si>
  <si>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</si>
  <si>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</si>
  <si>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</si>
  <si>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</si>
  <si>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</si>
  <si>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</si>
  <si>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</si>
  <si>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</si>
  <si>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</si>
  <si>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</si>
  <si>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</si>
  <si>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</si>
  <si>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</si>
  <si>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</si>
  <si>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</si>
  <si>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</si>
  <si>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</si>
  <si>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</si>
  <si>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</si>
  <si>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</si>
  <si>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</si>
  <si>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</si>
  <si>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</si>
  <si>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</si>
  <si>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</si>
  <si>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</si>
  <si>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</si>
  <si>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</si>
  <si>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</si>
  <si>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</si>
  <si>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</si>
  <si>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</si>
  <si>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</si>
  <si>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</si>
  <si>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</si>
  <si>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</si>
  <si>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</si>
  <si>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</si>
  <si>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</si>
  <si>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</si>
  <si>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</si>
  <si>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</si>
  <si>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</si>
  <si>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</si>
  <si>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</si>
  <si>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</si>
  <si>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</si>
  <si>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</si>
  <si>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</si>
  <si>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</si>
  <si>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</si>
  <si>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</si>
  <si>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</si>
  <si>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</si>
  <si>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</si>
  <si>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</si>
  <si>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</si>
  <si>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</si>
  <si>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</si>
  <si>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</si>
  <si>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</si>
  <si>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</si>
  <si>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</si>
  <si>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</si>
  <si>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</si>
  <si>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</si>
  <si>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</si>
  <si>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</si>
  <si>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</si>
  <si>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</si>
  <si>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</si>
  <si>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</si>
  <si>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</si>
  <si>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</si>
  <si>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</si>
  <si>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</si>
  <si>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</si>
  <si>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</si>
  <si>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</si>
  <si>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</si>
  <si>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</si>
  <si>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</si>
  <si>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</si>
  <si>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</si>
  <si>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</si>
  <si>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</si>
  <si>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</si>
  <si>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</si>
  <si>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</si>
  <si>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</si>
  <si>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</si>
  <si>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</si>
  <si>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</si>
  <si>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</si>
  <si>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</si>
  <si>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</si>
  <si>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</si>
  <si>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</si>
  <si>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</si>
  <si>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</si>
  <si>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</si>
  <si>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</si>
  <si>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</si>
  <si>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</si>
  <si>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</si>
  <si>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</si>
  <si>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</si>
  <si>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</si>
  <si>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</si>
  <si>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</si>
  <si>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</si>
  <si>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</si>
  <si>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</si>
  <si>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</si>
  <si>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</si>
  <si>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</si>
  <si>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</si>
  <si>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</si>
  <si>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</si>
  <si>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</si>
  <si>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</si>
  <si>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</si>
  <si>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</si>
  <si>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</si>
  <si>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</si>
  <si>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</si>
  <si>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</si>
  <si>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</si>
  <si>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</si>
  <si>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</si>
  <si>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</si>
  <si>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</si>
  <si>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</si>
  <si>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</si>
  <si>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</si>
  <si>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</si>
  <si>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</si>
  <si>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</si>
  <si>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</si>
  <si>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</si>
  <si>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</si>
  <si>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</si>
  <si>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</si>
  <si>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</si>
  <si>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</si>
  <si>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</si>
  <si>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</si>
  <si>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</si>
  <si>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</si>
  <si>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</si>
  <si>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</si>
  <si>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</si>
  <si>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</si>
  <si>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</si>
  <si>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</si>
  <si>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</si>
  <si>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</si>
  <si>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</si>
  <si>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</si>
  <si>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</si>
  <si>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</si>
  <si>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</si>
  <si>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</si>
  <si>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</si>
  <si>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</si>
  <si>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</si>
  <si>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</si>
  <si>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</si>
  <si>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</si>
  <si>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</si>
  <si>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</si>
  <si>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</si>
  <si>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</si>
  <si>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</si>
  <si>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</si>
  <si>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</si>
  <si>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</si>
  <si>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</si>
  <si>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</si>
  <si>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</si>
  <si>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</si>
  <si>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</si>
  <si>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</si>
  <si>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</si>
  <si>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</si>
  <si>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</si>
  <si>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</si>
  <si>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</si>
  <si>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</si>
  <si>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</si>
  <si>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</si>
  <si>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</si>
  <si>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</si>
  <si>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</si>
  <si>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</si>
  <si>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</si>
  <si>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</si>
  <si>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</si>
  <si>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</si>
  <si>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</si>
  <si>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</si>
  <si>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</si>
  <si>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</si>
  <si>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</si>
  <si>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</si>
  <si>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</si>
  <si>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</si>
  <si>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</si>
  <si>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</si>
  <si>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</si>
  <si>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</si>
  <si>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</si>
  <si>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</si>
  <si>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</si>
  <si>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</si>
  <si>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</si>
  <si>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</si>
  <si>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</si>
  <si>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</si>
  <si>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</si>
  <si>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</si>
  <si>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</si>
  <si>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</si>
  <si>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</si>
  <si>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</si>
  <si>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</si>
  <si>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</si>
  <si>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</si>
  <si>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</si>
  <si>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</si>
  <si>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</si>
  <si>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</si>
  <si>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</si>
  <si>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</si>
  <si>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</si>
  <si>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</si>
  <si>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</si>
  <si>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</si>
  <si>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</si>
  <si>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</si>
  <si>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</si>
  <si>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</si>
  <si>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</si>
  <si>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</si>
  <si>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</si>
  <si>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</si>
  <si>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</si>
  <si>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</si>
  <si>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</si>
  <si>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</si>
  <si>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</si>
  <si>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</si>
  <si>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</si>
  <si>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</si>
  <si>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</si>
  <si>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</si>
  <si>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</si>
  <si>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</si>
  <si>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</si>
  <si>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</si>
  <si>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</si>
  <si>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</si>
  <si>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</si>
  <si>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</si>
  <si>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</si>
  <si>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</si>
  <si>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</si>
  <si>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</si>
  <si>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</si>
  <si>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</si>
  <si>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</si>
  <si>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</si>
  <si>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</si>
  <si>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</si>
  <si>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</si>
  <si>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</si>
  <si>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</si>
  <si>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</si>
  <si>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</si>
  <si>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</si>
  <si>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</si>
  <si>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</si>
  <si>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</si>
  <si>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</si>
  <si>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</si>
  <si>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</si>
  <si>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</si>
  <si>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</si>
  <si>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</si>
  <si>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</si>
  <si>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</si>
  <si>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</si>
  <si>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</si>
  <si>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</si>
  <si>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</si>
  <si>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</si>
  <si>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</si>
  <si>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</si>
  <si>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</si>
  <si>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</si>
  <si>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</si>
  <si>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</si>
  <si>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</si>
  <si>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</si>
  <si>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</si>
  <si>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</si>
  <si>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</si>
  <si>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</si>
  <si>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</si>
  <si>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</si>
  <si>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</si>
  <si>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</si>
  <si>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</si>
  <si>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</si>
  <si>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</si>
  <si>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</si>
  <si>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</si>
  <si>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</si>
  <si>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</si>
  <si>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</si>
  <si>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</si>
  <si>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</si>
  <si>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</si>
  <si>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</si>
  <si>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</si>
  <si>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</si>
  <si>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</si>
  <si>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</si>
  <si>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</si>
  <si>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</si>
  <si>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</si>
  <si>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</si>
  <si>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</si>
  <si>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</si>
  <si>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</si>
  <si>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</si>
  <si>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</si>
  <si>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</si>
  <si>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</si>
  <si>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</si>
  <si>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</si>
  <si>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</si>
  <si>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</si>
  <si>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</si>
  <si>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</si>
  <si>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</si>
  <si>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</si>
  <si>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</si>
  <si>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</si>
  <si>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</si>
  <si>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</si>
  <si>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</si>
  <si>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</si>
  <si>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</si>
  <si>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</si>
  <si>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</si>
  <si>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</si>
  <si>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</si>
  <si>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</si>
  <si>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</si>
  <si>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</si>
  <si>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</si>
  <si>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</si>
  <si>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</si>
  <si>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</si>
  <si>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</si>
  <si>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</si>
  <si>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</si>
  <si>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</si>
  <si>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</si>
  <si>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</si>
  <si>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</si>
  <si>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</si>
  <si>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</si>
  <si>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</si>
  <si>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</si>
  <si>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</si>
  <si>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</si>
  <si>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</si>
  <si>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</si>
  <si>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</si>
  <si>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</si>
  <si>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</si>
  <si>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</si>
  <si>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</si>
  <si>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</si>
  <si>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</si>
  <si>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</si>
  <si>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</si>
  <si>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</si>
  <si>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</si>
  <si>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</si>
  <si>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</si>
  <si>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</si>
  <si>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</si>
  <si>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</si>
  <si>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</si>
  <si>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</si>
  <si>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</si>
  <si>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</si>
  <si>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</si>
  <si>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</si>
  <si>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</si>
  <si>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</si>
  <si>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</si>
  <si>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</si>
  <si>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</si>
  <si>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</si>
  <si>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</si>
  <si>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</si>
  <si>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</si>
  <si>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</si>
  <si>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</si>
  <si>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</si>
  <si>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</si>
  <si>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</si>
  <si>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</si>
  <si>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</si>
  <si>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</si>
  <si>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</si>
  <si>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</si>
  <si>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</si>
  <si>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</si>
  <si>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</si>
  <si>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</si>
  <si>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</si>
  <si>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</si>
  <si>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</si>
  <si>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</si>
  <si>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</si>
  <si>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</si>
  <si>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</si>
  <si>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</si>
  <si>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</si>
  <si>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</si>
  <si>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</si>
  <si>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</si>
  <si>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</si>
  <si>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</si>
  <si>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</si>
  <si>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</si>
  <si>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</si>
  <si>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</si>
  <si>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</si>
  <si>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</si>
  <si>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</si>
  <si>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</si>
  <si>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</si>
  <si>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</si>
  <si>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</si>
  <si>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</si>
  <si>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</si>
  <si>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</si>
  <si>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</si>
  <si>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</si>
  <si>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</si>
  <si>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</si>
  <si>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</si>
  <si>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</si>
  <si>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</si>
  <si>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</si>
  <si>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</si>
  <si>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</si>
  <si>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</si>
  <si>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</si>
  <si>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</si>
  <si>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</si>
  <si>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</si>
  <si>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</si>
  <si>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</si>
  <si>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</si>
  <si>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</si>
  <si>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</si>
  <si>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</si>
  <si>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</si>
  <si>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</si>
  <si>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</si>
  <si>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</si>
  <si>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</si>
  <si>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</si>
  <si>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</si>
  <si>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</si>
  <si>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</si>
  <si>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</si>
  <si>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</si>
  <si>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</si>
  <si>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</si>
  <si>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</si>
  <si>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</si>
  <si>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</si>
  <si>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</si>
  <si>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</si>
  <si>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</si>
  <si>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</si>
  <si>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</si>
  <si>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</si>
  <si>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</si>
  <si>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</si>
  <si>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</si>
  <si>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</si>
  <si>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</si>
  <si>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</si>
  <si>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</si>
  <si>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</si>
  <si>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</si>
  <si>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</si>
  <si>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</si>
  <si>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</si>
  <si>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</si>
  <si>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</si>
  <si>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</si>
  <si>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</si>
  <si>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</si>
  <si>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</si>
  <si>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</si>
  <si>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</si>
  <si>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</si>
  <si>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</si>
  <si>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</si>
  <si>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</si>
  <si>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</si>
  <si>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</si>
  <si>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</si>
  <si>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</si>
  <si>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</si>
  <si>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</si>
  <si>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</si>
  <si>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</si>
  <si>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</si>
  <si>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</si>
  <si>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</si>
  <si>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</si>
  <si>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</si>
  <si>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</si>
  <si>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</si>
  <si>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</si>
  <si>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</si>
  <si>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</si>
  <si>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</si>
  <si>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</si>
  <si>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</si>
  <si>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</si>
  <si>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</si>
  <si>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</si>
  <si>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</si>
  <si>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</si>
  <si>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</si>
  <si>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</si>
  <si>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</si>
  <si>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</si>
  <si>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</si>
  <si>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</si>
  <si>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</si>
  <si>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</si>
  <si>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</si>
  <si>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</si>
  <si>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</si>
  <si>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</si>
  <si>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</si>
  <si>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</si>
  <si>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</si>
  <si>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</si>
  <si>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</si>
  <si>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</si>
  <si>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</si>
  <si>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</si>
  <si>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</si>
  <si>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</si>
  <si>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</si>
  <si>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</si>
  <si>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</si>
  <si>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</si>
  <si>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</si>
  <si>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</si>
  <si>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</si>
  <si>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</si>
  <si>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</si>
  <si>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</si>
  <si>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</si>
  <si>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</si>
  <si>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</si>
  <si>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</si>
  <si>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</si>
  <si>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</si>
  <si>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</si>
  <si>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</si>
  <si>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</si>
  <si>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</si>
  <si>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</si>
  <si>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</si>
  <si>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</si>
  <si>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</si>
  <si>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</si>
  <si>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</si>
  <si>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</si>
  <si>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</si>
  <si>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</si>
  <si>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</si>
  <si>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</si>
  <si>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</si>
  <si>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</si>
  <si>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</si>
  <si>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</si>
  <si>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</si>
  <si>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</si>
  <si>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</si>
  <si>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</si>
  <si>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</si>
  <si>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</si>
  <si>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</si>
  <si>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</si>
  <si>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</si>
  <si>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</si>
  <si>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</si>
  <si>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</si>
  <si>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</si>
  <si>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</si>
  <si>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</si>
  <si>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</si>
  <si>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</si>
  <si>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</si>
  <si>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</si>
  <si>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</si>
  <si>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</si>
  <si>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</si>
  <si>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</si>
  <si>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</si>
  <si>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</si>
  <si>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</si>
  <si>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</si>
  <si>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</si>
  <si>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</si>
  <si>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</si>
  <si>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</si>
  <si>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</si>
  <si>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</si>
  <si>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</si>
  <si>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</si>
  <si>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</si>
  <si>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</si>
  <si>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</si>
  <si>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</si>
  <si>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</si>
  <si>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</si>
  <si>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</si>
  <si>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</si>
  <si>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</si>
  <si>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</si>
  <si>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</si>
  <si>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</si>
  <si>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</si>
  <si>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</si>
  <si>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</si>
  <si>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</si>
  <si>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</si>
  <si>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</si>
  <si>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</si>
  <si>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</si>
  <si>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</si>
  <si>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</si>
  <si>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</si>
  <si>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</si>
  <si>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</si>
  <si>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</si>
  <si>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</si>
  <si>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</si>
  <si>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</si>
  <si>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</si>
  <si>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</si>
  <si>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</si>
  <si>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</si>
  <si>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</si>
  <si>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</si>
  <si>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</si>
  <si>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</si>
  <si>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</si>
  <si>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</si>
  <si>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</si>
  <si>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</si>
  <si>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</si>
  <si>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</si>
  <si>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</si>
  <si>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</si>
  <si>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</si>
  <si>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</si>
  <si>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</si>
  <si>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</si>
  <si>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</si>
  <si>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</si>
  <si>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</si>
  <si>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</si>
  <si>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</si>
  <si>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</si>
  <si>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</si>
  <si>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</si>
  <si>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</si>
  <si>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</si>
  <si>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</si>
  <si>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</si>
  <si>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</si>
  <si>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</si>
  <si>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</si>
  <si>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</si>
  <si>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</si>
  <si>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</si>
  <si>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</si>
  <si>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</si>
  <si>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</si>
  <si>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</si>
  <si>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</si>
  <si>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</si>
  <si>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</si>
  <si>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</si>
  <si>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</si>
  <si>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</si>
  <si>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</si>
  <si>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</si>
  <si>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</si>
  <si>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</si>
  <si>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</si>
  <si>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</si>
  <si>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</si>
  <si>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</si>
  <si>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</si>
  <si>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</si>
  <si>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</si>
  <si>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</si>
  <si>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</si>
  <si>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</si>
  <si>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</si>
  <si>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</si>
  <si>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</si>
  <si>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</si>
  <si>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</si>
  <si>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</si>
  <si>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</si>
  <si>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</si>
  <si>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</si>
  <si>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</si>
  <si>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</si>
  <si>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</si>
  <si>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</si>
  <si>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</si>
  <si>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</si>
  <si>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</si>
  <si>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</si>
  <si>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</si>
  <si>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</si>
  <si>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</si>
  <si>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</si>
  <si>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</si>
  <si>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</si>
  <si>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</si>
  <si>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</si>
  <si>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</si>
  <si>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</si>
  <si>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</si>
  <si>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</si>
  <si>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</si>
  <si>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</si>
  <si>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</si>
  <si>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</si>
  <si>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</si>
  <si>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</si>
  <si>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</si>
  <si>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</si>
  <si>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</si>
  <si>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</si>
  <si>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</si>
  <si>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</si>
  <si>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</si>
  <si>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</si>
  <si>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</si>
  <si>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</si>
  <si>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</si>
  <si>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</si>
  <si>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</si>
  <si>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</si>
  <si>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</si>
  <si>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</si>
  <si>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</si>
  <si>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</si>
  <si>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</si>
  <si>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</si>
  <si>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</si>
  <si>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</si>
  <si>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</si>
  <si>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</si>
  <si>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</si>
  <si>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</si>
  <si>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</si>
  <si>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</si>
  <si>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</si>
  <si>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</si>
  <si>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</si>
  <si>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</si>
  <si>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</si>
  <si>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</si>
  <si>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</si>
  <si>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</si>
  <si>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</si>
  <si>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</si>
  <si>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</si>
  <si>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</si>
  <si>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</si>
  <si>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</si>
  <si>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</si>
  <si>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</si>
  <si>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</si>
  <si>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</si>
  <si>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</si>
  <si>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</si>
  <si>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</si>
  <si>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</si>
  <si>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</si>
  <si>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</si>
  <si>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</si>
  <si>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</si>
  <si>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</si>
  <si>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</si>
  <si>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</si>
  <si>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</si>
  <si>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</si>
  <si>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</si>
  <si>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</si>
  <si>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</si>
  <si>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</si>
  <si>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</si>
  <si>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</si>
  <si>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</si>
  <si>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</si>
  <si>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</si>
  <si>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</si>
  <si>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</si>
  <si>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</si>
  <si>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</si>
  <si>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</si>
  <si>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</si>
  <si>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</si>
  <si>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</si>
  <si>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</si>
  <si>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</si>
  <si>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</si>
  <si>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</si>
  <si>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</si>
  <si>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</si>
  <si>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</si>
  <si>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</si>
  <si>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</si>
  <si>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</si>
  <si>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</si>
  <si>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</si>
  <si>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</si>
  <si>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</si>
  <si>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</si>
  <si>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</si>
  <si>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</si>
  <si>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</si>
  <si>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</si>
  <si>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</si>
  <si>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</si>
  <si>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</si>
  <si>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</si>
  <si>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</si>
  <si>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</si>
  <si>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</si>
  <si>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</si>
  <si>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</si>
  <si>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</si>
  <si>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</si>
  <si>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</si>
  <si>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</si>
  <si>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</si>
  <si>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</si>
  <si>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</si>
  <si>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</si>
  <si>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</si>
  <si>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</si>
  <si>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</si>
  <si>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</si>
  <si>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</si>
  <si>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</si>
  <si>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</si>
  <si>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</si>
  <si>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</si>
  <si>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</si>
  <si>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</si>
  <si>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</si>
  <si>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</si>
  <si>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</si>
  <si>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</si>
  <si>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</si>
  <si>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</si>
  <si>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</si>
  <si>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</si>
  <si>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</si>
  <si>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</si>
  <si>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</si>
  <si>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</si>
  <si>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</si>
  <si>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</si>
  <si>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</si>
  <si>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</si>
  <si>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</si>
  <si>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</si>
  <si>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</si>
  <si>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</si>
  <si>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</si>
  <si>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</si>
  <si>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</si>
  <si>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</si>
  <si>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</si>
  <si>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</si>
  <si>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</si>
  <si>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</si>
  <si>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</si>
  <si>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</si>
  <si>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</si>
  <si>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</si>
  <si>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</si>
  <si>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</si>
  <si>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</si>
  <si>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</si>
  <si>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</si>
  <si>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</si>
  <si>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</si>
  <si>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</si>
  <si>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</si>
  <si>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</si>
  <si>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</si>
  <si>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</si>
  <si>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</si>
  <si>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</si>
  <si>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</si>
  <si>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</si>
  <si>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</si>
  <si>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</si>
  <si>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</si>
  <si>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</si>
  <si>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</si>
  <si>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</si>
  <si>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</si>
  <si>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</si>
  <si>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</si>
  <si>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</si>
  <si>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</si>
  <si>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</si>
  <si>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</si>
  <si>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</si>
  <si>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</si>
  <si>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</si>
  <si>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</si>
  <si>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</si>
  <si>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</si>
  <si>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</si>
  <si>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</si>
  <si>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</si>
  <si>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</si>
  <si>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</si>
  <si>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</si>
  <si>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</si>
  <si>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</si>
  <si>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</si>
  <si>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</si>
  <si>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</si>
  <si>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</si>
  <si>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</si>
  <si>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</si>
  <si>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</si>
  <si>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</si>
  <si>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</si>
  <si>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</si>
  <si>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</si>
  <si>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</si>
  <si>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</si>
  <si>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</si>
  <si>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</si>
  <si>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</si>
  <si>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</si>
  <si>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</si>
  <si>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</si>
  <si>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</si>
  <si>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</si>
  <si>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</si>
  <si>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</si>
  <si>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</si>
  <si>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</si>
  <si>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</si>
  <si>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</si>
  <si>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</si>
  <si>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</si>
  <si>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</si>
  <si>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</si>
  <si>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</si>
  <si>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</si>
  <si>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</si>
  <si>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</si>
  <si>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</si>
  <si>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</si>
  <si>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</si>
  <si>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</si>
  <si>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</si>
  <si>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</si>
  <si>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</si>
  <si>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</si>
  <si>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</si>
  <si>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</si>
  <si>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</si>
  <si>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</si>
  <si>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</si>
  <si>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</si>
  <si>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</si>
  <si>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</si>
  <si>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</si>
  <si>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</si>
  <si>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</si>
  <si>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</si>
  <si>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</si>
  <si>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</si>
  <si>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</si>
  <si>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</si>
  <si>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</si>
  <si>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</si>
  <si>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</si>
  <si>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</si>
  <si>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</si>
  <si>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</si>
  <si>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</si>
  <si>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</si>
  <si>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</si>
  <si>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</si>
  <si>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</si>
  <si>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</si>
  <si>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</si>
  <si>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</si>
  <si>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</si>
  <si>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</si>
  <si>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</si>
  <si>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</si>
  <si>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</si>
  <si>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</si>
  <si>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</si>
  <si>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</si>
  <si>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</si>
  <si>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</si>
  <si>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</si>
  <si>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</si>
  <si>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</si>
  <si>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</si>
  <si>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</si>
  <si>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</si>
  <si>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</si>
  <si>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</si>
  <si>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</si>
  <si>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</si>
  <si>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</si>
  <si>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</si>
  <si>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</si>
  <si>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</si>
  <si>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</si>
  <si>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</si>
  <si>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</si>
  <si>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</si>
  <si>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</si>
  <si>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</si>
  <si>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</si>
  <si>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</si>
  <si>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</si>
  <si>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</si>
  <si>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</si>
  <si>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</si>
  <si>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</si>
  <si>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</si>
  <si>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</si>
  <si>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</si>
  <si>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</si>
  <si>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</si>
  <si>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</si>
  <si>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</si>
  <si>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</si>
  <si>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</si>
  <si>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</si>
  <si>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</si>
  <si>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</si>
  <si>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</si>
  <si>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</si>
  <si>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</si>
  <si>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</si>
  <si>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</si>
  <si>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</si>
  <si>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</si>
  <si>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</si>
  <si>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</si>
  <si>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</si>
  <si>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</si>
  <si>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</si>
  <si>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</si>
  <si>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</si>
  <si>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</si>
  <si>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</si>
  <si>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</si>
  <si>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</si>
  <si>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</si>
  <si>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</si>
  <si>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</si>
  <si>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</si>
  <si>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</si>
  <si>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</si>
  <si>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</si>
  <si>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</si>
  <si>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</si>
  <si>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</si>
  <si>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</si>
  <si>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</si>
  <si>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</si>
  <si>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</si>
  <si>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</si>
  <si>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</si>
  <si>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</si>
  <si>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</si>
  <si>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</si>
  <si>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</si>
  <si>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</si>
  <si>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</si>
  <si>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</si>
  <si>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</si>
  <si>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</si>
  <si>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</si>
  <si>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</si>
  <si>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</si>
  <si>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</si>
  <si>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</si>
  <si>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</si>
  <si>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</si>
  <si>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</si>
  <si>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</si>
  <si>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</si>
  <si>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</si>
  <si>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</si>
  <si>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</si>
  <si>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</si>
  <si>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</si>
  <si>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</si>
  <si>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</si>
  <si>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</si>
  <si>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</si>
  <si>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</si>
  <si>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</si>
  <si>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</si>
  <si>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</si>
  <si>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</si>
  <si>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</si>
  <si>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</si>
  <si>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</si>
  <si>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</si>
  <si>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</si>
  <si>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</si>
  <si>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</si>
  <si>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</si>
  <si>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</si>
  <si>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</si>
  <si>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</si>
  <si>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</si>
  <si>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</si>
  <si>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</si>
  <si>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</si>
  <si>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</si>
  <si>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</si>
  <si>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</si>
  <si>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</si>
  <si>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</si>
  <si>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</si>
  <si>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</si>
  <si>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</si>
  <si>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</si>
  <si>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</si>
  <si>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</si>
  <si>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</si>
  <si>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</si>
  <si>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</si>
  <si>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</si>
  <si>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</si>
  <si>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</si>
  <si>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</si>
  <si>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</si>
  <si>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</si>
  <si>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</si>
  <si>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</si>
  <si>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</si>
  <si>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</si>
  <si>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</si>
  <si>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</si>
  <si>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</si>
  <si>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</si>
  <si>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</si>
  <si>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</si>
  <si>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</si>
  <si>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</si>
  <si>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</si>
  <si>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</si>
  <si>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</si>
  <si>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</si>
  <si>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</si>
  <si>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</si>
  <si>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</si>
  <si>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</si>
  <si>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</si>
  <si>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</si>
  <si>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</si>
  <si>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</si>
  <si>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</si>
  <si>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</si>
  <si>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</si>
  <si>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</si>
  <si>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</si>
  <si>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</si>
  <si>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</si>
  <si>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</si>
  <si>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</si>
  <si>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</si>
  <si>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</si>
  <si>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</si>
  <si>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</si>
  <si>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</si>
  <si>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</si>
  <si>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</si>
  <si>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</si>
  <si>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</si>
  <si>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</si>
  <si>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</si>
  <si>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</si>
  <si>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</si>
  <si>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</si>
  <si>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</si>
  <si>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</si>
  <si>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</si>
  <si>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</si>
  <si>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</si>
  <si>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</si>
  <si>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</si>
  <si>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</si>
  <si>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</si>
  <si>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</si>
  <si>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</si>
  <si>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</si>
  <si>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</si>
  <si>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</si>
  <si>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</si>
  <si>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</si>
  <si>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</si>
  <si>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</si>
  <si>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</si>
  <si>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</si>
  <si>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</si>
  <si>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</si>
  <si>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</si>
  <si>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</si>
  <si>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</si>
  <si>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</si>
  <si>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</si>
  <si>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</si>
  <si>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</si>
  <si>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</si>
  <si>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</si>
  <si>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</si>
  <si>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</si>
  <si>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</si>
  <si>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</si>
  <si>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</si>
  <si>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</si>
  <si>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</si>
  <si>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</si>
  <si>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</si>
  <si>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</si>
  <si>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</si>
  <si>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</si>
  <si>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</si>
  <si>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</si>
  <si>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</si>
  <si>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</si>
  <si>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</si>
  <si>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</si>
  <si>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</si>
  <si>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</si>
  <si>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</si>
  <si>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</si>
  <si>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</si>
  <si>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</si>
  <si>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</si>
  <si>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</si>
  <si>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</si>
  <si>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</si>
  <si>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</si>
  <si>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</si>
  <si>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</si>
  <si>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</si>
  <si>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</si>
  <si>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</si>
  <si>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</si>
  <si>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</si>
  <si>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</si>
  <si>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</si>
  <si>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</si>
  <si>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</si>
  <si>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</si>
  <si>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</si>
  <si>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</si>
  <si>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</si>
  <si>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</si>
  <si>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</si>
  <si>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</si>
  <si>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</si>
  <si>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</si>
  <si>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</si>
  <si>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</si>
  <si>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</si>
  <si>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</si>
  <si>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</si>
  <si>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</si>
  <si>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</si>
  <si>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</si>
  <si>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</si>
  <si>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</si>
  <si>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</si>
  <si>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</si>
  <si>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</si>
  <si>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</si>
  <si>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</si>
  <si>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</si>
  <si>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</si>
  <si>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</si>
  <si>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</si>
  <si>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</si>
  <si>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</si>
  <si>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</si>
  <si>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</si>
  <si>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</si>
  <si>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</si>
  <si>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</si>
  <si>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</si>
  <si>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</si>
  <si>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</si>
  <si>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</si>
  <si>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</si>
  <si>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</si>
  <si>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</si>
  <si>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</si>
  <si>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</si>
  <si>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</si>
  <si>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</si>
  <si>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</si>
  <si>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</si>
  <si>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</si>
  <si>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</si>
  <si>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</si>
  <si>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</si>
  <si>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</si>
  <si>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</si>
  <si>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</si>
  <si>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</si>
  <si>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</si>
  <si>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</si>
  <si>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</si>
  <si>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</si>
  <si>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</si>
  <si>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</si>
  <si>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</si>
  <si>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</si>
  <si>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</si>
  <si>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</si>
  <si>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</si>
  <si>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</si>
  <si>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</si>
  <si>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</si>
  <si>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</si>
  <si>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</si>
  <si>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</si>
  <si>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</si>
  <si>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</si>
  <si>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</si>
  <si>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</si>
  <si>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</si>
  <si>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</si>
  <si>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</si>
  <si>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</si>
  <si>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</si>
  <si>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</si>
  <si>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</si>
  <si>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</si>
  <si>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</si>
  <si>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</si>
  <si>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</si>
  <si>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</si>
  <si>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</si>
  <si>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</si>
  <si>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</si>
  <si>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</si>
  <si>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</si>
  <si>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</si>
  <si>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</si>
  <si>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</si>
  <si>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</si>
  <si>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</si>
  <si>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</si>
  <si>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</si>
  <si>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</si>
  <si>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</si>
  <si>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</si>
  <si>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</si>
  <si>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</si>
  <si>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</si>
  <si>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</si>
  <si>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</si>
  <si>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</si>
  <si>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</si>
  <si>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</si>
  <si>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</si>
  <si>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</si>
  <si>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</si>
  <si>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</si>
  <si>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</si>
  <si>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</si>
  <si>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</si>
  <si>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</si>
  <si>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</si>
  <si>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</si>
  <si>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</si>
  <si>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</si>
  <si>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</si>
  <si>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</si>
  <si>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</si>
  <si>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</si>
  <si>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</si>
  <si>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</si>
  <si>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</si>
  <si>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</si>
  <si>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</si>
  <si>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</si>
  <si>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</si>
  <si>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</si>
  <si>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</si>
  <si>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</si>
  <si>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</si>
  <si>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</si>
  <si>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</si>
  <si>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</si>
  <si>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</si>
  <si>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</si>
  <si>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</si>
  <si>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</si>
  <si>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</si>
  <si>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</si>
  <si>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</si>
  <si>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</si>
  <si>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</si>
  <si>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</si>
  <si>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</si>
  <si>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</si>
  <si>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</si>
  <si>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</si>
  <si>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</si>
  <si>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</si>
  <si>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</si>
  <si>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</si>
  <si>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</si>
  <si>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</si>
  <si>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</si>
  <si>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</si>
  <si>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</si>
  <si>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</si>
  <si>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</si>
  <si>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</si>
  <si>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</si>
  <si>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</si>
  <si>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</si>
  <si>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</si>
  <si>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</si>
  <si>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</si>
  <si>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</si>
  <si>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</si>
  <si>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</si>
  <si>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</si>
  <si>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</si>
  <si>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</si>
  <si>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</si>
  <si>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</si>
  <si>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</si>
  <si>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</si>
  <si>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</si>
  <si>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</si>
  <si>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</si>
  <si>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</si>
  <si>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</si>
  <si>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</si>
  <si>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</si>
  <si>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</si>
  <si>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</si>
  <si>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</si>
  <si>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</si>
  <si>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</si>
  <si>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</si>
  <si>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</si>
  <si>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</si>
  <si>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</si>
  <si>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</si>
  <si>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</si>
  <si>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</si>
  <si>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</si>
  <si>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</si>
  <si>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</si>
  <si>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</si>
  <si>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</si>
  <si>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</si>
  <si>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</si>
  <si>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</si>
  <si>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</si>
  <si>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</si>
  <si>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</si>
  <si>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</si>
  <si>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</si>
  <si>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</si>
  <si>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</si>
  <si>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</si>
  <si>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</si>
  <si>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</si>
  <si>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</si>
  <si>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</si>
  <si>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</si>
  <si>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</si>
  <si>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</si>
  <si>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</si>
  <si>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</si>
  <si>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</si>
  <si>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</si>
  <si>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</si>
  <si>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</si>
  <si>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</si>
  <si>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</si>
  <si>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</si>
  <si>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</si>
  <si>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</si>
  <si>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</si>
  <si>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</si>
  <si>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</si>
  <si>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</si>
  <si>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</si>
  <si>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</si>
  <si>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</si>
  <si>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</si>
  <si>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</si>
  <si>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</si>
  <si>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</si>
  <si>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</si>
  <si>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</si>
  <si>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</si>
  <si>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</si>
  <si>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</si>
  <si>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</si>
  <si>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</si>
  <si>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</si>
  <si>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</si>
  <si>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</si>
  <si>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</si>
  <si>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</si>
  <si>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</si>
  <si>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</si>
  <si>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</si>
  <si>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</si>
  <si>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</si>
  <si>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</si>
  <si>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</si>
  <si>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</si>
  <si>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</si>
  <si>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</si>
  <si>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</si>
  <si>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</si>
  <si>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</si>
  <si>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</si>
  <si>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</si>
  <si>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</si>
  <si>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</si>
  <si>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</si>
  <si>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</si>
  <si>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</si>
  <si>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</si>
  <si>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</si>
  <si>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</si>
  <si>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</si>
  <si>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</si>
  <si>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</si>
  <si>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</si>
  <si>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</si>
  <si>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</si>
  <si>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</si>
  <si>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</si>
  <si>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</si>
  <si>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</si>
  <si>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</si>
  <si>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</si>
  <si>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</si>
  <si>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</si>
  <si>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</si>
  <si>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</si>
  <si>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</si>
  <si>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</si>
  <si>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</si>
  <si>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</si>
  <si>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</si>
  <si>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</si>
  <si>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</si>
  <si>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</si>
  <si>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</si>
  <si>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</si>
  <si>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</si>
  <si>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</si>
  <si>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</si>
  <si>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</si>
  <si>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</si>
  <si>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</si>
  <si>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</si>
  <si>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</si>
  <si>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</si>
  <si>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</si>
  <si>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</si>
  <si>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</si>
  <si>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</si>
  <si>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</si>
  <si>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</si>
  <si>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</si>
  <si>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</si>
  <si>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</si>
  <si>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</si>
  <si>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</si>
  <si>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</si>
  <si>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</si>
  <si>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</si>
  <si>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</si>
  <si>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</si>
  <si>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</si>
  <si>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</si>
  <si>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</si>
  <si>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</si>
  <si>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</si>
  <si>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</si>
  <si>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</si>
  <si>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</si>
  <si>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</si>
  <si>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</si>
  <si>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</si>
  <si>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</si>
  <si>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</si>
  <si>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</si>
  <si>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</si>
  <si>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</si>
  <si>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</si>
  <si>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</si>
  <si>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</si>
  <si>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</si>
  <si>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</si>
  <si>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</si>
  <si>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</si>
  <si>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</si>
  <si>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</si>
  <si>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</si>
  <si>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</si>
  <si>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</si>
  <si>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</si>
  <si>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</si>
  <si>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</si>
  <si>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</si>
  <si>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</si>
  <si>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</si>
  <si>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</si>
  <si>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</si>
  <si>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</si>
  <si>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</si>
  <si>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</si>
  <si>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</si>
  <si>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</si>
  <si>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</si>
  <si>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</si>
  <si>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</si>
  <si>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</si>
  <si>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</si>
  <si>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</si>
  <si>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</si>
  <si>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</si>
  <si>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</si>
  <si>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</si>
  <si>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</si>
  <si>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</si>
  <si>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</si>
  <si>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</si>
  <si>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</si>
  <si>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</si>
  <si>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</si>
  <si>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</si>
  <si>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</si>
  <si>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</si>
  <si>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</si>
  <si>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</si>
  <si>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</si>
  <si>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</si>
  <si>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</si>
  <si>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</si>
  <si>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</si>
  <si>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</si>
  <si>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</si>
  <si>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</si>
  <si>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</si>
  <si>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</si>
  <si>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</si>
  <si>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</si>
  <si>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</si>
  <si>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</si>
  <si>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</si>
  <si>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</si>
  <si>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</si>
  <si>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</si>
  <si>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</si>
  <si>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</si>
  <si>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</si>
  <si>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</si>
  <si>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</si>
  <si>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</si>
  <si>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</si>
  <si>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</si>
  <si>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</si>
  <si>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</si>
  <si>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</si>
  <si>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</si>
  <si>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</si>
  <si>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</si>
  <si>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</si>
  <si>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</si>
  <si>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</si>
  <si>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</si>
  <si>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</si>
  <si>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</si>
  <si>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</si>
  <si>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</si>
  <si>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</si>
  <si>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</si>
  <si>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</si>
  <si>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</si>
  <si>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</si>
  <si>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</si>
  <si>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</si>
  <si>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</si>
  <si>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</si>
  <si>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</si>
  <si>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</si>
  <si>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</si>
  <si>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</si>
  <si>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</si>
  <si>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</si>
  <si>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</si>
  <si>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</si>
  <si>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</si>
  <si>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</si>
  <si>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</si>
  <si>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</si>
  <si>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</si>
  <si>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</si>
  <si>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</si>
  <si>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</si>
  <si>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</si>
  <si>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</si>
  <si>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</si>
  <si>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</si>
  <si>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</si>
  <si>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</si>
  <si>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</si>
  <si>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</si>
  <si>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</si>
  <si>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</si>
  <si>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</si>
  <si>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</si>
  <si>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</si>
  <si>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</si>
  <si>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</si>
  <si>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</si>
  <si>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</si>
  <si>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</si>
  <si>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</si>
  <si>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</si>
  <si>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</si>
  <si>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</si>
  <si>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</si>
  <si>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</si>
  <si>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</si>
  <si>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</si>
  <si>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</si>
  <si>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</si>
  <si>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</si>
  <si>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</si>
  <si>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</si>
  <si>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</si>
  <si>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</si>
  <si>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</si>
  <si>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</si>
  <si>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</si>
  <si>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</si>
  <si>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</si>
  <si>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</si>
  <si>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</si>
  <si>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</si>
  <si>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</si>
  <si>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</si>
  <si>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</si>
  <si>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</si>
  <si>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</si>
  <si>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</si>
  <si>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</si>
  <si>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</si>
  <si>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</si>
  <si>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</si>
  <si>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</si>
  <si>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</si>
  <si>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</si>
  <si>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</si>
  <si>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</si>
  <si>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</si>
  <si>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</si>
  <si>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</si>
  <si>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</si>
  <si>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</si>
  <si>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</si>
  <si>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</si>
  <si>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</si>
  <si>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</si>
  <si>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</si>
  <si>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</si>
  <si>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</si>
  <si>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</si>
  <si>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</si>
  <si>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</si>
  <si>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</si>
  <si>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</si>
  <si>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</si>
  <si>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</si>
  <si>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</si>
  <si>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</si>
  <si>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</si>
  <si>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</si>
  <si>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</si>
  <si>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</si>
  <si>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</si>
  <si>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</si>
  <si>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</si>
  <si>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</si>
  <si>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</si>
  <si>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</si>
  <si>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</si>
  <si>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</si>
  <si>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</si>
  <si>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</si>
  <si>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</si>
  <si>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</si>
  <si>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</si>
  <si>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</si>
  <si>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</si>
  <si>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</si>
  <si>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</si>
  <si>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</si>
  <si>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</si>
  <si>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</si>
  <si>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</si>
  <si>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</si>
  <si>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</si>
  <si>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</si>
  <si>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</si>
  <si>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</si>
  <si>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</si>
  <si>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</si>
  <si>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</si>
  <si>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</si>
  <si>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</si>
  <si>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</si>
  <si>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</si>
  <si>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</si>
  <si>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</si>
  <si>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</si>
  <si>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</si>
  <si>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</si>
  <si>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</si>
  <si>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</si>
  <si>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</si>
  <si>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</si>
  <si>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</si>
  <si>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</si>
  <si>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</si>
  <si>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</si>
  <si>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</si>
  <si>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</si>
  <si>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</si>
  <si>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</si>
  <si>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</si>
  <si>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</si>
  <si>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</si>
  <si>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</si>
  <si>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</si>
  <si>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</si>
  <si>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</si>
  <si>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</si>
  <si>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</si>
  <si>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</si>
  <si>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</si>
  <si>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</si>
  <si>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</si>
  <si>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</si>
  <si>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</si>
  <si>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</si>
  <si>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</si>
  <si>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</si>
  <si>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</si>
  <si>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</si>
  <si>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</si>
  <si>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</si>
  <si>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</si>
  <si>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</si>
  <si>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</si>
  <si>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</si>
  <si>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</si>
  <si>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</si>
  <si>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</si>
  <si>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</si>
  <si>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</si>
  <si>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</si>
  <si>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</si>
  <si>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</si>
  <si>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</si>
  <si>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</si>
  <si>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</si>
  <si>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</si>
  <si>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</si>
  <si>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</si>
  <si>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</si>
  <si>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</si>
  <si>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</si>
  <si>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</si>
  <si>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</si>
  <si>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</si>
  <si>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</si>
  <si>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</si>
  <si>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</si>
  <si>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</si>
  <si>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</si>
  <si>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</si>
  <si>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</si>
  <si>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</si>
  <si>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</si>
  <si>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</si>
  <si>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</si>
  <si>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</si>
  <si>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</si>
  <si>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</si>
  <si>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</si>
  <si>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</si>
  <si>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</si>
  <si>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</si>
  <si>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</si>
  <si>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</si>
  <si>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</si>
  <si>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</si>
  <si>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</si>
  <si>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</si>
  <si>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</si>
  <si>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</si>
  <si>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</si>
  <si>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</si>
  <si>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</si>
  <si>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</si>
  <si>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</si>
  <si>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</si>
  <si>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</si>
  <si>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</si>
  <si>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</si>
  <si>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</si>
  <si>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</si>
  <si>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</si>
  <si>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</si>
  <si>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</si>
  <si>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</si>
  <si>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</si>
  <si>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</si>
  <si>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</si>
  <si>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</si>
  <si>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</si>
  <si>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</si>
  <si>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</si>
  <si>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</si>
  <si>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</si>
  <si>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</si>
  <si>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</si>
  <si>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</si>
  <si>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</si>
  <si>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</si>
  <si>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</si>
  <si>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</si>
  <si>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</si>
  <si>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</si>
  <si>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</si>
  <si>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</si>
  <si>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</si>
  <si>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</si>
  <si>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</si>
  <si>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</si>
  <si>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</si>
  <si>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</si>
  <si>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</si>
  <si>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</si>
  <si>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</si>
  <si>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</si>
  <si>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</si>
  <si>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</si>
  <si>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</si>
  <si>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</si>
  <si>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</si>
  <si>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</si>
  <si>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</si>
  <si>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</si>
  <si>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</si>
  <si>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</si>
  <si>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</si>
  <si>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</si>
  <si>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</si>
  <si>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</si>
  <si>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</si>
  <si>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</si>
  <si>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</si>
  <si>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</si>
  <si>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</si>
  <si>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</si>
  <si>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</si>
  <si>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</si>
  <si>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</si>
  <si>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</si>
  <si>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</si>
  <si>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</si>
  <si>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</si>
  <si>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</si>
  <si>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</si>
  <si>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</si>
  <si>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</si>
  <si>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</si>
  <si>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</si>
  <si>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</si>
  <si>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</si>
  <si>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</si>
  <si>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</si>
  <si>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</si>
  <si>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</si>
  <si>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</si>
  <si>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</si>
  <si>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</si>
  <si>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</si>
  <si>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</si>
  <si>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</si>
  <si>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</si>
  <si>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</si>
  <si>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</si>
  <si>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</si>
  <si>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</si>
  <si>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</si>
  <si>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</si>
  <si>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</si>
  <si>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</si>
  <si>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</si>
  <si>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</si>
  <si>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</si>
  <si>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</si>
  <si>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</si>
  <si>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</si>
  <si>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</si>
  <si>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</si>
  <si>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</si>
  <si>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</si>
  <si>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</si>
  <si>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</si>
  <si>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</si>
  <si>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</si>
  <si>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</si>
  <si>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</si>
  <si>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</si>
  <si>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</si>
  <si>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</si>
  <si>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</si>
  <si>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</si>
  <si>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</si>
  <si>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</si>
  <si>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</si>
  <si>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</si>
  <si>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</si>
  <si>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</si>
  <si>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</si>
  <si>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</si>
  <si>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</si>
  <si>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</si>
  <si>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</si>
  <si>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</si>
  <si>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</si>
  <si>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</si>
  <si>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</si>
  <si>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</si>
  <si>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</si>
  <si>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</si>
  <si>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</si>
  <si>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</si>
  <si>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</si>
  <si>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</si>
  <si>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</si>
  <si>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</si>
  <si>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</si>
  <si>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</si>
  <si>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</si>
  <si>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</si>
  <si>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</si>
  <si>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</si>
  <si>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</si>
  <si>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</si>
  <si>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</si>
  <si>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</si>
  <si>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</si>
  <si>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</si>
  <si>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</si>
  <si>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</si>
  <si>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</si>
  <si>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</si>
  <si>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</si>
  <si>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</si>
  <si>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</si>
  <si>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</si>
  <si>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</si>
  <si>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</si>
  <si>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</si>
  <si>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</si>
  <si>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</si>
  <si>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</si>
  <si>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</si>
  <si>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</si>
  <si>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</si>
  <si>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</si>
  <si>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</si>
  <si>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</si>
  <si>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</si>
  <si>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</si>
  <si>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</si>
  <si>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</si>
  <si>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</si>
  <si>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</si>
  <si>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</si>
  <si>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</si>
  <si>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</si>
  <si>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</si>
  <si>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</si>
  <si>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</si>
  <si>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</si>
  <si>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</si>
  <si>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</si>
  <si>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</si>
  <si>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</si>
  <si>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</si>
  <si>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</si>
  <si>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</si>
  <si>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</si>
  <si>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</si>
  <si>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</si>
  <si>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</si>
  <si>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</si>
  <si>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</si>
  <si>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</si>
  <si>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</si>
  <si>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</si>
  <si>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</si>
  <si>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</si>
  <si>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</si>
  <si>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</si>
  <si>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</si>
  <si>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</si>
  <si>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</si>
  <si>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</si>
  <si>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</si>
  <si>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</si>
  <si>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</si>
  <si>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</si>
  <si>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</si>
  <si>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</si>
  <si>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</si>
  <si>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</si>
  <si>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</si>
  <si>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</si>
  <si>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</si>
  <si>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</si>
  <si>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</si>
  <si>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</si>
  <si>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</si>
  <si>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</si>
  <si>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</si>
  <si>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</si>
  <si>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</si>
  <si>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</si>
  <si>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</si>
  <si>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</si>
  <si>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</si>
  <si>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</si>
  <si>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</si>
  <si>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</si>
  <si>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</si>
  <si>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</si>
  <si>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</si>
  <si>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</si>
  <si>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</si>
  <si>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</si>
  <si>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</si>
  <si>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</si>
  <si>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</si>
  <si>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</si>
  <si>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</si>
  <si>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</si>
  <si>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</si>
  <si>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</si>
  <si>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</si>
  <si>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</si>
  <si>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</si>
  <si>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</si>
  <si>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</si>
  <si>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</si>
  <si>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</si>
  <si>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</si>
  <si>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</si>
  <si>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</si>
  <si>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</si>
  <si>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</si>
  <si>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</si>
  <si>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</si>
  <si>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</si>
  <si>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</si>
  <si>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</si>
  <si>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</si>
  <si>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</si>
  <si>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</si>
  <si>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</si>
  <si>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</si>
  <si>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</si>
  <si>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</si>
  <si>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</si>
  <si>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</si>
  <si>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</si>
  <si>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</si>
  <si>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</si>
  <si>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</si>
  <si>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</si>
  <si>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</si>
  <si>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</si>
  <si>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</si>
  <si>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</si>
  <si>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</si>
  <si>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</si>
  <si>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</si>
  <si>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</si>
  <si>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</si>
  <si>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</si>
  <si>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</si>
  <si>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</si>
  <si>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</si>
  <si>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</si>
  <si>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</si>
  <si>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</si>
  <si>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</si>
  <si>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</si>
  <si>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</si>
  <si>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</si>
  <si>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</si>
  <si>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</si>
  <si>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</si>
  <si>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</si>
  <si>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</si>
  <si>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</si>
  <si>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</si>
  <si>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</si>
  <si>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</si>
  <si>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</si>
  <si>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</si>
  <si>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</si>
  <si>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</si>
  <si>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</si>
  <si>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</si>
  <si>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</si>
  <si>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</si>
  <si>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</si>
  <si>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</si>
  <si>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</si>
  <si>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</si>
  <si>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</si>
  <si>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</si>
  <si>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</si>
  <si>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</si>
  <si>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</si>
  <si>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</si>
  <si>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</si>
  <si>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</si>
  <si>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</si>
  <si>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</si>
  <si>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</si>
  <si>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</si>
  <si>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</si>
  <si>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</si>
  <si>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</si>
  <si>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</si>
  <si>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</si>
  <si>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</si>
  <si>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</si>
  <si>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</si>
  <si>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</si>
  <si>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</si>
  <si>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</si>
  <si>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</si>
  <si>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</si>
  <si>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</si>
  <si>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</si>
  <si>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</si>
  <si>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</si>
  <si>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</si>
  <si>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</si>
  <si>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</si>
  <si>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</si>
  <si>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</si>
  <si>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</si>
  <si>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</si>
  <si>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</si>
  <si>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</si>
  <si>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</si>
  <si>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</si>
  <si>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</si>
  <si>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</si>
  <si>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</si>
  <si>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</si>
  <si>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</si>
  <si>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</si>
  <si>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</si>
  <si>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</si>
  <si>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</si>
  <si>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</si>
  <si>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</si>
  <si>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</si>
  <si>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</si>
  <si>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</si>
  <si>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</si>
  <si>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</si>
  <si>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</si>
  <si>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</si>
  <si>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</si>
  <si>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</si>
  <si>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</si>
  <si>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</si>
  <si>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</si>
  <si>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</si>
  <si>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</si>
  <si>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</si>
  <si>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</si>
  <si>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</si>
  <si>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</si>
  <si>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</si>
  <si>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</si>
  <si>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</si>
  <si>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</si>
  <si>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</si>
  <si>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</si>
  <si>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</si>
  <si>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</si>
  <si>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</si>
  <si>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</si>
  <si>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</si>
  <si>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</si>
  <si>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</si>
  <si>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</si>
  <si>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</si>
  <si>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</si>
  <si>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</si>
  <si>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</si>
  <si>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</si>
  <si>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</si>
  <si>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</si>
  <si>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</si>
  <si>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</si>
  <si>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</si>
  <si>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</si>
  <si>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</si>
  <si>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</si>
  <si>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</si>
  <si>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</si>
  <si>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</si>
  <si>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</si>
  <si>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</si>
  <si>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</si>
  <si>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</si>
  <si>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</si>
  <si>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</si>
  <si>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</si>
  <si>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</si>
  <si>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</si>
  <si>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</si>
  <si>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</si>
  <si>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</si>
  <si>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</si>
  <si>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</si>
  <si>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</si>
  <si>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</si>
  <si>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</si>
  <si>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</si>
  <si>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</si>
  <si>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</si>
  <si>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</si>
  <si>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</si>
  <si>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</si>
  <si>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</si>
  <si>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</si>
  <si>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</si>
  <si>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</si>
  <si>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</si>
  <si>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</si>
  <si>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</si>
  <si>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</si>
  <si>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</si>
  <si>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</si>
  <si>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</si>
  <si>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</si>
  <si>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</si>
  <si>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</si>
  <si>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</si>
  <si>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</si>
  <si>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</si>
  <si>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</si>
  <si>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</si>
  <si>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</si>
  <si>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</si>
  <si>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</si>
  <si>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</si>
  <si>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</si>
  <si>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</si>
  <si>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</si>
  <si>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</si>
  <si>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</si>
  <si>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</si>
  <si>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</si>
  <si>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</si>
  <si>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</si>
  <si>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</si>
  <si>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</si>
  <si>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</si>
  <si>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</si>
  <si>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</si>
  <si>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</si>
  <si>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</si>
  <si>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</si>
  <si>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</si>
  <si>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</si>
  <si>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</si>
  <si>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</si>
  <si>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</si>
  <si>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</si>
  <si>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</si>
  <si>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</si>
  <si>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</si>
  <si>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</si>
  <si>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</si>
  <si>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</si>
  <si>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</si>
  <si>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</si>
  <si>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</si>
  <si>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</si>
  <si>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</si>
  <si>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</si>
  <si>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</si>
  <si>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</si>
  <si>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</si>
  <si>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</si>
  <si>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</si>
  <si>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</si>
  <si>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</si>
  <si>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</si>
  <si>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</si>
  <si>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</si>
  <si>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</si>
  <si>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</si>
  <si>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</si>
  <si>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</si>
  <si>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</si>
  <si>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</si>
  <si>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</si>
  <si>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</si>
  <si>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</si>
  <si>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</si>
  <si>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</si>
  <si>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</si>
  <si>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</si>
  <si>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</si>
  <si>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</si>
  <si>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</si>
  <si>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</si>
  <si>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</si>
  <si>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</si>
  <si>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</si>
  <si>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</si>
  <si>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</si>
  <si>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</si>
  <si>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</si>
  <si>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</si>
  <si>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</si>
  <si>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</si>
  <si>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</si>
  <si>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</si>
  <si>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</si>
  <si>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</si>
  <si>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</si>
  <si>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</si>
  <si>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</si>
  <si>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</si>
  <si>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</si>
  <si>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</si>
  <si>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</si>
  <si>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</si>
  <si>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</si>
  <si>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</si>
  <si>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</si>
  <si>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</si>
  <si>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</si>
  <si>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</si>
  <si>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</si>
  <si>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</si>
  <si>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</si>
  <si>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</si>
  <si>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</si>
  <si>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</si>
  <si>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</si>
  <si>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</si>
  <si>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</si>
  <si>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</si>
  <si>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</si>
  <si>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</si>
  <si>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</si>
  <si>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</si>
  <si>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</si>
  <si>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</si>
  <si>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</si>
  <si>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</si>
  <si>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</si>
  <si>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</si>
  <si>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</si>
  <si>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</si>
  <si>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</si>
  <si>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</si>
  <si>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</si>
  <si>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</si>
  <si>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</si>
  <si>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</si>
  <si>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</si>
  <si>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</si>
  <si>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</si>
  <si>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</si>
  <si>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</si>
  <si>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</si>
  <si>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</si>
  <si>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</si>
  <si>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</si>
  <si>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</si>
  <si>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</si>
  <si>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</si>
  <si>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</si>
  <si>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</si>
  <si>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</si>
  <si>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</si>
  <si>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</si>
  <si>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</si>
  <si>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</si>
  <si>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</si>
  <si>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</si>
  <si>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</si>
  <si>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</si>
  <si>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</si>
  <si>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</si>
  <si>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</si>
  <si>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</si>
  <si>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</si>
  <si>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</si>
  <si>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</si>
  <si>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</si>
  <si>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</si>
  <si>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</si>
  <si>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</si>
  <si>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</si>
  <si>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</si>
  <si>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</si>
  <si>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</si>
  <si>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</si>
  <si>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</si>
  <si>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</si>
  <si>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</si>
  <si>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</si>
  <si>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</si>
  <si>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</si>
  <si>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</si>
  <si>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</si>
  <si>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</si>
  <si>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</si>
  <si>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</si>
  <si>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</si>
  <si>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</si>
  <si>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</si>
  <si>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</si>
  <si>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</si>
  <si>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</si>
  <si>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</si>
  <si>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</si>
  <si>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</si>
  <si>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</si>
  <si>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</si>
  <si>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</si>
  <si>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</si>
  <si>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</si>
  <si>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</si>
  <si>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</si>
  <si>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</si>
  <si>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</si>
  <si>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</si>
  <si>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</si>
  <si>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</si>
  <si>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</si>
  <si>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</si>
  <si>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</si>
  <si>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</si>
  <si>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</si>
  <si>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</si>
  <si>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</si>
  <si>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</si>
  <si>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</si>
  <si>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</si>
  <si>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</si>
  <si>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</si>
  <si>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</si>
  <si>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</si>
  <si>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</si>
  <si>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</si>
  <si>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</si>
  <si>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</si>
  <si>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</si>
  <si>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</si>
  <si>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</si>
  <si>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</si>
  <si>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</si>
  <si>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</si>
  <si>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</si>
  <si>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</si>
  <si>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</si>
  <si>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</si>
  <si>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</si>
  <si>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</si>
  <si>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</si>
  <si>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</si>
  <si>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</si>
  <si>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</si>
  <si>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</si>
  <si>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</si>
  <si>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</si>
  <si>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</si>
  <si>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</si>
  <si>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</si>
  <si>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</si>
  <si>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</si>
  <si>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</si>
  <si>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</si>
  <si>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</si>
  <si>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</si>
  <si>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</si>
  <si>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</si>
  <si>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</si>
  <si>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</si>
  <si>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</si>
  <si>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</si>
  <si>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</si>
  <si>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</si>
  <si>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</si>
  <si>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</si>
  <si>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</si>
  <si>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</si>
  <si>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</si>
  <si>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</si>
  <si>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</si>
  <si>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</si>
  <si>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</si>
  <si>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</si>
  <si>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</si>
  <si>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</si>
  <si>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</si>
  <si>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</si>
  <si>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</si>
  <si>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</si>
  <si>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</si>
  <si>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</si>
  <si>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</si>
  <si>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</si>
  <si>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</si>
  <si>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</si>
  <si>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</si>
  <si>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</si>
  <si>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</si>
  <si>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</si>
  <si>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</si>
  <si>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</si>
  <si>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</si>
  <si>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</si>
  <si>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</si>
  <si>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</si>
  <si>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</si>
  <si>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</si>
  <si>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</si>
  <si>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</si>
  <si>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</si>
  <si>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</si>
  <si>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</si>
  <si>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</si>
  <si>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</si>
  <si>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</si>
  <si>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</si>
  <si>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</si>
  <si>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</si>
  <si>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</si>
  <si>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</si>
  <si>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</si>
  <si>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</si>
  <si>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</si>
  <si>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</si>
  <si>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</si>
  <si>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</si>
  <si>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</si>
  <si>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</si>
  <si>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</si>
  <si>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</si>
  <si>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</si>
  <si>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</si>
  <si>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</si>
  <si>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</si>
  <si>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</si>
  <si>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</si>
  <si>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</si>
  <si>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</si>
  <si>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</si>
  <si>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</si>
  <si>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</si>
  <si>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</si>
  <si>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</si>
  <si>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</si>
  <si>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</si>
  <si>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</si>
  <si>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</si>
  <si>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</si>
  <si>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</si>
  <si>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</si>
  <si>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</si>
  <si>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</si>
  <si>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</si>
  <si>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</si>
  <si>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</si>
  <si>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</si>
  <si>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</si>
  <si>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</si>
  <si>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</si>
  <si>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</si>
  <si>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</si>
  <si>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</si>
  <si>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</si>
  <si>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</si>
  <si>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</si>
  <si>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</si>
  <si>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</si>
  <si>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</si>
  <si>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</si>
  <si>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</si>
  <si>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</si>
  <si>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</si>
  <si>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</si>
  <si>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</si>
  <si>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</si>
  <si>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</si>
  <si>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</si>
  <si>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</si>
  <si>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</si>
  <si>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</si>
  <si>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</si>
  <si>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</si>
  <si>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</si>
  <si>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</si>
  <si>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</si>
  <si>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</si>
  <si>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</si>
  <si>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</si>
  <si>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</si>
  <si>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</si>
  <si>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</si>
  <si>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</si>
  <si>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</si>
  <si>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</si>
  <si>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</si>
  <si>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</si>
  <si>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</si>
  <si>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</si>
  <si>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</si>
  <si>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</si>
  <si>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</si>
  <si>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</si>
  <si>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</si>
  <si>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</si>
  <si>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</si>
  <si>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</si>
  <si>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</si>
  <si>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</si>
  <si>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</si>
  <si>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</si>
  <si>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</si>
  <si>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</si>
  <si>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</si>
  <si>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</si>
  <si>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</si>
  <si>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</si>
  <si>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</si>
  <si>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</si>
  <si>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</si>
  <si>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</si>
  <si>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</si>
  <si>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</si>
  <si>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</si>
  <si>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</si>
  <si>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</si>
  <si>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</si>
  <si>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</si>
  <si>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</si>
  <si>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</si>
  <si>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</si>
  <si>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</si>
  <si>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</si>
  <si>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</si>
  <si>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</si>
  <si>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</si>
  <si>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</si>
  <si>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</si>
  <si>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</si>
  <si>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</si>
  <si>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</si>
  <si>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</si>
  <si>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</si>
  <si>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</si>
  <si>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</si>
  <si>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</si>
  <si>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</si>
  <si>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</si>
  <si>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</si>
  <si>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</si>
  <si>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</si>
  <si>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</si>
  <si>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</si>
  <si>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</si>
  <si>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</si>
  <si>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</si>
  <si>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</si>
  <si>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</si>
  <si>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</si>
  <si>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</si>
  <si>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</si>
  <si>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</si>
  <si>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</si>
  <si>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</si>
  <si>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</si>
  <si>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</si>
  <si>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</si>
  <si>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</si>
  <si>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</si>
  <si>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</si>
  <si>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</si>
  <si>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</si>
  <si>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</si>
  <si>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</si>
  <si>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</si>
  <si>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</si>
  <si>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</si>
  <si>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</si>
  <si>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</si>
  <si>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</si>
  <si>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</si>
  <si>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</si>
  <si>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</si>
  <si>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</si>
  <si>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</si>
  <si>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</si>
  <si>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</si>
  <si>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</si>
  <si>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</si>
  <si>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</si>
  <si>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</si>
  <si>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</si>
  <si>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</si>
  <si>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</si>
  <si>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</si>
  <si>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</si>
  <si>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</si>
  <si>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</si>
  <si>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</si>
  <si>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</si>
  <si>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</si>
  <si>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</si>
  <si>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</si>
  <si>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</si>
  <si>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</si>
  <si>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</si>
  <si>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</si>
  <si>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</si>
  <si>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</si>
  <si>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</si>
  <si>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</si>
  <si>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</si>
  <si>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</si>
  <si>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</si>
  <si>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</si>
  <si>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</si>
  <si>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</si>
  <si>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</si>
  <si>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</si>
  <si>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</si>
  <si>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</si>
  <si>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</si>
  <si>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</si>
  <si>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</si>
  <si>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</si>
  <si>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</si>
  <si>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</si>
  <si>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</si>
  <si>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</si>
  <si>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</si>
  <si>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</si>
  <si>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</si>
  <si>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</si>
  <si>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</si>
  <si>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</si>
  <si>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</si>
  <si>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</si>
  <si>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</si>
  <si>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</si>
  <si>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</si>
  <si>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</si>
  <si>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</si>
  <si>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</si>
  <si>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</si>
  <si>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</si>
  <si>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</si>
  <si>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</si>
  <si>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</si>
  <si>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</si>
  <si>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</si>
  <si>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</si>
  <si>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</si>
  <si>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</si>
  <si>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</si>
  <si>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</si>
  <si>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</si>
  <si>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</si>
  <si>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</si>
  <si>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</si>
  <si>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</si>
  <si>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</si>
  <si>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</si>
  <si>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</si>
  <si>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</si>
  <si>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</si>
  <si>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</si>
  <si>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</si>
  <si>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</si>
  <si>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</si>
  <si>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</si>
  <si>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</si>
  <si>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</si>
  <si>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</si>
  <si>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</si>
  <si>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</si>
  <si>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</si>
  <si>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</si>
  <si>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</si>
  <si>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</si>
  <si>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</si>
  <si>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</si>
  <si>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</si>
  <si>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</si>
  <si>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</si>
  <si>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</si>
  <si>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</si>
  <si>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</si>
  <si>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</si>
  <si>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</si>
  <si>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</si>
  <si>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</si>
  <si>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</si>
  <si>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</si>
  <si>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</si>
  <si>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</si>
  <si>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</si>
  <si>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</si>
  <si>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</si>
  <si>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</si>
  <si>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</si>
  <si>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</si>
  <si>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</si>
  <si>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</si>
  <si>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</si>
  <si>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</si>
  <si>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</si>
  <si>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</si>
  <si>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</si>
  <si>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</si>
  <si>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</si>
  <si>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</si>
  <si>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</si>
  <si>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</si>
  <si>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</si>
  <si>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</si>
  <si>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</si>
  <si>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</si>
  <si>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</si>
  <si>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</si>
  <si>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</si>
  <si>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</si>
  <si>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</si>
  <si>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</si>
  <si>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</si>
  <si>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</si>
  <si>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</si>
  <si>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</si>
  <si>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</si>
  <si>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</si>
  <si>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</si>
  <si>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</si>
  <si>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</si>
  <si>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</si>
  <si>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</si>
  <si>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</si>
  <si>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</si>
  <si>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</si>
  <si>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</si>
  <si>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</si>
  <si>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</si>
  <si>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</si>
  <si>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</si>
  <si>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</si>
  <si>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</si>
  <si>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</si>
  <si>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</si>
  <si>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</si>
  <si>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</si>
  <si>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</si>
  <si>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</si>
  <si>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</si>
  <si>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</si>
  <si>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</si>
  <si>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</si>
  <si>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</si>
  <si>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</si>
  <si>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</si>
  <si>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</si>
  <si>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</si>
  <si>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</si>
  <si>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</si>
  <si>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</si>
  <si>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</si>
  <si>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</si>
  <si>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</si>
  <si>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</si>
  <si>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</si>
  <si>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</si>
  <si>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</si>
  <si>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</si>
  <si>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</si>
  <si>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</si>
  <si>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</si>
  <si>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</si>
  <si>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</si>
  <si>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</si>
  <si>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</si>
  <si>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</si>
  <si>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</si>
  <si>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</si>
  <si>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</si>
  <si>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</si>
  <si>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</si>
  <si>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</si>
  <si>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</si>
  <si>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</si>
  <si>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</si>
  <si>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</si>
  <si>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</si>
  <si>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</si>
  <si>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</si>
  <si>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</si>
  <si>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</si>
  <si>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</si>
  <si>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</si>
  <si>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</si>
  <si>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</si>
  <si>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</si>
  <si>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</si>
  <si>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</si>
  <si>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</si>
  <si>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</si>
  <si>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</si>
  <si>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</si>
  <si>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</si>
  <si>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</si>
  <si>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</si>
  <si>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</si>
  <si>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</si>
  <si>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</si>
  <si>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</si>
  <si>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</si>
  <si>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</si>
  <si>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</si>
  <si>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</si>
  <si>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</si>
  <si>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</si>
  <si>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</si>
  <si>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</si>
  <si>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</si>
  <si>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</si>
  <si>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</si>
  <si>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</si>
  <si>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</si>
  <si>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</si>
  <si>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</si>
  <si>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</si>
  <si>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</si>
  <si>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</si>
  <si>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</si>
  <si>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</si>
  <si>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</si>
  <si>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</si>
  <si>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</si>
  <si>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</si>
  <si>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</si>
  <si>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</si>
  <si>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</si>
  <si>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</si>
  <si>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</si>
  <si>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</si>
  <si>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</si>
  <si>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</si>
  <si>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</si>
  <si>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</si>
  <si>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</si>
  <si>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</si>
  <si>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</si>
  <si>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</si>
  <si>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</si>
  <si>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</si>
  <si>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</si>
  <si>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</si>
  <si>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</si>
  <si>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</si>
  <si>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</si>
  <si>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</si>
  <si>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</si>
  <si>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</si>
  <si>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</si>
  <si>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</si>
  <si>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</si>
  <si>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</si>
  <si>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</si>
  <si>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</si>
  <si>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</si>
  <si>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</si>
  <si>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</si>
  <si>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</si>
  <si>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</si>
  <si>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</si>
  <si>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</si>
  <si>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</si>
  <si>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</si>
  <si>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</si>
  <si>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</si>
  <si>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</si>
  <si>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</si>
  <si>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</si>
  <si>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</si>
  <si>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</si>
  <si>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</si>
  <si>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</si>
  <si>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</si>
  <si>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</si>
  <si>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</si>
  <si>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</si>
  <si>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</si>
  <si>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</si>
  <si>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</si>
  <si>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</si>
  <si>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</si>
  <si>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</si>
  <si>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</si>
  <si>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</si>
  <si>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</si>
  <si>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</si>
  <si>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</si>
  <si>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</si>
  <si>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</si>
  <si>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</si>
  <si>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</si>
  <si>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</si>
  <si>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</si>
  <si>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</si>
  <si>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</si>
  <si>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</si>
  <si>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</si>
  <si>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</si>
  <si>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</si>
  <si>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</si>
  <si>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</si>
  <si>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</si>
  <si>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</si>
  <si>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</si>
  <si>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</si>
  <si>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</si>
  <si>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</si>
  <si>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</si>
  <si>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</si>
  <si>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</si>
  <si>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</si>
  <si>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</si>
  <si>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</si>
  <si>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</si>
  <si>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</si>
  <si>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</si>
  <si>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</si>
  <si>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</si>
  <si>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</si>
  <si>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</si>
  <si>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</si>
  <si>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</si>
  <si>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</si>
  <si>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</si>
  <si>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</si>
  <si>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</si>
  <si>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</si>
  <si>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</si>
  <si>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</si>
  <si>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</si>
  <si>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</si>
  <si>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</si>
  <si>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</si>
  <si>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</si>
  <si>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</si>
  <si>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</si>
  <si>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</si>
  <si>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</si>
  <si>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</si>
  <si>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</si>
  <si>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</si>
  <si>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</si>
  <si>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</si>
  <si>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</si>
  <si>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</si>
  <si>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</si>
  <si>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</si>
  <si>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</si>
  <si>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</si>
  <si>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</si>
  <si>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</si>
  <si>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</si>
  <si>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</si>
  <si>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</si>
  <si>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</si>
  <si>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</si>
  <si>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</si>
  <si>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</si>
  <si>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</si>
  <si>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</si>
  <si>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</si>
  <si>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</si>
  <si>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</si>
  <si>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</si>
  <si>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</si>
  <si>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</si>
  <si>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</si>
  <si>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</si>
  <si>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</si>
  <si>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</si>
  <si>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</si>
  <si>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</si>
  <si>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</si>
  <si>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</si>
  <si>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</si>
  <si>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</si>
  <si>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</si>
  <si>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</si>
  <si>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</si>
  <si>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</si>
  <si>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</si>
  <si>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</si>
  <si>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</si>
  <si>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</si>
  <si>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</si>
  <si>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</si>
  <si>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</si>
  <si>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</si>
  <si>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</si>
  <si>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</si>
  <si>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</si>
  <si>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</si>
  <si>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</si>
  <si>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</si>
  <si>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</si>
  <si>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</si>
  <si>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</si>
  <si>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</si>
  <si>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</si>
  <si>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</si>
  <si>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</si>
  <si>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</si>
  <si>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</si>
  <si>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</si>
  <si>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</si>
  <si>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</si>
  <si>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</si>
  <si>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</si>
  <si>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</si>
  <si>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</si>
  <si>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</si>
  <si>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</si>
  <si>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</si>
  <si>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</si>
  <si>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</si>
  <si>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</si>
  <si>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</si>
  <si>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</si>
  <si>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</si>
  <si>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</si>
  <si>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</si>
  <si>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</si>
  <si>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</si>
  <si>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</si>
  <si>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</si>
  <si>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</si>
  <si>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</si>
  <si>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</si>
  <si>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</si>
  <si>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</si>
  <si>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</si>
  <si>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</si>
  <si>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</si>
  <si>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</si>
  <si>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</si>
  <si>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</si>
  <si>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</si>
  <si>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</si>
  <si>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</si>
  <si>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</si>
  <si>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</si>
  <si>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</si>
  <si>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</si>
  <si>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</si>
  <si>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</si>
  <si>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</si>
  <si>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</si>
  <si>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</si>
  <si>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</si>
  <si>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</si>
  <si>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</si>
  <si>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</si>
  <si>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</si>
  <si>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</si>
  <si>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</si>
  <si>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</si>
  <si>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</si>
  <si>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</si>
  <si>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</si>
  <si>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</si>
  <si>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</si>
  <si>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</si>
  <si>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</si>
  <si>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</si>
  <si>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</si>
  <si>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</si>
  <si>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</si>
  <si>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</si>
  <si>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</si>
  <si>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</si>
  <si>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</si>
  <si>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</si>
  <si>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</si>
  <si>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</si>
  <si>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</si>
  <si>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</si>
  <si>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</si>
  <si>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</si>
  <si>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</si>
  <si>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</si>
  <si>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</si>
  <si>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</si>
  <si>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</si>
  <si>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</si>
  <si>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</si>
  <si>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</si>
  <si>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</si>
  <si>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</si>
  <si>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</si>
  <si>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</si>
  <si>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</si>
  <si>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</si>
  <si>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</si>
  <si>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</si>
  <si>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</si>
  <si>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</si>
  <si>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</si>
  <si>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</si>
  <si>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</si>
  <si>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</si>
  <si>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</si>
  <si>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</si>
  <si>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</si>
  <si>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</si>
  <si>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</si>
  <si>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</si>
  <si>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</si>
  <si>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</si>
  <si>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</si>
  <si>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</si>
  <si>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</si>
  <si>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</si>
  <si>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</si>
  <si>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</si>
  <si>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</si>
  <si>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</si>
  <si>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</si>
  <si>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</si>
  <si>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</si>
  <si>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</si>
  <si>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</si>
  <si>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</si>
  <si>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</si>
  <si>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</si>
  <si>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</si>
  <si>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</si>
  <si>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</si>
  <si>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</si>
  <si>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</si>
  <si>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</si>
  <si>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</si>
  <si>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</si>
  <si>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</si>
  <si>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</si>
  <si>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</si>
  <si>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</si>
  <si>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</si>
  <si>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</si>
  <si>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</si>
  <si>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</si>
  <si>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</si>
  <si>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</si>
  <si>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</si>
  <si>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</si>
  <si>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</si>
  <si>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</si>
  <si>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</si>
  <si>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</si>
  <si>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</si>
  <si>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</si>
  <si>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</si>
  <si>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</si>
  <si>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</si>
  <si>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</si>
  <si>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</si>
  <si>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</si>
  <si>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</si>
  <si>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</si>
  <si>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</si>
  <si>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</si>
  <si>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</si>
  <si>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</si>
  <si>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</si>
  <si>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</si>
  <si>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</si>
  <si>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</si>
  <si>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</si>
  <si>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</si>
  <si>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</si>
  <si>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</si>
  <si>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</si>
  <si>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</si>
  <si>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</si>
  <si>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</si>
  <si>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</si>
  <si>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</si>
  <si>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</si>
  <si>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</si>
  <si>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</si>
  <si>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</si>
  <si>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</si>
  <si>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</si>
  <si>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</si>
  <si>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</si>
  <si>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</si>
  <si>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</si>
  <si>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</si>
  <si>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</si>
  <si>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</si>
  <si>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</si>
  <si>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</si>
  <si>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</si>
  <si>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</si>
  <si>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</si>
  <si>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</si>
  <si>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</si>
  <si>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</si>
  <si>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</si>
  <si>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</si>
  <si>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</si>
  <si>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</si>
  <si>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</si>
  <si>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</si>
  <si>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</si>
  <si>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</si>
  <si>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</si>
  <si>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</si>
  <si>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</si>
  <si>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</si>
  <si>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</si>
  <si>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</si>
  <si>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</si>
  <si>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</si>
  <si>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</si>
  <si>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</si>
  <si>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</si>
  <si>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</si>
  <si>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</si>
  <si>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</si>
  <si>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</si>
  <si>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</si>
  <si>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</si>
  <si>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</si>
  <si>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</si>
  <si>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</si>
  <si>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</si>
  <si>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</si>
  <si>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</si>
  <si>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</si>
  <si>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</si>
  <si>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</si>
  <si>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</si>
  <si>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</si>
  <si>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</si>
  <si>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</si>
  <si>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</si>
  <si>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</si>
  <si>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</si>
  <si>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</si>
  <si>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</si>
  <si>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</si>
  <si>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</si>
  <si>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</si>
  <si>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</si>
  <si>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</si>
  <si>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</si>
  <si>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</si>
  <si>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</si>
  <si>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</si>
  <si>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</si>
  <si>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</si>
  <si>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</si>
  <si>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</si>
  <si>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</si>
  <si>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</si>
  <si>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</si>
  <si>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</si>
  <si>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</si>
  <si>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</si>
  <si>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</si>
  <si>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</si>
  <si>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</si>
  <si>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</si>
  <si>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</si>
  <si>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</si>
  <si>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</si>
  <si>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</si>
  <si>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</si>
  <si>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</si>
  <si>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</si>
  <si>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</si>
  <si>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</si>
  <si>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</si>
  <si>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</si>
  <si>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</si>
  <si>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</si>
  <si>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</si>
  <si>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</si>
  <si>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</si>
  <si>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</si>
  <si>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</si>
  <si>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</si>
  <si>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</si>
  <si>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</si>
  <si>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</si>
  <si>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</si>
  <si>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</si>
  <si>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</si>
  <si>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</si>
  <si>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</si>
  <si>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</si>
  <si>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</si>
  <si>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</si>
  <si>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</si>
  <si>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</si>
  <si>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</si>
  <si>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</si>
  <si>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</si>
  <si>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</si>
  <si>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</si>
  <si>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</si>
  <si>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</si>
  <si>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</si>
  <si>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</si>
  <si>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</si>
  <si>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</si>
  <si>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</si>
  <si>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</si>
  <si>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</si>
  <si>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</si>
  <si>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</si>
  <si>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</si>
  <si>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</si>
  <si>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</si>
  <si>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</si>
  <si>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</si>
  <si>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</si>
  <si>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</si>
  <si>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</si>
  <si>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</si>
  <si>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</si>
  <si>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</si>
  <si>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</si>
  <si>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</si>
  <si>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</si>
  <si>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</si>
  <si>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</si>
  <si>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</si>
  <si>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</si>
  <si>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</si>
  <si>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</si>
  <si>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</si>
  <si>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</si>
  <si>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</si>
  <si>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</si>
  <si>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</si>
  <si>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</si>
  <si>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</si>
  <si>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</si>
  <si>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</si>
  <si>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</si>
  <si>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</si>
  <si>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</si>
  <si>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</si>
  <si>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</si>
  <si>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</si>
  <si>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</si>
  <si>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</si>
  <si>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</si>
  <si>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</si>
  <si>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</si>
  <si>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</si>
  <si>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</si>
  <si>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</si>
  <si>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</si>
  <si>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</si>
  <si>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</si>
  <si>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</si>
  <si>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</si>
  <si>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</si>
  <si>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</si>
  <si>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</si>
  <si>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</si>
  <si>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</si>
  <si>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</si>
  <si>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</si>
  <si>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</si>
  <si>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</si>
  <si>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</si>
  <si>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</si>
  <si>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</si>
  <si>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</si>
  <si>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</si>
  <si>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</si>
  <si>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</si>
  <si>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</si>
  <si>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</si>
  <si>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</si>
  <si>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</si>
  <si>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</si>
  <si>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</si>
  <si>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</si>
  <si>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</si>
  <si>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</si>
  <si>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</si>
  <si>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</si>
  <si>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</si>
  <si>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</si>
  <si>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</si>
  <si>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</si>
  <si>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</si>
  <si>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</si>
  <si>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</si>
  <si>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</si>
  <si>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</si>
  <si>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</si>
  <si>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</si>
  <si>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</si>
  <si>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</si>
  <si>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</si>
  <si>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</si>
  <si>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</si>
  <si>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</si>
  <si>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</si>
  <si>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</si>
  <si>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</si>
  <si>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</si>
  <si>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</si>
  <si>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</si>
  <si>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</si>
  <si>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</si>
  <si>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</si>
  <si>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</si>
  <si>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</si>
  <si>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</si>
  <si>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</si>
  <si>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</si>
  <si>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</si>
  <si>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</si>
  <si>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</si>
  <si>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</si>
  <si>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</si>
  <si>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</si>
  <si>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</si>
  <si>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</si>
  <si>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</si>
  <si>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</si>
  <si>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</si>
  <si>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</si>
  <si>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</si>
  <si>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</si>
  <si>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</si>
  <si>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</si>
  <si>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</si>
  <si>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</si>
  <si>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</si>
  <si>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</si>
  <si>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</si>
  <si>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</si>
  <si>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</si>
  <si>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</si>
  <si>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</si>
  <si>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</si>
  <si>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</si>
  <si>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</si>
  <si>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</si>
  <si>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</si>
  <si>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</si>
  <si>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</si>
  <si>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</si>
  <si>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</si>
  <si>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</si>
  <si>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</si>
  <si>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</si>
  <si>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</si>
  <si>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</si>
  <si>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</si>
  <si>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</si>
  <si>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</si>
  <si>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</si>
  <si>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</si>
  <si>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</si>
  <si>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</si>
  <si>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</si>
  <si>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</si>
  <si>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</si>
  <si>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</si>
  <si>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</si>
  <si>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</si>
  <si>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</si>
  <si>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</si>
  <si>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</si>
  <si>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</si>
  <si>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</si>
  <si>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</si>
  <si>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</si>
  <si>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</si>
  <si>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</si>
  <si>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</si>
  <si>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</si>
  <si>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</si>
  <si>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</si>
  <si>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</si>
  <si>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</si>
  <si>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</si>
  <si>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</si>
  <si>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</si>
  <si>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</si>
  <si>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</si>
  <si>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</si>
  <si>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</si>
  <si>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</si>
  <si>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</si>
  <si>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</si>
  <si>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</si>
  <si>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</si>
  <si>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</si>
  <si>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</si>
  <si>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</si>
  <si>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</si>
  <si>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</si>
  <si>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</si>
  <si>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</si>
  <si>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</si>
  <si>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</si>
  <si>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</si>
  <si>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</si>
  <si>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</si>
  <si>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</si>
  <si>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</si>
  <si>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</si>
  <si>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</si>
  <si>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</si>
  <si>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</si>
  <si>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</si>
  <si>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</si>
  <si>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</si>
  <si>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</si>
  <si>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</si>
  <si>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</si>
  <si>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</si>
  <si>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</si>
  <si>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</si>
  <si>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</si>
  <si>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</si>
  <si>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</si>
  <si>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</si>
  <si>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</si>
  <si>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</si>
  <si>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</si>
  <si>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</si>
  <si>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</si>
  <si>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</si>
  <si>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</si>
  <si>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</si>
  <si>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</si>
  <si>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</si>
  <si>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</si>
  <si>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</si>
  <si>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</si>
  <si>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</si>
  <si>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</si>
  <si>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</si>
  <si>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</si>
  <si>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</si>
  <si>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</si>
  <si>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</si>
  <si>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</si>
  <si>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</si>
  <si>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</si>
  <si>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</si>
  <si>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</si>
  <si>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</si>
  <si>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</si>
  <si>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</si>
  <si>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</si>
  <si>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</si>
  <si>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</si>
  <si>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</si>
  <si>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</si>
  <si>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</si>
  <si>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</si>
  <si>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</si>
  <si>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</si>
  <si>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</si>
  <si>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</si>
  <si>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</si>
  <si>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</si>
  <si>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</si>
  <si>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</si>
  <si>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</si>
  <si>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</si>
  <si>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</si>
  <si>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</si>
  <si>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</si>
  <si>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</si>
  <si>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</si>
  <si>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</si>
  <si>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</si>
  <si>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</si>
  <si>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</si>
  <si>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</si>
  <si>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</si>
  <si>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</si>
  <si>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</si>
  <si>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</si>
  <si>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</si>
  <si>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</si>
  <si>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</si>
  <si>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</si>
  <si>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</si>
  <si>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</si>
  <si>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</si>
  <si>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</si>
  <si>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</si>
  <si>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</si>
  <si>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</si>
  <si>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</si>
  <si>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</si>
  <si>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</si>
  <si>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</si>
  <si>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</si>
  <si>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</si>
  <si>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</si>
  <si>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</si>
  <si>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</si>
  <si>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</si>
  <si>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</si>
  <si>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</si>
  <si>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</si>
  <si>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</si>
  <si>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</si>
  <si>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</si>
  <si>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</si>
  <si>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</si>
  <si>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</si>
  <si>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</si>
  <si>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</si>
  <si>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</si>
  <si>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</si>
  <si>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</si>
  <si>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</si>
  <si>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</si>
  <si>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</si>
  <si>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</si>
  <si>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</si>
  <si>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</si>
  <si>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</si>
  <si>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</si>
  <si>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</si>
  <si>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</si>
  <si>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</si>
  <si>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</si>
  <si>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</si>
  <si>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</si>
  <si>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</si>
  <si>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</si>
  <si>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</si>
  <si>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</si>
  <si>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</si>
  <si>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</si>
  <si>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</si>
  <si>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</si>
  <si>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</si>
  <si>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</si>
  <si>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</si>
  <si>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</si>
  <si>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</si>
  <si>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</si>
  <si>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</si>
  <si>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</si>
  <si>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</si>
  <si>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</si>
  <si>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</si>
  <si>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</si>
  <si>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</si>
  <si>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</si>
  <si>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</si>
  <si>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</si>
  <si>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</si>
  <si>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</si>
  <si>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</si>
  <si>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</si>
  <si>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</si>
  <si>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</si>
  <si>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</si>
  <si>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</si>
  <si>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</si>
  <si>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</si>
  <si>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</si>
  <si>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</si>
  <si>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</si>
  <si>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</si>
  <si>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</si>
  <si>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</si>
  <si>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</si>
  <si>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</si>
  <si>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</si>
  <si>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</si>
  <si>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</si>
  <si>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</si>
  <si>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</si>
  <si>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</si>
  <si>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</si>
  <si>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</si>
  <si>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</si>
  <si>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</si>
  <si>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</si>
  <si>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</si>
  <si>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</si>
  <si>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</si>
  <si>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</si>
  <si>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</si>
  <si>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</si>
  <si>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</si>
  <si>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</si>
  <si>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</si>
  <si>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</si>
  <si>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</si>
  <si>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</si>
  <si>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</si>
  <si>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</si>
  <si>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</si>
  <si>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</si>
  <si>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</si>
  <si>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</si>
  <si>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</si>
  <si>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</si>
  <si>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</si>
  <si>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</si>
  <si>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</si>
  <si>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</si>
  <si>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</si>
  <si>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</si>
  <si>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</si>
  <si>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</si>
  <si>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</si>
  <si>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</si>
  <si>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</si>
  <si>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</si>
  <si>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</si>
  <si>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</si>
  <si>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</si>
  <si>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</si>
  <si>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</si>
  <si>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</si>
  <si>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</si>
  <si>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</si>
  <si>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</si>
  <si>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</si>
  <si>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</si>
  <si>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</si>
  <si>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</si>
  <si>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</si>
  <si>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</si>
  <si>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</si>
  <si>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</si>
  <si>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</si>
  <si>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</si>
  <si>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</si>
  <si>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</si>
  <si>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</si>
  <si>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</si>
  <si>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</si>
  <si>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</si>
  <si>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</si>
  <si>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</si>
  <si>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</si>
  <si>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</si>
  <si>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</si>
  <si>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</si>
  <si>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</si>
  <si>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</si>
  <si>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</si>
  <si>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</si>
  <si>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</si>
  <si>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</si>
  <si>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</si>
  <si>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</si>
  <si>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</si>
  <si>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</si>
  <si>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</si>
  <si>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</si>
  <si>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</si>
  <si>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</si>
  <si>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</si>
  <si>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</si>
  <si>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</si>
  <si>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</si>
  <si>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</si>
  <si>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</si>
  <si>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</si>
  <si>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</si>
  <si>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</si>
  <si>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</si>
  <si>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</si>
  <si>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</si>
  <si>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</si>
  <si>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</si>
  <si>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</si>
  <si>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</si>
  <si>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</si>
  <si>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</si>
  <si>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</si>
  <si>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</si>
  <si>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</si>
  <si>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</si>
  <si>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</si>
  <si>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</si>
  <si>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</si>
  <si>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</si>
  <si>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</si>
  <si>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</si>
  <si>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</si>
  <si>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</si>
  <si>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</si>
  <si>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</si>
  <si>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</si>
  <si>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</si>
  <si>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</si>
  <si>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</si>
  <si>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</si>
  <si>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</si>
  <si>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</si>
  <si>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</si>
  <si>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</si>
  <si>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</si>
  <si>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</si>
  <si>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</si>
  <si>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</si>
  <si>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</si>
  <si>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</si>
  <si>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</si>
  <si>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</si>
  <si>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</si>
  <si>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</si>
  <si>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</si>
  <si>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</si>
  <si>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</si>
  <si>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</si>
  <si>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</si>
  <si>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</si>
  <si>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</si>
  <si>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</si>
  <si>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</si>
  <si>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</si>
  <si>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</si>
  <si>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</si>
  <si>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</si>
  <si>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</si>
  <si>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</si>
  <si>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</si>
  <si>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</si>
  <si>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</si>
  <si>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</si>
  <si>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</si>
  <si>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</si>
  <si>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</si>
  <si>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</si>
  <si>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</si>
  <si>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</si>
  <si>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</si>
  <si>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</si>
  <si>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</si>
  <si>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</si>
  <si>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</si>
  <si>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</si>
  <si>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</si>
  <si>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</si>
  <si>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</si>
  <si>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</si>
  <si>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</si>
  <si>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</si>
  <si>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</si>
  <si>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</si>
  <si>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</si>
  <si>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</si>
  <si>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</si>
  <si>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</si>
  <si>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</si>
  <si>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</si>
  <si>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</si>
  <si>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</si>
  <si>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</si>
  <si>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</si>
  <si>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</si>
  <si>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</si>
  <si>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</si>
  <si>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</si>
  <si>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</si>
  <si>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</si>
  <si>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</si>
  <si>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</si>
  <si>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</si>
  <si>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</si>
  <si>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</si>
  <si>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</si>
  <si>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</si>
  <si>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</si>
  <si>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</si>
  <si>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</si>
  <si>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</si>
  <si>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</si>
  <si>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</si>
  <si>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</si>
  <si>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</si>
  <si>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</si>
  <si>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</si>
  <si>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</si>
  <si>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</si>
  <si>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</si>
  <si>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</si>
  <si>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</si>
  <si>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</si>
  <si>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</si>
  <si>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</si>
  <si>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</si>
  <si>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</si>
  <si>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</si>
  <si>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</si>
  <si>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</si>
  <si>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</si>
  <si>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</si>
  <si>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</si>
  <si>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</si>
  <si>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</si>
  <si>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</si>
  <si>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</si>
  <si>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</si>
  <si>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</si>
  <si>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</si>
  <si>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</si>
  <si>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</si>
  <si>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</si>
  <si>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</si>
  <si>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</si>
  <si>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</si>
  <si>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</si>
  <si>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</si>
  <si>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</si>
  <si>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</si>
  <si>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</si>
  <si>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</si>
  <si>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</si>
  <si>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</si>
  <si>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</si>
  <si>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</si>
  <si>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</si>
  <si>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</si>
  <si>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</si>
  <si>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</si>
  <si>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</si>
  <si>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</si>
  <si>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</si>
  <si>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</si>
  <si>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</si>
  <si>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</si>
  <si>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</si>
  <si>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</si>
  <si>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</si>
  <si>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</si>
  <si>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</si>
  <si>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</si>
  <si>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</si>
  <si>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</si>
  <si>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</si>
  <si>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</si>
  <si>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</si>
  <si>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</si>
  <si>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</si>
  <si>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</si>
  <si>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</si>
  <si>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</si>
  <si>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</si>
  <si>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</si>
  <si>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</si>
  <si>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</si>
  <si>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</si>
  <si>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</si>
  <si>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</si>
  <si>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</si>
  <si>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</si>
  <si>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</si>
  <si>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</si>
  <si>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</si>
  <si>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</si>
  <si>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</si>
  <si>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</si>
  <si>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</si>
  <si>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</si>
  <si>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</si>
  <si>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</si>
  <si>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</si>
  <si>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</si>
  <si>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</si>
  <si>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</si>
  <si>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</si>
  <si>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</si>
  <si>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</si>
  <si>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</si>
  <si>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</si>
  <si>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</si>
  <si>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</si>
  <si>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</si>
  <si>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</si>
  <si>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</si>
  <si>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</si>
  <si>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</si>
  <si>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</si>
  <si>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</si>
  <si>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</si>
  <si>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</si>
  <si>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</si>
  <si>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</si>
  <si>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</si>
  <si>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</si>
  <si>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</si>
  <si>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</si>
  <si>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</si>
  <si>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</si>
  <si>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</si>
  <si>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</si>
  <si>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</si>
  <si>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</si>
  <si>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</si>
  <si>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</si>
  <si>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</si>
  <si>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</si>
  <si>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</si>
  <si>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</si>
  <si>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</si>
  <si>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</si>
  <si>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</si>
  <si>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</si>
  <si>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</si>
  <si>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</si>
  <si>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</si>
  <si>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</si>
  <si>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</si>
  <si>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</si>
  <si>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</si>
  <si>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</si>
  <si>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</si>
  <si>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</si>
  <si>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</si>
  <si>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</si>
  <si>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</si>
  <si>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</si>
  <si>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</si>
  <si>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</si>
  <si>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</si>
  <si>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</si>
  <si>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</si>
  <si>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</si>
  <si>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</si>
  <si>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</si>
  <si>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</si>
  <si>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</si>
  <si>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</si>
  <si>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</si>
  <si>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</si>
  <si>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</si>
  <si>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</si>
  <si>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</si>
  <si>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</si>
  <si>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</si>
  <si>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</si>
  <si>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</si>
  <si>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</si>
  <si>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</si>
  <si>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</si>
  <si>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</si>
  <si>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</si>
  <si>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</si>
  <si>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</si>
  <si>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</si>
  <si>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</si>
  <si>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</si>
  <si>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</si>
  <si>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</si>
  <si>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</si>
  <si>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</si>
  <si>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</si>
  <si>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</si>
  <si>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</si>
  <si>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</si>
  <si>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</si>
  <si>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</si>
  <si>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</si>
  <si>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</si>
  <si>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</si>
  <si>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</si>
  <si>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</si>
  <si>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</si>
  <si>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</si>
  <si>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</si>
  <si>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</si>
  <si>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</si>
  <si>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</si>
  <si>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</si>
  <si>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</si>
  <si>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</si>
  <si>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</si>
  <si>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</si>
  <si>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</si>
  <si>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</si>
  <si>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</si>
  <si>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</si>
  <si>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</si>
  <si>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</si>
  <si>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</si>
  <si>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</si>
  <si>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</si>
  <si>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</si>
  <si>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</si>
  <si>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</si>
  <si>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</si>
  <si>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</si>
  <si>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</si>
  <si>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</si>
  <si>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</si>
  <si>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</si>
  <si>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</si>
  <si>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</si>
  <si>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</si>
  <si>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</si>
  <si>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</si>
  <si>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</si>
  <si>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</si>
  <si>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</si>
  <si>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</si>
  <si>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</si>
  <si>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</si>
  <si>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</si>
  <si>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</si>
  <si>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</si>
  <si>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</si>
  <si>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</si>
  <si>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</si>
  <si>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</si>
  <si>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</si>
  <si>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</si>
  <si>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</si>
  <si>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</si>
  <si>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</si>
  <si>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</si>
  <si>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</si>
  <si>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</si>
  <si>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</si>
  <si>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</si>
  <si>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</si>
  <si>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</si>
  <si>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</si>
  <si>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</si>
  <si>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</si>
  <si>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</si>
  <si>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</si>
  <si>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</si>
  <si>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</si>
  <si>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</si>
  <si>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</si>
  <si>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</si>
  <si>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</si>
  <si>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</si>
  <si>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</si>
  <si>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</si>
  <si>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</si>
  <si>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</si>
  <si>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</si>
  <si>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</si>
  <si>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</si>
  <si>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</si>
  <si>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</si>
  <si>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</si>
  <si>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</si>
  <si>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</si>
  <si>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</si>
  <si>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</si>
  <si>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</si>
  <si>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</si>
  <si>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</si>
  <si>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</si>
  <si>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</si>
  <si>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</si>
  <si>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</si>
  <si>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</si>
  <si>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</si>
  <si>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</si>
  <si>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Category</t>
  </si>
  <si>
    <t>Subcategory</t>
  </si>
  <si>
    <t>Row Labels</t>
  </si>
  <si>
    <t>(All)</t>
  </si>
  <si>
    <t>Parent Category</t>
  </si>
  <si>
    <t>Date Created Conversion</t>
  </si>
  <si>
    <t>Date Ended Conversion</t>
  </si>
  <si>
    <t>Years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</si>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</sst>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D-204A-9E17-6F129AF9A0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D-204A-9E17-6F129AF9A0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CD-204A-9E17-6F129AF9A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866751"/>
        <c:axId val="1247331663"/>
      </c:lineChart>
      <c:catAx>
        <c:axId val="14528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331663"/>
        <c:crosses val="autoZero"/>
        <c:auto val="1"/>
        <c:lblAlgn val="ctr"/>
        <c:lblOffset val="100"/>
        <c:noMultiLvlLbl val="0"/>
      </c:catAx>
      <c:valAx>
        <c:axId val="124733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2-E44F-A3C8-C0C2089065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2-E44F-A3C8-C0C2089065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2-E44F-A3C8-C0C208906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404640"/>
        <c:axId val="1599383200"/>
      </c:lineChart>
      <c:catAx>
        <c:axId val="159940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383200"/>
        <c:crosses val="autoZero"/>
        <c:auto val="1"/>
        <c:lblAlgn val="ctr"/>
        <c:lblOffset val="100"/>
        <c:noMultiLvlLbl val="0"/>
      </c:catAx>
      <c:valAx>
        <c:axId val="15993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0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D-E243-B7B8-E9D1EAE58A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ED-E243-B7B8-E9D1EAE58A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ED-E243-B7B8-E9D1EAE58A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ED-E243-B7B8-E9D1EAE58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0047391"/>
        <c:axId val="828511472"/>
      </c:barChart>
      <c:catAx>
        <c:axId val="85004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1472"/>
        <c:crosses val="autoZero"/>
        <c:auto val="1"/>
        <c:lblAlgn val="ctr"/>
        <c:lblOffset val="100"/>
        <c:noMultiLvlLbl val="0"/>
      </c:catAx>
      <c:valAx>
        <c:axId val="8285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4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0-3843-A3A5-85EFB131AA1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0-3843-A3A5-85EFB131AA1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B0-3843-A3A5-85EFB131AA1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B0-3843-A3A5-85EFB131A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673487"/>
        <c:axId val="860773519"/>
      </c:barChart>
      <c:catAx>
        <c:axId val="75467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73519"/>
        <c:crosses val="autoZero"/>
        <c:auto val="1"/>
        <c:lblAlgn val="ctr"/>
        <c:lblOffset val="100"/>
        <c:noMultiLvlLbl val="0"/>
      </c:catAx>
      <c:valAx>
        <c:axId val="8607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7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16</xdr:row>
      <xdr:rowOff>69850</xdr:rowOff>
    </xdr:from>
    <xdr:to>
      <xdr:col>11</xdr:col>
      <xdr:colOff>812800</xdr:colOff>
      <xdr:row>30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C19629-4587-28BD-82C9-646B964CC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17</xdr:row>
      <xdr:rowOff>31750</xdr:rowOff>
    </xdr:from>
    <xdr:to>
      <xdr:col>9</xdr:col>
      <xdr:colOff>304800</xdr:colOff>
      <xdr:row>47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75788A-9DB1-1EF7-019D-1AFAF9194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3DBE7-43D1-0911-6F98-9C58417F5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8F292-7E4F-EFEC-BD37-9021E79F7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Arun" refreshedDate="44739.426229166667" createdVersion="8" refreshedVersion="8" minRefreshableVersion="3" recordCount="4114" xr:uid="{DE334E4E-3962-9940-95F0-22DD00A1B5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an Arun" refreshedDate="44739.476883912037" createdVersion="8" refreshedVersion="8" minRefreshableVersion="3" recordCount="4114" xr:uid="{BD10BE5F-47FC-874E-A06D-C2E12F97CA5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FC27A-A554-0948-8E5E-745D9284E236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369E6-70B4-6A4A-9D95-9DCBE5A234B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9DC70-2919-A948-B883-14F70933352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2323-0C77-2749-9C07-BAE09C1071BA}">
  <dimension ref="A1:E18"/>
  <sheetViews>
    <sheetView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8365</v>
      </c>
      <c r="B1" t="s">
        <v>8315</v>
      </c>
    </row>
    <row r="2" spans="1:5" x14ac:dyDescent="0.2">
      <c r="A2" s="10" t="s">
        <v>8368</v>
      </c>
      <c r="B2" t="s">
        <v>8364</v>
      </c>
    </row>
    <row r="4" spans="1:5" x14ac:dyDescent="0.2">
      <c r="A4" s="10" t="s">
        <v>8358</v>
      </c>
      <c r="B4" s="10" t="s">
        <v>8359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3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8380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8372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8373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8379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8378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8375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8370</v>
      </c>
      <c r="B15">
        <v>65</v>
      </c>
      <c r="C15">
        <v>50</v>
      </c>
      <c r="E15">
        <v>115</v>
      </c>
    </row>
    <row r="16" spans="1:5" x14ac:dyDescent="0.2">
      <c r="A16" s="13" t="s">
        <v>8376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8371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1C39-9B6C-AB4F-A52E-2D8AFD860D6E}">
  <dimension ref="A1:H13"/>
  <sheetViews>
    <sheetView tabSelected="1" workbookViewId="0">
      <selection activeCell="A46" sqref="A46"/>
    </sheetView>
  </sheetViews>
  <sheetFormatPr baseColWidth="10" defaultColWidth="23.1640625" defaultRowHeight="15" x14ac:dyDescent="0.2"/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SUM(B2,C2,D2)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">
      <c r="A3" t="s">
        <v>8390</v>
      </c>
      <c r="B3">
        <f>COUNTIFS(Kickstarter!$F:$F,"=successful",Kickstarter!$D:$D,"&gt;=1000",Kickstarter!$D:$D, "&lt;=4999",Kickstarter!$R:$R,"=plays")</f>
        <v>388</v>
      </c>
      <c r="C3">
        <f>COUNTIFS(Kickstarter!$F:$F,"=failed",Kickstarter!$D:$D,"&gt;=1000",Kickstarter!$D:$D, "&lt;=4999",Kickstarter!$R:$R,"=plays")</f>
        <v>146</v>
      </c>
      <c r="D3">
        <f>COUNTIFS(Kickstarter!$F:$F,"=canceled",Kickstarter!$D:$D,"&gt;=1000",Kickstarter!$D:$D, "&lt;=4999",Kickstarter!$R:$R,"=plays")</f>
        <v>0</v>
      </c>
      <c r="E3">
        <f t="shared" ref="E3:E13" si="0">SUM(B3,C3,D3)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2">
      <c r="A4" t="s">
        <v>8391</v>
      </c>
      <c r="B4">
        <f>COUNTIFS(Kickstarter!$F:$F,"=successful",Kickstarter!$D:$D,"&gt;=5000",Kickstarter!$D:$D, "&lt;=9999",Kickstarter!$R:$R,"=plays")</f>
        <v>93</v>
      </c>
      <c r="C4">
        <f>COUNTIFS(Kickstarter!$F:$F,"=failed",Kickstarter!$D:$D,"&gt;=5000",Kickstarter!$D:$D, "&lt;=9999",Kickstarter!$R:$R,"=plays")</f>
        <v>76</v>
      </c>
      <c r="D4">
        <f>COUNTIFS(Kickstarter!$F:$F,"=canceled",Kickstarter!$D:$D,"&gt;=5000",Kickstarter!$D:$D, "&lt;=9999",Kickstarter!$R:$R,"=plays")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">
      <c r="A5" t="s">
        <v>8392</v>
      </c>
      <c r="B5">
        <f>COUNTIFS(Kickstarter!$F:$F,"=successful",Kickstarter!$D:$D,"&gt;=10000",Kickstarter!$D:$D, "&lt;=14999",Kickstarter!$R:$R,"=plays")</f>
        <v>39</v>
      </c>
      <c r="C5">
        <f>COUNTIFS(Kickstarter!$F:$F,"=failed",Kickstarter!$D:$D,"&gt;=10000",Kickstarter!$D:$D, "&lt;=14999",Kickstarter!$R:$R,"=plays")</f>
        <v>33</v>
      </c>
      <c r="D5">
        <f>COUNTIFS(Kickstarter!$F:$F,"=canceled",Kickstarter!$D:$D,"&gt;=10000",Kickstarter!$D:$D, "&lt;=14999",Kickstarter!$R:$R,"=plays")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">
      <c r="A6" t="s">
        <v>8393</v>
      </c>
      <c r="B6">
        <f>COUNTIFS(Kickstarter!$F:$F,"=successful",Kickstarter!$D:$D,"&gt;=15000",Kickstarter!$D:$D, "&lt;=19999",Kickstarter!$R:$R,"=plays")</f>
        <v>12</v>
      </c>
      <c r="C6">
        <f>COUNTIFS(Kickstarter!$F:$F,"=failed",Kickstarter!$D:$D,"&gt;=15000",Kickstarter!$D:$D, "&lt;=19999",Kickstarter!$R:$R,"=plays")</f>
        <v>12</v>
      </c>
      <c r="D6">
        <f>COUNTIFS(Kickstarter!$F:$F,"=canceled",Kickstarter!$D:$D,"&gt;=15000",Kickstarter!$D:$D, "&lt;=19999",Kickstarter!$R:$R,"=plays")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">
      <c r="A7" t="s">
        <v>8394</v>
      </c>
      <c r="B7">
        <f>COUNTIFS(Kickstarter!$F:$F,"=successful",Kickstarter!$D:$D,"&gt;=20000",Kickstarter!$D:$D, "&lt;=24999",Kickstarter!$R:$R,"=plays")</f>
        <v>9</v>
      </c>
      <c r="C7">
        <f>COUNTIFS(Kickstarter!$F:$F,"=failed",Kickstarter!$D:$D,"&gt;=20000",Kickstarter!$D:$D, "&lt;=24999",Kickstarter!$R:$R,"=plays")</f>
        <v>11</v>
      </c>
      <c r="D7">
        <f>COUNTIFS(Kickstarter!$F:$F,"=canceled",Kickstarter!$D:$D,"&gt;=20000",Kickstarter!$D:$D, "&lt;=24999",Kickstarter!$R:$R,"=plays")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">
      <c r="A8" t="s">
        <v>8395</v>
      </c>
      <c r="B8">
        <f>COUNTIFS(Kickstarter!$F:$F,"=successful",Kickstarter!$D:$D,"&gt;=25000",Kickstarter!$D:$D, "&lt;=29999",Kickstarter!$R:$R,"=plays")</f>
        <v>1</v>
      </c>
      <c r="C8">
        <f>COUNTIFS(Kickstarter!$F:$F,"=failed",Kickstarter!$D:$D,"&gt;=25000",Kickstarter!$D:$D, "&lt;=29999",Kickstarter!$R:$R,"=plays")</f>
        <v>4</v>
      </c>
      <c r="D8">
        <f>COUNTIFS(Kickstarter!$F:$F,"=canceled",Kickstarter!$D:$D,"&gt;=25000",Kickstarter!$D:$D, "&lt;=29999",Kickstarter!$R:$R,"=plays")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">
      <c r="A9" t="s">
        <v>8396</v>
      </c>
      <c r="B9">
        <f>COUNTIFS(Kickstarter!$F:$F,"=successful",Kickstarter!$D:$D,"&gt;=30000",Kickstarter!$D:$D, "&lt;=34999",Kickstarter!$R:$R,"=plays")</f>
        <v>3</v>
      </c>
      <c r="C9">
        <f>COUNTIFS(Kickstarter!$F:$F,"=failed",Kickstarter!$D:$D,"&gt;=30000",Kickstarter!$D:$D, "&lt;=34999",Kickstarter!$R:$R,"=plays")</f>
        <v>8</v>
      </c>
      <c r="D9">
        <f>COUNTIFS(Kickstarter!$F:$F,"=canceled",Kickstarter!$D:$D,"&gt;=30000",Kickstarter!$D:$D, "&lt;=34999",Kickstarter!$R:$R,"=plays")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">
      <c r="A10" t="s">
        <v>8397</v>
      </c>
      <c r="B10">
        <f>COUNTIFS(Kickstarter!$F:$F,"=successful",Kickstarter!$D:$D,"&gt;=35000",Kickstarter!$D:$D, "&lt;=39999",Kickstarter!$R:$R,"=plays")</f>
        <v>4</v>
      </c>
      <c r="C10">
        <f>COUNTIFS(Kickstarter!$F:$F,"=failed",Kickstarter!$D:$D,"&gt;=35000",Kickstarter!$D:$D, "&lt;=39999",Kickstarter!$R:$R,"=plays")</f>
        <v>2</v>
      </c>
      <c r="D10">
        <f>COUNTIFS(Kickstarter!$F:$F,"=canceled",Kickstarter!$D:$D,"&gt;=35000",Kickstarter!$D:$D, "&lt;=39999",Kickstarter!$R:$R,"=plays")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">
      <c r="A11" t="s">
        <v>8398</v>
      </c>
      <c r="B11">
        <f>COUNTIFS(Kickstarter!$F:$F,"=successful",Kickstarter!$D:$D,"&gt;=40000",Kickstarter!$D:$D, "&lt;=44999",Kickstarter!$R:$R,"=plays")</f>
        <v>2</v>
      </c>
      <c r="C11">
        <f>COUNTIFS(Kickstarter!$F:$F,"=failed",Kickstarter!$D:$D,"&gt;=40000",Kickstarter!$D:$D, "&lt;=44999",Kickstarter!$R:$R,"=plays")</f>
        <v>1</v>
      </c>
      <c r="D11">
        <f>COUNTIFS(Kickstarter!$F:$F,"=canceled",Kickstarter!$D:$D,"&gt;=40000",Kickstarter!$D:$D, "&lt;=44999",Kickstarter!$R:$R,"=plays")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t="s">
        <v>8399</v>
      </c>
      <c r="B12">
        <f>COUNTIFS(Kickstarter!$F:$F,"=successful",Kickstarter!$D:$D,"&gt;=45000",Kickstarter!$D:$D, "&lt;=49999",Kickstarter!$R:$R,"=plays")</f>
        <v>0</v>
      </c>
      <c r="C12">
        <f>COUNTIFS(Kickstarter!$F:$F,"=failed",Kickstarter!$D:$D,"&gt;=45000",Kickstarter!$D:$D, "&lt;=49999",Kickstarter!$R:$R,"=plays")</f>
        <v>1</v>
      </c>
      <c r="D12">
        <f>COUNTIFS(Kickstarter!$F:$F,"=canceled",Kickstarter!$D:$D,"&gt;=45000",Kickstarter!$D:$D, "&lt;=49999",Kickstarter!$R:$R,"=plays")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">
      <c r="A13" t="s">
        <v>8400</v>
      </c>
      <c r="B13">
        <f>COUNTIFS(Kickstarter!$F:$F,"=successful",Kickstarter!$D:$D,"&gt;=50000",Kickstarter!$R:$R,"=plays")</f>
        <v>2</v>
      </c>
      <c r="C13">
        <f>COUNTIFS(Kickstarter!$F:$F,"=failed",Kickstarter!$D:$D,"&gt;=50000",Kickstarter!$R:$R,"=plays")</f>
        <v>14</v>
      </c>
      <c r="D13">
        <f>COUNTIFS(Kickstarter!$F:$F,"=canceled",Kickstarter!$D:$D,"&gt;=50000",Kickstarter!$R:$R,"=plays")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O1" zoomScale="153" zoomScaleNormal="153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8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.83203125" customWidth="1"/>
    <col min="17" max="17" width="24" customWidth="1"/>
    <col min="18" max="18" width="16.5" customWidth="1"/>
    <col min="19" max="19" width="22.1640625" customWidth="1"/>
    <col min="20" max="20" width="23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8365</v>
      </c>
      <c r="R1" s="1" t="s">
        <v>8362</v>
      </c>
      <c r="S1" s="1" t="s">
        <v>8366</v>
      </c>
      <c r="T1" s="1" t="s">
        <v>8367</v>
      </c>
      <c r="U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9" t="s">
        <v>8308</v>
      </c>
      <c r="R3" t="s">
        <v>8309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ref="S4:S66" si="4">(((J4/60)/60)/24)+DATE(1970,1,1)</f>
        <v>42405.702349537038</v>
      </c>
      <c r="T4" s="12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4"/>
        <v>41828.515127314815</v>
      </c>
      <c r="T5" s="12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4"/>
        <v>42327.834247685183</v>
      </c>
      <c r="T6" s="12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4"/>
        <v>42563.932951388888</v>
      </c>
      <c r="T7" s="12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4"/>
        <v>41794.072337962964</v>
      </c>
      <c r="T8" s="12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4"/>
        <v>42516.047071759262</v>
      </c>
      <c r="T9" s="12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4"/>
        <v>42468.94458333333</v>
      </c>
      <c r="T10" s="12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4"/>
        <v>42447.103518518517</v>
      </c>
      <c r="T11" s="12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4"/>
        <v>41780.068043981482</v>
      </c>
      <c r="T12" s="12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4"/>
        <v>42572.778495370367</v>
      </c>
      <c r="T13" s="12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4"/>
        <v>41791.713252314818</v>
      </c>
      <c r="T14" s="12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4"/>
        <v>42508.677187499998</v>
      </c>
      <c r="T15" s="12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4"/>
        <v>41808.02648148148</v>
      </c>
      <c r="T16" s="12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4"/>
        <v>42256.391875000001</v>
      </c>
      <c r="T17" s="12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4"/>
        <v>41760.796423611115</v>
      </c>
      <c r="T18" s="12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4"/>
        <v>41917.731736111113</v>
      </c>
      <c r="T19" s="12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4"/>
        <v>41869.542314814818</v>
      </c>
      <c r="T20" s="12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4"/>
        <v>42175.816365740742</v>
      </c>
      <c r="T21" s="12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4"/>
        <v>42200.758240740746</v>
      </c>
      <c r="T22" s="12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4"/>
        <v>41878.627187500002</v>
      </c>
      <c r="T23" s="12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4"/>
        <v>41989.91134259259</v>
      </c>
      <c r="T24" s="12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4"/>
        <v>42097.778946759259</v>
      </c>
      <c r="T25" s="12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4"/>
        <v>42229.820173611108</v>
      </c>
      <c r="T26" s="12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4"/>
        <v>42318.025011574078</v>
      </c>
      <c r="T27" s="12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4"/>
        <v>41828.515555555554</v>
      </c>
      <c r="T28" s="12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4"/>
        <v>41929.164733796293</v>
      </c>
      <c r="T29" s="12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4"/>
        <v>42324.96393518518</v>
      </c>
      <c r="T30" s="12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4"/>
        <v>41812.67324074074</v>
      </c>
      <c r="T31" s="12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4"/>
        <v>41842.292997685188</v>
      </c>
      <c r="T32" s="12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4"/>
        <v>42376.79206018518</v>
      </c>
      <c r="T33" s="12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4"/>
        <v>42461.627511574072</v>
      </c>
      <c r="T34" s="12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4"/>
        <v>42286.660891203705</v>
      </c>
      <c r="T35" s="12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4"/>
        <v>41841.321770833332</v>
      </c>
      <c r="T36" s="12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4"/>
        <v>42098.291828703703</v>
      </c>
      <c r="T37" s="12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4"/>
        <v>42068.307002314818</v>
      </c>
      <c r="T38" s="12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4"/>
        <v>42032.693043981482</v>
      </c>
      <c r="T39" s="12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4"/>
        <v>41375.057222222218</v>
      </c>
      <c r="T40" s="12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4"/>
        <v>41754.047083333331</v>
      </c>
      <c r="T41" s="12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4"/>
        <v>41789.21398148148</v>
      </c>
      <c r="T42" s="12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4"/>
        <v>41887.568912037037</v>
      </c>
      <c r="T43" s="12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4"/>
        <v>41971.639189814814</v>
      </c>
      <c r="T44" s="12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4"/>
        <v>41802.790347222224</v>
      </c>
      <c r="T45" s="12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4"/>
        <v>41874.098807870374</v>
      </c>
      <c r="T46" s="12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4"/>
        <v>42457.623923611114</v>
      </c>
      <c r="T47" s="12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4"/>
        <v>42323.964976851858</v>
      </c>
      <c r="T48" s="12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4"/>
        <v>41932.819525462961</v>
      </c>
      <c r="T49" s="12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4"/>
        <v>42033.516898148147</v>
      </c>
      <c r="T50" s="12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4"/>
        <v>42271.176446759258</v>
      </c>
      <c r="T51" s="12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4"/>
        <v>41995.752986111111</v>
      </c>
      <c r="T52" s="12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4"/>
        <v>42196.928668981483</v>
      </c>
      <c r="T53" s="12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4"/>
        <v>41807.701921296299</v>
      </c>
      <c r="T54" s="12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4"/>
        <v>41719.549131944441</v>
      </c>
      <c r="T55" s="12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4"/>
        <v>42333.713206018518</v>
      </c>
      <c r="T56" s="12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4"/>
        <v>42496.968935185185</v>
      </c>
      <c r="T57" s="12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4"/>
        <v>42149.548888888887</v>
      </c>
      <c r="T58" s="12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4"/>
        <v>42089.83289351852</v>
      </c>
      <c r="T59" s="12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4"/>
        <v>41932.745046296295</v>
      </c>
      <c r="T60" s="12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4"/>
        <v>42230.23583333334</v>
      </c>
      <c r="T61" s="12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4"/>
        <v>41701.901817129627</v>
      </c>
      <c r="T62" s="12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4"/>
        <v>41409.814317129632</v>
      </c>
      <c r="T63" s="12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4"/>
        <v>41311.799513888887</v>
      </c>
      <c r="T64" s="12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4"/>
        <v>41612.912187499998</v>
      </c>
      <c r="T65" s="12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4"/>
        <v>41433.01829861111</v>
      </c>
      <c r="T66" s="12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6" operator="containsText" text="live">
      <formula>NOT(ISERROR(SEARCH("live",F1)))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R1:U1">
    <cfRule type="colorScale" priority="2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64DBF-44D5-9D4F-B596-155C56393C28}">
  <dimension ref="A1:F14"/>
  <sheetViews>
    <sheetView workbookViewId="0">
      <selection activeCell="O15" sqref="O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8358</v>
      </c>
      <c r="B3" s="10" t="s">
        <v>8359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8308</v>
      </c>
      <c r="B5">
        <v>31</v>
      </c>
      <c r="C5">
        <v>130</v>
      </c>
      <c r="E5">
        <v>261</v>
      </c>
      <c r="F5">
        <v>422</v>
      </c>
    </row>
    <row r="6" spans="1:6" x14ac:dyDescent="0.2">
      <c r="A6" s="11" t="s">
        <v>8334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">
      <c r="A7" s="11" t="s">
        <v>8331</v>
      </c>
      <c r="C7">
        <v>96</v>
      </c>
      <c r="E7">
        <v>52</v>
      </c>
      <c r="F7">
        <v>148</v>
      </c>
    </row>
    <row r="8" spans="1:6" x14ac:dyDescent="0.2">
      <c r="A8" s="11" t="s">
        <v>8329</v>
      </c>
      <c r="B8">
        <v>23</v>
      </c>
      <c r="F8">
        <v>23</v>
      </c>
    </row>
    <row r="9" spans="1:6" x14ac:dyDescent="0.2">
      <c r="A9" s="11" t="s">
        <v>8323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">
      <c r="A10" s="11" t="s">
        <v>8336</v>
      </c>
      <c r="C10">
        <v>72</v>
      </c>
      <c r="E10">
        <v>62</v>
      </c>
      <c r="F10">
        <v>134</v>
      </c>
    </row>
    <row r="11" spans="1:6" x14ac:dyDescent="0.2">
      <c r="A11" s="11" t="s">
        <v>8320</v>
      </c>
      <c r="B11">
        <v>22</v>
      </c>
      <c r="C11">
        <v>87</v>
      </c>
      <c r="E11">
        <v>69</v>
      </c>
      <c r="F11">
        <v>178</v>
      </c>
    </row>
    <row r="12" spans="1:6" x14ac:dyDescent="0.2">
      <c r="A12" s="11" t="s">
        <v>8317</v>
      </c>
      <c r="B12">
        <v>121</v>
      </c>
      <c r="C12">
        <v>138</v>
      </c>
      <c r="E12">
        <v>158</v>
      </c>
      <c r="F12">
        <v>417</v>
      </c>
    </row>
    <row r="13" spans="1:6" x14ac:dyDescent="0.2">
      <c r="A13" s="11" t="s">
        <v>8315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">
      <c r="A14" s="11" t="s">
        <v>8360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C6C91-F9E9-6B44-9150-7233ADB3DD98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2" spans="1:6" x14ac:dyDescent="0.2">
      <c r="A2" s="10" t="s">
        <v>8361</v>
      </c>
      <c r="B2" t="s">
        <v>8364</v>
      </c>
    </row>
    <row r="4" spans="1:6" x14ac:dyDescent="0.2">
      <c r="A4" s="10" t="s">
        <v>8358</v>
      </c>
      <c r="B4" s="10" t="s">
        <v>8359</v>
      </c>
    </row>
    <row r="5" spans="1:6" x14ac:dyDescent="0.2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8314</v>
      </c>
      <c r="C6">
        <v>100</v>
      </c>
      <c r="F6">
        <v>100</v>
      </c>
    </row>
    <row r="7" spans="1:6" x14ac:dyDescent="0.2">
      <c r="A7" s="11" t="s">
        <v>8342</v>
      </c>
      <c r="B7">
        <v>20</v>
      </c>
      <c r="F7">
        <v>20</v>
      </c>
    </row>
    <row r="8" spans="1:6" x14ac:dyDescent="0.2">
      <c r="A8" s="11" t="s">
        <v>8330</v>
      </c>
      <c r="B8">
        <v>24</v>
      </c>
      <c r="F8">
        <v>24</v>
      </c>
    </row>
    <row r="9" spans="1:6" x14ac:dyDescent="0.2">
      <c r="A9" s="11" t="s">
        <v>8356</v>
      </c>
      <c r="C9">
        <v>40</v>
      </c>
      <c r="F9">
        <v>40</v>
      </c>
    </row>
    <row r="10" spans="1:6" x14ac:dyDescent="0.2">
      <c r="A10" s="11" t="s">
        <v>8352</v>
      </c>
      <c r="E10">
        <v>40</v>
      </c>
      <c r="F10">
        <v>40</v>
      </c>
    </row>
    <row r="11" spans="1:6" x14ac:dyDescent="0.2">
      <c r="A11" s="11" t="s">
        <v>8313</v>
      </c>
      <c r="E11">
        <v>180</v>
      </c>
      <c r="F11">
        <v>180</v>
      </c>
    </row>
    <row r="12" spans="1:6" x14ac:dyDescent="0.2">
      <c r="A12" s="11" t="s">
        <v>8312</v>
      </c>
      <c r="C12">
        <v>80</v>
      </c>
      <c r="F12">
        <v>80</v>
      </c>
    </row>
    <row r="13" spans="1:6" x14ac:dyDescent="0.2">
      <c r="A13" s="11" t="s">
        <v>8328</v>
      </c>
      <c r="E13">
        <v>40</v>
      </c>
      <c r="F13">
        <v>40</v>
      </c>
    </row>
    <row r="14" spans="1:6" x14ac:dyDescent="0.2">
      <c r="A14" s="11" t="s">
        <v>8345</v>
      </c>
      <c r="C14">
        <v>40</v>
      </c>
      <c r="D14">
        <v>20</v>
      </c>
      <c r="F14">
        <v>60</v>
      </c>
    </row>
    <row r="15" spans="1:6" x14ac:dyDescent="0.2">
      <c r="A15" s="11" t="s">
        <v>8322</v>
      </c>
      <c r="C15">
        <v>40</v>
      </c>
      <c r="F15">
        <v>40</v>
      </c>
    </row>
    <row r="16" spans="1:6" x14ac:dyDescent="0.2">
      <c r="A16" s="11" t="s">
        <v>8335</v>
      </c>
      <c r="B16">
        <v>20</v>
      </c>
      <c r="C16">
        <v>120</v>
      </c>
      <c r="F16">
        <v>140</v>
      </c>
    </row>
    <row r="17" spans="1:6" x14ac:dyDescent="0.2">
      <c r="A17" s="11" t="s">
        <v>8346</v>
      </c>
      <c r="C17">
        <v>20</v>
      </c>
      <c r="F17">
        <v>20</v>
      </c>
    </row>
    <row r="18" spans="1:6" x14ac:dyDescent="0.2">
      <c r="A18" s="11" t="s">
        <v>8347</v>
      </c>
      <c r="E18">
        <v>140</v>
      </c>
      <c r="F18">
        <v>140</v>
      </c>
    </row>
    <row r="19" spans="1:6" x14ac:dyDescent="0.2">
      <c r="A19" s="11" t="s">
        <v>8327</v>
      </c>
      <c r="C19">
        <v>20</v>
      </c>
      <c r="E19">
        <v>140</v>
      </c>
      <c r="F19">
        <v>160</v>
      </c>
    </row>
    <row r="20" spans="1:6" x14ac:dyDescent="0.2">
      <c r="A20" s="11" t="s">
        <v>8326</v>
      </c>
      <c r="C20">
        <v>60</v>
      </c>
      <c r="F20">
        <v>60</v>
      </c>
    </row>
    <row r="21" spans="1:6" x14ac:dyDescent="0.2">
      <c r="A21" s="11" t="s">
        <v>8354</v>
      </c>
      <c r="C21">
        <v>11</v>
      </c>
      <c r="E21">
        <v>9</v>
      </c>
      <c r="F21">
        <v>20</v>
      </c>
    </row>
    <row r="22" spans="1:6" x14ac:dyDescent="0.2">
      <c r="A22" s="11" t="s">
        <v>8325</v>
      </c>
      <c r="E22">
        <v>20</v>
      </c>
      <c r="F22">
        <v>20</v>
      </c>
    </row>
    <row r="23" spans="1:6" x14ac:dyDescent="0.2">
      <c r="A23" s="11" t="s">
        <v>8333</v>
      </c>
      <c r="C23">
        <v>40</v>
      </c>
      <c r="F23">
        <v>40</v>
      </c>
    </row>
    <row r="24" spans="1:6" x14ac:dyDescent="0.2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8341</v>
      </c>
      <c r="C25">
        <v>20</v>
      </c>
      <c r="F25">
        <v>20</v>
      </c>
    </row>
    <row r="26" spans="1:6" x14ac:dyDescent="0.2">
      <c r="A26" s="11" t="s">
        <v>8321</v>
      </c>
      <c r="E26">
        <v>60</v>
      </c>
      <c r="F26">
        <v>60</v>
      </c>
    </row>
    <row r="27" spans="1:6" x14ac:dyDescent="0.2">
      <c r="A27" s="11" t="s">
        <v>8348</v>
      </c>
      <c r="C27">
        <v>20</v>
      </c>
      <c r="F27">
        <v>20</v>
      </c>
    </row>
    <row r="28" spans="1:6" x14ac:dyDescent="0.2">
      <c r="A28" s="11" t="s">
        <v>8337</v>
      </c>
      <c r="C28">
        <v>57</v>
      </c>
      <c r="E28">
        <v>103</v>
      </c>
      <c r="F28">
        <v>160</v>
      </c>
    </row>
    <row r="29" spans="1:6" x14ac:dyDescent="0.2">
      <c r="A29" s="11" t="s">
        <v>8343</v>
      </c>
      <c r="C29">
        <v>20</v>
      </c>
      <c r="F29">
        <v>20</v>
      </c>
    </row>
    <row r="30" spans="1:6" x14ac:dyDescent="0.2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8344</v>
      </c>
      <c r="E31">
        <v>40</v>
      </c>
      <c r="F31">
        <v>40</v>
      </c>
    </row>
    <row r="32" spans="1:6" x14ac:dyDescent="0.2">
      <c r="A32" s="11" t="s">
        <v>8340</v>
      </c>
      <c r="E32">
        <v>20</v>
      </c>
      <c r="F32">
        <v>20</v>
      </c>
    </row>
    <row r="33" spans="1:6" x14ac:dyDescent="0.2">
      <c r="A33" s="11" t="s">
        <v>8351</v>
      </c>
      <c r="C33">
        <v>20</v>
      </c>
      <c r="F33">
        <v>20</v>
      </c>
    </row>
    <row r="34" spans="1:6" x14ac:dyDescent="0.2">
      <c r="A34" s="11" t="s">
        <v>8324</v>
      </c>
      <c r="E34">
        <v>260</v>
      </c>
      <c r="F34">
        <v>260</v>
      </c>
    </row>
    <row r="35" spans="1:6" x14ac:dyDescent="0.2">
      <c r="A35" s="11" t="s">
        <v>8311</v>
      </c>
      <c r="B35">
        <v>40</v>
      </c>
      <c r="F35">
        <v>40</v>
      </c>
    </row>
    <row r="36" spans="1:6" x14ac:dyDescent="0.2">
      <c r="A36" s="11" t="s">
        <v>8310</v>
      </c>
      <c r="E36">
        <v>60</v>
      </c>
      <c r="F36">
        <v>60</v>
      </c>
    </row>
    <row r="37" spans="1:6" x14ac:dyDescent="0.2">
      <c r="A37" s="11" t="s">
        <v>8350</v>
      </c>
      <c r="D37">
        <v>6</v>
      </c>
      <c r="E37">
        <v>34</v>
      </c>
      <c r="F37">
        <v>40</v>
      </c>
    </row>
    <row r="38" spans="1:6" x14ac:dyDescent="0.2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8349</v>
      </c>
      <c r="E40">
        <v>80</v>
      </c>
      <c r="F40">
        <v>80</v>
      </c>
    </row>
    <row r="41" spans="1:6" x14ac:dyDescent="0.2">
      <c r="A41" s="11" t="s">
        <v>8309</v>
      </c>
      <c r="E41">
        <v>60</v>
      </c>
      <c r="F41">
        <v>60</v>
      </c>
    </row>
    <row r="42" spans="1:6" x14ac:dyDescent="0.2">
      <c r="A42" s="11" t="s">
        <v>8339</v>
      </c>
      <c r="B42">
        <v>10</v>
      </c>
      <c r="C42">
        <v>47</v>
      </c>
      <c r="F42">
        <v>57</v>
      </c>
    </row>
    <row r="43" spans="1:6" x14ac:dyDescent="0.2">
      <c r="A43" s="11" t="s">
        <v>8332</v>
      </c>
      <c r="C43">
        <v>100</v>
      </c>
      <c r="F43">
        <v>100</v>
      </c>
    </row>
    <row r="44" spans="1:6" x14ac:dyDescent="0.2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8318</v>
      </c>
      <c r="B45">
        <v>100</v>
      </c>
      <c r="C45">
        <v>60</v>
      </c>
      <c r="F45">
        <v>160</v>
      </c>
    </row>
    <row r="46" spans="1:6" x14ac:dyDescent="0.2">
      <c r="A46" s="11" t="s">
        <v>8338</v>
      </c>
      <c r="B46">
        <v>20</v>
      </c>
      <c r="F46">
        <v>20</v>
      </c>
    </row>
    <row r="47" spans="1:6" x14ac:dyDescent="0.2">
      <c r="A47" s="11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Outcomes based on Goals</vt:lpstr>
      <vt:lpstr>Kickstarter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2022-10-19T02:23:10Z</dcterms:modified>
</cp:coreProperties>
</file>