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ocuments\"/>
    </mc:Choice>
  </mc:AlternateContent>
  <xr:revisionPtr revIDLastSave="0" documentId="13_ncr:1_{D4EEDEAF-F506-428E-AB53-5188672CD874}" xr6:coauthVersionLast="47" xr6:coauthVersionMax="47" xr10:uidLastSave="{00000000-0000-0000-0000-000000000000}"/>
  <bookViews>
    <workbookView xWindow="-110" yWindow="200" windowWidth="19420" windowHeight="9990" xr2:uid="{416A8BBE-3AC7-44AB-8993-691EE01F8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9" i="1" l="1"/>
  <c r="G96" i="1" s="1"/>
  <c r="E138" i="1"/>
  <c r="E137" i="1"/>
  <c r="E134" i="1"/>
  <c r="E132" i="1"/>
  <c r="E155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92" i="1"/>
  <c r="E136" i="1" l="1"/>
  <c r="E135" i="1"/>
  <c r="E133" i="1"/>
  <c r="E140" i="1" s="1"/>
  <c r="E141" i="1" s="1"/>
  <c r="D159" i="1"/>
  <c r="G106" i="1"/>
  <c r="G102" i="1"/>
  <c r="G103" i="1"/>
  <c r="G100" i="1"/>
  <c r="G99" i="1"/>
  <c r="G98" i="1"/>
  <c r="G108" i="1"/>
  <c r="G95" i="1"/>
  <c r="G107" i="1"/>
  <c r="G94" i="1"/>
  <c r="G92" i="1"/>
  <c r="G101" i="1"/>
  <c r="G93" i="1"/>
  <c r="G105" i="1"/>
  <c r="G97" i="1"/>
  <c r="G104" i="1"/>
  <c r="G109" i="1" l="1"/>
  <c r="F94" i="1"/>
  <c r="F108" i="1" l="1"/>
  <c r="I108" i="1" s="1"/>
  <c r="F100" i="1"/>
  <c r="H100" i="1" s="1"/>
  <c r="F107" i="1"/>
  <c r="H107" i="1" s="1"/>
  <c r="F104" i="1"/>
  <c r="H104" i="1" s="1"/>
  <c r="F103" i="1"/>
  <c r="H103" i="1" s="1"/>
  <c r="F95" i="1"/>
  <c r="I95" i="1" s="1"/>
  <c r="F93" i="1"/>
  <c r="H93" i="1" s="1"/>
  <c r="F92" i="1"/>
  <c r="I92" i="1" s="1"/>
  <c r="F106" i="1"/>
  <c r="I106" i="1" s="1"/>
  <c r="F105" i="1"/>
  <c r="H105" i="1" s="1"/>
  <c r="F99" i="1"/>
  <c r="I99" i="1" s="1"/>
  <c r="F96" i="1"/>
  <c r="I96" i="1" s="1"/>
  <c r="F98" i="1"/>
  <c r="H98" i="1" s="1"/>
  <c r="F102" i="1"/>
  <c r="I102" i="1" s="1"/>
  <c r="F101" i="1"/>
  <c r="H101" i="1" s="1"/>
  <c r="F97" i="1"/>
  <c r="I97" i="1" s="1"/>
  <c r="I94" i="1"/>
  <c r="H94" i="1"/>
  <c r="I103" i="1" l="1"/>
  <c r="H96" i="1"/>
  <c r="I104" i="1"/>
  <c r="I100" i="1"/>
  <c r="H106" i="1"/>
  <c r="H108" i="1"/>
  <c r="I98" i="1"/>
  <c r="H95" i="1"/>
  <c r="H99" i="1"/>
  <c r="I105" i="1"/>
  <c r="H92" i="1"/>
  <c r="F109" i="1"/>
  <c r="H97" i="1"/>
  <c r="I101" i="1"/>
  <c r="I93" i="1"/>
  <c r="I107" i="1"/>
  <c r="H102" i="1"/>
  <c r="I109" i="1" l="1"/>
  <c r="H109" i="1"/>
</calcChain>
</file>

<file path=xl/sharedStrings.xml><?xml version="1.0" encoding="utf-8"?>
<sst xmlns="http://schemas.openxmlformats.org/spreadsheetml/2006/main" count="136" uniqueCount="134">
  <si>
    <t>Nagarjuna  College of Information Technology</t>
  </si>
  <si>
    <t>Roll no: 15</t>
  </si>
  <si>
    <t>Date: 2079/11/14</t>
  </si>
  <si>
    <t xml:space="preserve">Nutrition </t>
  </si>
  <si>
    <t>Child Mortality</t>
  </si>
  <si>
    <t>Subject- Statistics-I(STA 164)</t>
  </si>
  <si>
    <r>
      <rPr>
        <b/>
        <sz val="11"/>
        <color theme="1"/>
        <rFont val="Calibri"/>
        <family val="2"/>
        <scheme val="minor"/>
      </rPr>
      <t>Question</t>
    </r>
    <r>
      <rPr>
        <sz val="11"/>
        <color theme="1"/>
        <rFont val="Calibri"/>
        <family val="2"/>
        <scheme val="minor"/>
      </rPr>
      <t>: The following observations of nutrition and child mortality are as follows:</t>
    </r>
  </si>
  <si>
    <t xml:space="preserve">Find the regression equation of child mortality on nutrition. Estimate the child mortality when </t>
  </si>
  <si>
    <t xml:space="preserve">nutrition is 20.5 . Find the coefficient of determination and standard error estimate.  Also find </t>
  </si>
  <si>
    <r>
      <t>adjusted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</t>
    </r>
  </si>
  <si>
    <t>Working expression: We have,</t>
  </si>
  <si>
    <r>
      <rPr>
        <sz val="11"/>
        <color theme="1"/>
        <rFont val="Times New Roman"/>
        <family val="1"/>
      </rPr>
      <t>Calculation</t>
    </r>
    <r>
      <rPr>
        <sz val="11"/>
        <color theme="1"/>
        <rFont val="Calibri"/>
        <family val="2"/>
        <scheme val="minor"/>
      </rPr>
      <t>: Let,</t>
    </r>
  </si>
  <si>
    <t>X= Child Mortality = Dependent variation</t>
  </si>
  <si>
    <t>Y= Nutrition = Independent variation</t>
  </si>
  <si>
    <t>X</t>
  </si>
  <si>
    <t>Y</t>
  </si>
  <si>
    <t>XY</t>
  </si>
  <si>
    <t>Cases:</t>
  </si>
  <si>
    <t>Sum X</t>
  </si>
  <si>
    <r>
      <t>Sum X</t>
    </r>
    <r>
      <rPr>
        <vertAlign val="superscript"/>
        <sz val="11"/>
        <color theme="1"/>
        <rFont val="Calibri"/>
        <family val="2"/>
        <scheme val="minor"/>
      </rPr>
      <t>2</t>
    </r>
  </si>
  <si>
    <t>Sum Y</t>
  </si>
  <si>
    <r>
      <t>Sum Y</t>
    </r>
    <r>
      <rPr>
        <vertAlign val="superscript"/>
        <sz val="11"/>
        <color theme="1"/>
        <rFont val="Calibri"/>
        <family val="2"/>
        <scheme val="minor"/>
      </rPr>
      <t>2</t>
    </r>
  </si>
  <si>
    <t>Sum XY</t>
  </si>
  <si>
    <t>Symbol</t>
  </si>
  <si>
    <t>ƩX</t>
  </si>
  <si>
    <t>ƩY</t>
  </si>
  <si>
    <r>
      <t>ƩY</t>
    </r>
    <r>
      <rPr>
        <vertAlign val="superscript"/>
        <sz val="11"/>
        <color theme="1"/>
        <rFont val="Calibri"/>
        <family val="2"/>
        <scheme val="minor"/>
      </rPr>
      <t>2</t>
    </r>
  </si>
  <si>
    <t>ƩXY</t>
  </si>
  <si>
    <t>Value</t>
  </si>
  <si>
    <t>Formula</t>
  </si>
  <si>
    <t>,=SUM(E52:E68)</t>
  </si>
  <si>
    <r>
      <t>ƩX</t>
    </r>
    <r>
      <rPr>
        <vertAlign val="superscript"/>
        <sz val="11"/>
        <color theme="1"/>
        <rFont val="Calibri"/>
        <family val="2"/>
        <scheme val="minor"/>
      </rPr>
      <t>2</t>
    </r>
  </si>
  <si>
    <t>,=SUM(C52:C68)</t>
  </si>
  <si>
    <t>,=SUM(D52:D68)</t>
  </si>
  <si>
    <t>n</t>
  </si>
  <si>
    <t xml:space="preserve">No. of pair of observations </t>
  </si>
  <si>
    <t>Mean of X</t>
  </si>
  <si>
    <t>Mean of Y</t>
  </si>
  <si>
    <t>Regressive coeffiecient</t>
  </si>
  <si>
    <t>Y-intercept</t>
  </si>
  <si>
    <r>
      <t>X</t>
    </r>
    <r>
      <rPr>
        <sz val="11"/>
        <color theme="1"/>
        <rFont val="Calibri"/>
        <family val="2"/>
      </rPr>
      <t>̅</t>
    </r>
  </si>
  <si>
    <r>
      <t>Y</t>
    </r>
    <r>
      <rPr>
        <sz val="11"/>
        <color theme="1"/>
        <rFont val="Calibri"/>
        <family val="2"/>
      </rPr>
      <t>̅̅</t>
    </r>
  </si>
  <si>
    <t>b</t>
  </si>
  <si>
    <t>a</t>
  </si>
  <si>
    <t>,=AVERAGE(B52:B68)</t>
  </si>
  <si>
    <t>,=E99-E100*E98</t>
  </si>
  <si>
    <t>Then,</t>
  </si>
  <si>
    <t>The regression equation of child mortality(Y) on Nutrition(X) is</t>
  </si>
  <si>
    <t xml:space="preserve"> </t>
  </si>
  <si>
    <t>Ye=4.8364 + 0.47825 X</t>
  </si>
  <si>
    <t>When X=20.5 then Ye=0.48364 + 0.47825*20.5=14.64</t>
  </si>
  <si>
    <t>Total sum of square</t>
  </si>
  <si>
    <t>TSS</t>
  </si>
  <si>
    <t>Error sum of square</t>
  </si>
  <si>
    <t>SSE</t>
  </si>
  <si>
    <t>Regression sum of square</t>
  </si>
  <si>
    <t>SSR</t>
  </si>
  <si>
    <t>Total:</t>
  </si>
  <si>
    <t>(i).</t>
  </si>
  <si>
    <t>(ii).</t>
  </si>
  <si>
    <t>Coefficient of determination is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</si>
  <si>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</si>
  <si>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Interpretation of R</t>
    </r>
    <r>
      <rPr>
        <vertAlign val="superscript"/>
        <sz val="11"/>
        <color theme="1"/>
        <rFont val="Calibri"/>
        <family val="2"/>
        <scheme val="minor"/>
      </rPr>
      <t>2:</t>
    </r>
  </si>
  <si>
    <r>
      <t>Since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*100%=0.391408*100%=39.1408 of variation explained by total variation</t>
    </r>
  </si>
  <si>
    <t>,=E104/E102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</si>
  <si>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</si>
  <si>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</si>
  <si>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</si>
  <si>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</si>
  <si>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</si>
  <si>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</si>
  <si>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</si>
  <si>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</si>
  <si>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</si>
  <si>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</si>
  <si>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</si>
  <si>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</si>
  <si>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</si>
  <si>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</si>
  <si>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</si>
  <si>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</si>
  <si>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</si>
  <si>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</si>
  <si>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</si>
  <si>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</si>
  <si>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</si>
  <si>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</si>
  <si>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</si>
  <si>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</si>
  <si>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</si>
  <si>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</si>
  <si>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</si>
  <si>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</si>
  <si>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</si>
  <si>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(iii).</t>
  </si>
  <si>
    <r>
      <t>Adjusted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</si>
  <si>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,=1-((E97-1)*(1-E115)/(17-1-1))</t>
  </si>
  <si>
    <t>,SUM(A52:A68)</t>
  </si>
  <si>
    <t>,=SUMB52:B68)</t>
  </si>
  <si>
    <t>,=COUNT(A52:A68)</t>
  </si>
  <si>
    <t>,=AVERAGE(A52:A68)</t>
  </si>
  <si>
    <t>,(E97*E96-E92*E94)/(E97*E93-E92^2)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</si>
  <si>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</si>
  <si>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</si>
  <si>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sz val="11"/>
        <color theme="1"/>
        <rFont val="Calibri"/>
        <family val="2"/>
      </rPr>
      <t>̂</t>
    </r>
  </si>
  <si>
    <r>
      <t>(Y-Y</t>
    </r>
    <r>
      <rPr>
        <b/>
        <sz val="11"/>
        <color theme="1"/>
        <rFont val="Calibri"/>
        <family val="2"/>
      </rPr>
      <t>̅</t>
    </r>
    <r>
      <rPr>
        <b/>
        <sz val="10.8"/>
        <color theme="1"/>
        <rFont val="Calibri"/>
        <family val="2"/>
      </rPr>
      <t>)</t>
    </r>
    <r>
      <rPr>
        <b/>
        <vertAlign val="superscript"/>
        <sz val="10.8"/>
        <color theme="1"/>
        <rFont val="Calibri"/>
        <family val="2"/>
      </rPr>
      <t>2</t>
    </r>
  </si>
  <si>
    <r>
      <t>(Y-Y</t>
    </r>
    <r>
      <rPr>
        <b/>
        <sz val="11"/>
        <color theme="1"/>
        <rFont val="Calibri"/>
        <family val="2"/>
      </rPr>
      <t>̂</t>
    </r>
    <r>
      <rPr>
        <b/>
        <sz val="10.8"/>
        <color theme="1"/>
        <rFont val="Calibri"/>
        <family val="2"/>
      </rPr>
      <t>)</t>
    </r>
    <r>
      <rPr>
        <b/>
        <vertAlign val="superscript"/>
        <sz val="10.8"/>
        <color theme="1"/>
        <rFont val="Calibri"/>
        <family val="2"/>
      </rPr>
      <t>2</t>
    </r>
  </si>
  <si>
    <r>
      <t>(Y</t>
    </r>
    <r>
      <rPr>
        <b/>
        <sz val="11"/>
        <color theme="1"/>
        <rFont val="Calibri"/>
        <family val="2"/>
      </rPr>
      <t>̂</t>
    </r>
    <r>
      <rPr>
        <b/>
        <sz val="10.8"/>
        <color theme="1"/>
        <rFont val="Calibri"/>
        <family val="2"/>
      </rPr>
      <t>-Y̅)</t>
    </r>
    <r>
      <rPr>
        <b/>
        <vertAlign val="superscript"/>
        <sz val="10.8"/>
        <color theme="1"/>
        <rFont val="Calibri"/>
        <family val="2"/>
      </rPr>
      <t>2</t>
    </r>
  </si>
  <si>
    <t xml:space="preserve">     X= Nutrition= Independent variable</t>
  </si>
  <si>
    <t>Let regression model of child mortality &amp; nutrition is y=a+bx…....(1)</t>
  </si>
  <si>
    <r>
      <t>where, a= constant= Y-intercept= Y</t>
    </r>
    <r>
      <rPr>
        <sz val="11"/>
        <color theme="1"/>
        <rFont val="Calibri"/>
        <family val="2"/>
      </rPr>
      <t>̅</t>
    </r>
    <r>
      <rPr>
        <sz val="10.8"/>
        <color theme="1"/>
        <rFont val="Calibri"/>
        <family val="2"/>
      </rPr>
      <t>-bx̅</t>
    </r>
  </si>
  <si>
    <r>
      <t xml:space="preserve">              b= b</t>
    </r>
    <r>
      <rPr>
        <vertAlign val="subscript"/>
        <sz val="11"/>
        <color theme="1"/>
        <rFont val="Calibri"/>
        <family val="2"/>
        <scheme val="minor"/>
      </rPr>
      <t>yx</t>
    </r>
    <r>
      <rPr>
        <sz val="11"/>
        <color theme="1"/>
        <rFont val="Calibri"/>
        <family val="2"/>
        <scheme val="minor"/>
      </rPr>
      <t>=coefficient= Regression coefficient of y on x= Slope</t>
    </r>
  </si>
  <si>
    <r>
      <t>n</t>
    </r>
    <r>
      <rPr>
        <sz val="11"/>
        <color theme="1"/>
        <rFont val="Calibri"/>
        <family val="2"/>
      </rPr>
      <t>Ʃ</t>
    </r>
    <r>
      <rPr>
        <sz val="10.8"/>
        <color theme="1"/>
        <rFont val="Calibri"/>
        <family val="2"/>
      </rPr>
      <t>x</t>
    </r>
    <r>
      <rPr>
        <vertAlign val="superscript"/>
        <sz val="10.8"/>
        <color theme="1"/>
        <rFont val="Calibri"/>
        <family val="2"/>
      </rPr>
      <t>2</t>
    </r>
    <r>
      <rPr>
        <sz val="10.8"/>
        <color theme="1"/>
        <rFont val="Calibri"/>
        <family val="2"/>
      </rPr>
      <t xml:space="preserve"> - (Ʃx)</t>
    </r>
    <r>
      <rPr>
        <vertAlign val="superscript"/>
        <sz val="10.8"/>
        <color theme="1"/>
        <rFont val="Calibri"/>
        <family val="2"/>
      </rPr>
      <t>2</t>
    </r>
  </si>
  <si>
    <t>nƩxy-Ʃx.Ʃy</t>
  </si>
  <si>
    <t xml:space="preserve">                =            </t>
  </si>
  <si>
    <r>
      <t xml:space="preserve">              X</t>
    </r>
    <r>
      <rPr>
        <sz val="11"/>
        <color theme="1"/>
        <rFont val="Calibri"/>
        <family val="2"/>
      </rPr>
      <t>̅</t>
    </r>
    <r>
      <rPr>
        <sz val="10.8"/>
        <color theme="1"/>
        <rFont val="Calibri"/>
        <family val="2"/>
      </rPr>
      <t>=</t>
    </r>
  </si>
  <si>
    <r>
      <t>Y</t>
    </r>
    <r>
      <rPr>
        <sz val="11"/>
        <color theme="1"/>
        <rFont val="Calibri"/>
        <family val="2"/>
      </rPr>
      <t>̅</t>
    </r>
    <r>
      <rPr>
        <sz val="10.8"/>
        <color theme="1"/>
        <rFont val="Calibri"/>
        <family val="2"/>
      </rPr>
      <t>=</t>
    </r>
  </si>
  <si>
    <t>Using least square method, we get two normal equations,</t>
  </si>
  <si>
    <r>
      <rPr>
        <sz val="11"/>
        <color theme="1"/>
        <rFont val="Calibri"/>
        <family val="2"/>
      </rPr>
      <t>Ʃ</t>
    </r>
    <r>
      <rPr>
        <sz val="10.8"/>
        <color theme="1"/>
        <rFont val="Calibri"/>
        <family val="2"/>
      </rPr>
      <t>Y= na + bƩX….....(2)</t>
    </r>
  </si>
  <si>
    <r>
      <t>Ʃ</t>
    </r>
    <r>
      <rPr>
        <sz val="10.8"/>
        <color theme="1"/>
        <rFont val="Calibri"/>
        <family val="2"/>
      </rPr>
      <t>X= aƩX + bƩX</t>
    </r>
    <r>
      <rPr>
        <vertAlign val="superscript"/>
        <sz val="10.8"/>
        <color theme="1"/>
        <rFont val="Calibri"/>
        <family val="2"/>
      </rPr>
      <t>2</t>
    </r>
    <r>
      <rPr>
        <sz val="10.8"/>
        <color theme="1"/>
        <rFont val="Calibri"/>
        <family val="2"/>
      </rPr>
      <t xml:space="preserve"> ........(3)</t>
    </r>
  </si>
  <si>
    <t>Putting the value of a and b in eqn(2), we get required estimated line,</t>
  </si>
  <si>
    <r>
      <t>y</t>
    </r>
    <r>
      <rPr>
        <sz val="11"/>
        <color theme="1"/>
        <rFont val="Calibri"/>
        <family val="2"/>
      </rPr>
      <t>̂</t>
    </r>
    <r>
      <rPr>
        <sz val="10.8"/>
        <color theme="1"/>
        <rFont val="Calibri"/>
        <family val="2"/>
      </rPr>
      <t>= a + bX</t>
    </r>
  </si>
  <si>
    <r>
      <t>(2). Coefficient of determination(R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is,</t>
    </r>
  </si>
  <si>
    <r>
      <rPr>
        <sz val="12"/>
        <color theme="1"/>
        <rFont val="Calibri"/>
        <family val="2"/>
        <scheme val="minor"/>
      </rPr>
      <t>R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</si>
  <si>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where,</t>
  </si>
  <si>
    <r>
      <t>TSS=</t>
    </r>
    <r>
      <rPr>
        <sz val="11"/>
        <color theme="1"/>
        <rFont val="Calibri"/>
        <family val="2"/>
      </rPr>
      <t>Ʃ</t>
    </r>
    <r>
      <rPr>
        <sz val="10.8"/>
        <color theme="1"/>
        <rFont val="Calibri"/>
        <family val="2"/>
      </rPr>
      <t>(Y-Y̅)</t>
    </r>
    <r>
      <rPr>
        <vertAlign val="superscript"/>
        <sz val="10.8"/>
        <color theme="1"/>
        <rFont val="Calibri"/>
        <family val="2"/>
      </rPr>
      <t>2</t>
    </r>
  </si>
  <si>
    <r>
      <t>SSE=</t>
    </r>
    <r>
      <rPr>
        <sz val="11"/>
        <color theme="1"/>
        <rFont val="Calibri"/>
        <family val="2"/>
      </rPr>
      <t>Ʃ</t>
    </r>
    <r>
      <rPr>
        <sz val="10.8"/>
        <color theme="1"/>
        <rFont val="Calibri"/>
        <family val="2"/>
      </rPr>
      <t>(Y-Ŷ)</t>
    </r>
    <r>
      <rPr>
        <vertAlign val="superscript"/>
        <sz val="10.8"/>
        <color theme="1"/>
        <rFont val="Calibri"/>
        <family val="2"/>
      </rPr>
      <t>2</t>
    </r>
  </si>
  <si>
    <r>
      <t xml:space="preserve">SSR=TSS-SSE= </t>
    </r>
    <r>
      <rPr>
        <sz val="11"/>
        <color theme="1"/>
        <rFont val="Calibri"/>
        <family val="2"/>
      </rPr>
      <t>Ʃ</t>
    </r>
    <r>
      <rPr>
        <sz val="10.8"/>
        <color theme="1"/>
        <rFont val="Calibri"/>
        <family val="2"/>
      </rPr>
      <t>(Ŷ-Y̅)</t>
    </r>
    <r>
      <rPr>
        <vertAlign val="superscript"/>
        <sz val="10.8"/>
        <color theme="1"/>
        <rFont val="Calibri"/>
        <family val="2"/>
      </rPr>
      <t>2</t>
    </r>
  </si>
  <si>
    <r>
      <t>(3). Standard Error(S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is,</t>
    </r>
  </si>
  <si>
    <r>
      <t>S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= </t>
    </r>
  </si>
  <si>
    <t>n= no. of pair of observation</t>
  </si>
  <si>
    <t>k= no. of independent variable</t>
  </si>
  <si>
    <r>
      <t>(4). Adjusted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</si>
  <si>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(1). Let Y= Child Mortality= 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</si>
</sst>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b/>
      <sz val="11"/>
      <color theme="1"/>
      <name val="Times New Roman"/>
      <family val="1"/>
    </font>
    <font>
      <vertAlign val="superscript"/>
      <sz val="10.8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8"/>
      <color theme="1"/>
      <name val="Calibri"/>
      <family val="2"/>
    </font>
    <font>
      <b/>
      <vertAlign val="superscript"/>
      <sz val="10.8"/>
      <color theme="1"/>
      <name val="Calibri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1"/>
      <color theme="1"/>
      <name val="\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indent="8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Continuous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5" fillId="0" borderId="0" xfId="0" applyFont="1" applyFill="1" applyBorder="1" applyAlignment="1"/>
    <xf numFmtId="0" fontId="15" fillId="0" borderId="1" xfId="0" applyFont="1" applyFill="1" applyBorder="1" applyAlignment="1"/>
    <xf numFmtId="0" fontId="9" fillId="0" borderId="2" xfId="0" applyFont="1" applyFill="1" applyBorder="1" applyAlignment="1"/>
    <xf numFmtId="0" fontId="1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0" fillId="0" borderId="0" xfId="0" applyAlignme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line of Y on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Sheet1!$A$92:$A$108</c:f>
              <c:numCache>
                <c:formatCode>General</c:formatCode>
                <c:ptCount val="17"/>
                <c:pt idx="0">
                  <c:v>12.1</c:v>
                </c:pt>
                <c:pt idx="1">
                  <c:v>9.1</c:v>
                </c:pt>
                <c:pt idx="2">
                  <c:v>26</c:v>
                </c:pt>
                <c:pt idx="3">
                  <c:v>6.4</c:v>
                </c:pt>
                <c:pt idx="4">
                  <c:v>9.5</c:v>
                </c:pt>
                <c:pt idx="5">
                  <c:v>18.5</c:v>
                </c:pt>
                <c:pt idx="6">
                  <c:v>22.8</c:v>
                </c:pt>
                <c:pt idx="7">
                  <c:v>17.399999999999999</c:v>
                </c:pt>
                <c:pt idx="8">
                  <c:v>13.9</c:v>
                </c:pt>
                <c:pt idx="9">
                  <c:v>3.2</c:v>
                </c:pt>
                <c:pt idx="10">
                  <c:v>30.2</c:v>
                </c:pt>
                <c:pt idx="11">
                  <c:v>15.7</c:v>
                </c:pt>
                <c:pt idx="12">
                  <c:v>8.6999999999999993</c:v>
                </c:pt>
                <c:pt idx="13">
                  <c:v>5.6</c:v>
                </c:pt>
                <c:pt idx="14">
                  <c:v>11.2</c:v>
                </c:pt>
                <c:pt idx="15">
                  <c:v>9.8000000000000007</c:v>
                </c:pt>
                <c:pt idx="16">
                  <c:v>8.4</c:v>
                </c:pt>
              </c:numCache>
            </c:numRef>
          </c:xVal>
          <c:yVal>
            <c:numRef>
              <c:f>Sheet1!$B$92:$B$108</c:f>
              <c:numCache>
                <c:formatCode>General</c:formatCode>
                <c:ptCount val="17"/>
                <c:pt idx="0">
                  <c:v>9.5</c:v>
                </c:pt>
                <c:pt idx="1">
                  <c:v>9.1999999999999993</c:v>
                </c:pt>
                <c:pt idx="2">
                  <c:v>11.8</c:v>
                </c:pt>
                <c:pt idx="3">
                  <c:v>6.4</c:v>
                </c:pt>
                <c:pt idx="4">
                  <c:v>7.3</c:v>
                </c:pt>
                <c:pt idx="5">
                  <c:v>20.3</c:v>
                </c:pt>
                <c:pt idx="6">
                  <c:v>24.4</c:v>
                </c:pt>
                <c:pt idx="7">
                  <c:v>21.1</c:v>
                </c:pt>
                <c:pt idx="8">
                  <c:v>10.7</c:v>
                </c:pt>
                <c:pt idx="9">
                  <c:v>3.5</c:v>
                </c:pt>
                <c:pt idx="10">
                  <c:v>11.8</c:v>
                </c:pt>
                <c:pt idx="11">
                  <c:v>12.3</c:v>
                </c:pt>
                <c:pt idx="12">
                  <c:v>11.8</c:v>
                </c:pt>
                <c:pt idx="13">
                  <c:v>9.4</c:v>
                </c:pt>
                <c:pt idx="14">
                  <c:v>8.3000000000000007</c:v>
                </c:pt>
                <c:pt idx="15">
                  <c:v>9</c:v>
                </c:pt>
                <c:pt idx="1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E-451B-B405-7B786AD0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7488"/>
        <c:axId val="870007904"/>
      </c:scatterChart>
      <c:valAx>
        <c:axId val="8700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7904"/>
        <c:crosses val="autoZero"/>
        <c:crossBetween val="midCat"/>
      </c:valAx>
      <c:valAx>
        <c:axId val="8700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</a:t>
                </a:r>
                <a:r>
                  <a:rPr lang="en-US" baseline="0"/>
                  <a:t> Mortality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Sheet1!$A$92:$A$108</c:f>
              <c:numCache>
                <c:formatCode>General</c:formatCode>
                <c:ptCount val="17"/>
                <c:pt idx="0">
                  <c:v>12.1</c:v>
                </c:pt>
                <c:pt idx="1">
                  <c:v>9.1</c:v>
                </c:pt>
                <c:pt idx="2">
                  <c:v>26</c:v>
                </c:pt>
                <c:pt idx="3">
                  <c:v>6.4</c:v>
                </c:pt>
                <c:pt idx="4">
                  <c:v>9.5</c:v>
                </c:pt>
                <c:pt idx="5">
                  <c:v>18.5</c:v>
                </c:pt>
                <c:pt idx="6">
                  <c:v>22.8</c:v>
                </c:pt>
                <c:pt idx="7">
                  <c:v>17.399999999999999</c:v>
                </c:pt>
                <c:pt idx="8">
                  <c:v>13.9</c:v>
                </c:pt>
                <c:pt idx="9">
                  <c:v>3.2</c:v>
                </c:pt>
                <c:pt idx="10">
                  <c:v>30.2</c:v>
                </c:pt>
                <c:pt idx="11">
                  <c:v>15.7</c:v>
                </c:pt>
                <c:pt idx="12">
                  <c:v>8.6999999999999993</c:v>
                </c:pt>
                <c:pt idx="13">
                  <c:v>5.6</c:v>
                </c:pt>
                <c:pt idx="14">
                  <c:v>11.2</c:v>
                </c:pt>
                <c:pt idx="15">
                  <c:v>9.8000000000000007</c:v>
                </c:pt>
                <c:pt idx="16">
                  <c:v>8.4</c:v>
                </c:pt>
              </c:numCache>
            </c:numRef>
          </c:xVal>
          <c:yVal>
            <c:numRef>
              <c:f>Sheet1!$C$202:$C$218</c:f>
              <c:numCache>
                <c:formatCode>General</c:formatCode>
                <c:ptCount val="17"/>
                <c:pt idx="0">
                  <c:v>-1.1232818183618658</c:v>
                </c:pt>
                <c:pt idx="1">
                  <c:v>1.148253530238641E-2</c:v>
                </c:pt>
                <c:pt idx="2">
                  <c:v>-5.4710233236729024</c:v>
                </c:pt>
                <c:pt idx="3">
                  <c:v>-1.4972295463997849</c:v>
                </c:pt>
                <c:pt idx="4">
                  <c:v>-2.079819378519514</c:v>
                </c:pt>
                <c:pt idx="5">
                  <c:v>6.6158875604877281</c:v>
                </c:pt>
                <c:pt idx="6">
                  <c:v>8.6593919869022962</c:v>
                </c:pt>
                <c:pt idx="7">
                  <c:v>7.9419678234979578</c:v>
                </c:pt>
                <c:pt idx="8">
                  <c:v>-0.78414043056041827</c:v>
                </c:pt>
                <c:pt idx="9">
                  <c:v>-2.8668142358245827</c:v>
                </c:pt>
                <c:pt idx="10">
                  <c:v>-7.4796934188028565</c:v>
                </c:pt>
                <c:pt idx="11">
                  <c:v>-4.4999042758968599E-2</c:v>
                </c:pt>
                <c:pt idx="12">
                  <c:v>2.8027844491242888</c:v>
                </c:pt>
                <c:pt idx="13">
                  <c:v>1.8853742812440153</c:v>
                </c:pt>
                <c:pt idx="14">
                  <c:v>-1.8928525122625892</c:v>
                </c:pt>
                <c:pt idx="15">
                  <c:v>-0.52329581388593915</c:v>
                </c:pt>
                <c:pt idx="16">
                  <c:v>-4.1537391155092882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ABC-9B7C-7B893B2C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28848"/>
        <c:axId val="830537168"/>
      </c:scatterChart>
      <c:valAx>
        <c:axId val="83052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537168"/>
        <c:crosses val="autoZero"/>
        <c:crossBetween val="midCat"/>
      </c:valAx>
      <c:valAx>
        <c:axId val="83053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52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Sheet1!$A$92:$A$108</c:f>
              <c:numCache>
                <c:formatCode>General</c:formatCode>
                <c:ptCount val="17"/>
                <c:pt idx="0">
                  <c:v>12.1</c:v>
                </c:pt>
                <c:pt idx="1">
                  <c:v>9.1</c:v>
                </c:pt>
                <c:pt idx="2">
                  <c:v>26</c:v>
                </c:pt>
                <c:pt idx="3">
                  <c:v>6.4</c:v>
                </c:pt>
                <c:pt idx="4">
                  <c:v>9.5</c:v>
                </c:pt>
                <c:pt idx="5">
                  <c:v>18.5</c:v>
                </c:pt>
                <c:pt idx="6">
                  <c:v>22.8</c:v>
                </c:pt>
                <c:pt idx="7">
                  <c:v>17.399999999999999</c:v>
                </c:pt>
                <c:pt idx="8">
                  <c:v>13.9</c:v>
                </c:pt>
                <c:pt idx="9">
                  <c:v>3.2</c:v>
                </c:pt>
                <c:pt idx="10">
                  <c:v>30.2</c:v>
                </c:pt>
                <c:pt idx="11">
                  <c:v>15.7</c:v>
                </c:pt>
                <c:pt idx="12">
                  <c:v>8.6999999999999993</c:v>
                </c:pt>
                <c:pt idx="13">
                  <c:v>5.6</c:v>
                </c:pt>
                <c:pt idx="14">
                  <c:v>11.2</c:v>
                </c:pt>
                <c:pt idx="15">
                  <c:v>9.8000000000000007</c:v>
                </c:pt>
                <c:pt idx="16">
                  <c:v>8.4</c:v>
                </c:pt>
              </c:numCache>
            </c:numRef>
          </c:xVal>
          <c:yVal>
            <c:numRef>
              <c:f>Sheet1!$B$92:$B$108</c:f>
              <c:numCache>
                <c:formatCode>General</c:formatCode>
                <c:ptCount val="17"/>
                <c:pt idx="0">
                  <c:v>9.5</c:v>
                </c:pt>
                <c:pt idx="1">
                  <c:v>9.1999999999999993</c:v>
                </c:pt>
                <c:pt idx="2">
                  <c:v>11.8</c:v>
                </c:pt>
                <c:pt idx="3">
                  <c:v>6.4</c:v>
                </c:pt>
                <c:pt idx="4">
                  <c:v>7.3</c:v>
                </c:pt>
                <c:pt idx="5">
                  <c:v>20.3</c:v>
                </c:pt>
                <c:pt idx="6">
                  <c:v>24.4</c:v>
                </c:pt>
                <c:pt idx="7">
                  <c:v>21.1</c:v>
                </c:pt>
                <c:pt idx="8">
                  <c:v>10.7</c:v>
                </c:pt>
                <c:pt idx="9">
                  <c:v>3.5</c:v>
                </c:pt>
                <c:pt idx="10">
                  <c:v>11.8</c:v>
                </c:pt>
                <c:pt idx="11">
                  <c:v>12.3</c:v>
                </c:pt>
                <c:pt idx="12">
                  <c:v>11.8</c:v>
                </c:pt>
                <c:pt idx="13">
                  <c:v>9.4</c:v>
                </c:pt>
                <c:pt idx="14">
                  <c:v>8.3000000000000007</c:v>
                </c:pt>
                <c:pt idx="15">
                  <c:v>9</c:v>
                </c:pt>
                <c:pt idx="1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09-BC3F-068BF41B270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Sheet1!$A$92:$A$108</c:f>
              <c:numCache>
                <c:formatCode>General</c:formatCode>
                <c:ptCount val="17"/>
                <c:pt idx="0">
                  <c:v>12.1</c:v>
                </c:pt>
                <c:pt idx="1">
                  <c:v>9.1</c:v>
                </c:pt>
                <c:pt idx="2">
                  <c:v>26</c:v>
                </c:pt>
                <c:pt idx="3">
                  <c:v>6.4</c:v>
                </c:pt>
                <c:pt idx="4">
                  <c:v>9.5</c:v>
                </c:pt>
                <c:pt idx="5">
                  <c:v>18.5</c:v>
                </c:pt>
                <c:pt idx="6">
                  <c:v>22.8</c:v>
                </c:pt>
                <c:pt idx="7">
                  <c:v>17.399999999999999</c:v>
                </c:pt>
                <c:pt idx="8">
                  <c:v>13.9</c:v>
                </c:pt>
                <c:pt idx="9">
                  <c:v>3.2</c:v>
                </c:pt>
                <c:pt idx="10">
                  <c:v>30.2</c:v>
                </c:pt>
                <c:pt idx="11">
                  <c:v>15.7</c:v>
                </c:pt>
                <c:pt idx="12">
                  <c:v>8.6999999999999993</c:v>
                </c:pt>
                <c:pt idx="13">
                  <c:v>5.6</c:v>
                </c:pt>
                <c:pt idx="14">
                  <c:v>11.2</c:v>
                </c:pt>
                <c:pt idx="15">
                  <c:v>9.8000000000000007</c:v>
                </c:pt>
                <c:pt idx="16">
                  <c:v>8.4</c:v>
                </c:pt>
              </c:numCache>
            </c:numRef>
          </c:xVal>
          <c:yVal>
            <c:numRef>
              <c:f>Sheet1!$B$202:$B$218</c:f>
              <c:numCache>
                <c:formatCode>General</c:formatCode>
                <c:ptCount val="17"/>
                <c:pt idx="0">
                  <c:v>10.623281818361866</c:v>
                </c:pt>
                <c:pt idx="1">
                  <c:v>9.1885174646976129</c:v>
                </c:pt>
                <c:pt idx="2">
                  <c:v>17.271023323672903</c:v>
                </c:pt>
                <c:pt idx="3">
                  <c:v>7.8972295463997852</c:v>
                </c:pt>
                <c:pt idx="4">
                  <c:v>9.3798193785195139</c:v>
                </c:pt>
                <c:pt idx="5">
                  <c:v>13.684112439512273</c:v>
                </c:pt>
                <c:pt idx="6">
                  <c:v>15.740608013097702</c:v>
                </c:pt>
                <c:pt idx="7">
                  <c:v>13.158032176502044</c:v>
                </c:pt>
                <c:pt idx="8">
                  <c:v>11.484140430560418</c:v>
                </c:pt>
                <c:pt idx="9">
                  <c:v>6.3668142358245827</c:v>
                </c:pt>
                <c:pt idx="10">
                  <c:v>19.279693418802857</c:v>
                </c:pt>
                <c:pt idx="11">
                  <c:v>12.344999042758969</c:v>
                </c:pt>
                <c:pt idx="12">
                  <c:v>8.9972155508757119</c:v>
                </c:pt>
                <c:pt idx="13">
                  <c:v>7.5146257187559851</c:v>
                </c:pt>
                <c:pt idx="14">
                  <c:v>10.19285251226259</c:v>
                </c:pt>
                <c:pt idx="15">
                  <c:v>9.5232958138859392</c:v>
                </c:pt>
                <c:pt idx="16">
                  <c:v>8.8537391155092884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0-4E09-BC3F-068BF41B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28432"/>
        <c:axId val="830538000"/>
      </c:scatterChart>
      <c:valAx>
        <c:axId val="83052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538000"/>
        <c:crosses val="autoZero"/>
        <c:crossBetween val="midCat"/>
      </c:valAx>
      <c:valAx>
        <c:axId val="83053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528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497585</xdr:colOff>
      <xdr:row>111</xdr:row>
      <xdr:rowOff>44272</xdr:rowOff>
    </xdr:from>
    <xdr:to>
      <xdr:col>8</xdr:col>
      <xdr:colOff>37123</xdr:colOff>
      <xdr:row>128</xdr:row>
      <xdr:rowOff>52102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CB058-A597-420D-85DC-0F297C3C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186267</xdr:colOff>
      <xdr:row>222</xdr:row>
      <xdr:rowOff>135467</xdr:rowOff>
    </xdr:from>
    <xdr:to>
      <xdr:col>6</xdr:col>
      <xdr:colOff>484329</xdr:colOff>
      <xdr:row>232</xdr:row>
      <xdr:rowOff>154518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45BF0-FB88-4AD4-9CA3-D8EA94D2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186267</xdr:colOff>
      <xdr:row>224</xdr:row>
      <xdr:rowOff>141818</xdr:rowOff>
    </xdr:from>
    <xdr:to>
      <xdr:col>7</xdr:col>
      <xdr:colOff>484328</xdr:colOff>
      <xdr:row>234</xdr:row>
      <xdr:rowOff>154517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2879C-51ED-410B-83C6-ABBDD403D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44968</xdr:colOff>
      <xdr:row>39</xdr:row>
      <xdr:rowOff>6479</xdr:rowOff>
    </xdr:from>
    <xdr:ext cx="266052" cy="317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116347A-ADBF-4504-962A-FC7892385D9A}"/>
                </a:ext>
              </a:extLst>
            </xdr:cNvPr>
            <xdr:cNvSpPr txBox="1"/>
          </xdr:nvSpPr>
          <xdr:spPr>
            <a:xfrm>
              <a:off x="667009" y="7185867"/>
              <a:ext cx="266052" cy="31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b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116347A-ADBF-4504-962A-FC7892385D9A}"/>
                </a:ext>
              </a:extLst>
            </xdr:cNvPr>
            <xdr:cNvSpPr txBox="1"/>
          </xdr:nvSpPr>
          <xdr:spPr>
            <a:xfrm>
              <a:off x="667009" y="7185867"/>
              <a:ext cx="266052" cy="31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b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Ʃ𝑋/𝑛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219917</xdr:colOff>
      <xdr:row>39</xdr:row>
      <xdr:rowOff>6479</xdr:rowOff>
    </xdr:from>
    <xdr:ext cx="20773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7303ED6-48EA-4125-B34A-08BDDEB28F3C}"/>
                </a:ext>
              </a:extLst>
            </xdr:cNvPr>
            <xdr:cNvSpPr txBox="1"/>
          </xdr:nvSpPr>
          <xdr:spPr>
            <a:xfrm>
              <a:off x="1489917" y="7185867"/>
              <a:ext cx="20773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7303ED6-48EA-4125-B34A-08BDDEB28F3C}"/>
                </a:ext>
              </a:extLst>
            </xdr:cNvPr>
            <xdr:cNvSpPr txBox="1"/>
          </xdr:nvSpPr>
          <xdr:spPr>
            <a:xfrm>
              <a:off x="1489917" y="7185867"/>
              <a:ext cx="20773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Ʃ</a:t>
              </a:r>
              <a:r>
                <a:rPr lang="en-US" sz="1100" b="0" i="0">
                  <a:latin typeface="Cambria Math" panose="02040503050406030204" pitchFamily="18" charset="0"/>
                </a:rPr>
                <a:t>𝑌/𝑛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284711</xdr:colOff>
      <xdr:row>49</xdr:row>
      <xdr:rowOff>64794</xdr:rowOff>
    </xdr:from>
    <xdr:ext cx="285491" cy="3693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A8818F1-F0E0-43E7-B333-458E074FCAD7}"/>
                </a:ext>
              </a:extLst>
            </xdr:cNvPr>
            <xdr:cNvSpPr txBox="1"/>
          </xdr:nvSpPr>
          <xdr:spPr>
            <a:xfrm>
              <a:off x="1554711" y="9259335"/>
              <a:ext cx="285491" cy="369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𝑆𝑆𝑅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𝑇𝑆𝑆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A8818F1-F0E0-43E7-B333-458E074FCAD7}"/>
                </a:ext>
              </a:extLst>
            </xdr:cNvPr>
            <xdr:cNvSpPr txBox="1"/>
          </xdr:nvSpPr>
          <xdr:spPr>
            <a:xfrm>
              <a:off x="1554711" y="9259335"/>
              <a:ext cx="285491" cy="369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𝑆𝑆𝑅/𝑇𝑆𝑆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407826</xdr:colOff>
      <xdr:row>62</xdr:row>
      <xdr:rowOff>87086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66ED6B-9185-4FD7-B306-88456D7A947C}"/>
            </a:ext>
          </a:extLst>
        </xdr:cNvPr>
        <xdr:cNvSpPr txBox="1"/>
      </xdr:nvSpPr>
      <xdr:spPr>
        <a:xfrm>
          <a:off x="2623846" y="1197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226397</xdr:colOff>
      <xdr:row>56</xdr:row>
      <xdr:rowOff>22290</xdr:rowOff>
    </xdr:from>
    <xdr:ext cx="704167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B47E830-A205-41A2-B4B7-D350E325EA07}"/>
                </a:ext>
              </a:extLst>
            </xdr:cNvPr>
            <xdr:cNvSpPr txBox="1"/>
          </xdr:nvSpPr>
          <xdr:spPr>
            <a:xfrm>
              <a:off x="1496397" y="10797851"/>
              <a:ext cx="70416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𝑆𝑆𝐸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B47E830-A205-41A2-B4B7-D350E325EA07}"/>
                </a:ext>
              </a:extLst>
            </xdr:cNvPr>
            <xdr:cNvSpPr txBox="1"/>
          </xdr:nvSpPr>
          <xdr:spPr>
            <a:xfrm>
              <a:off x="1496397" y="10797851"/>
              <a:ext cx="70416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𝑆𝑆𝐸/(𝑛−𝑘−1)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388387</xdr:colOff>
      <xdr:row>61</xdr:row>
      <xdr:rowOff>67648</xdr:rowOff>
    </xdr:from>
    <xdr:ext cx="1359539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C572F47-07C9-478D-B9E3-E8F902671AF8}"/>
                </a:ext>
              </a:extLst>
            </xdr:cNvPr>
            <xdr:cNvSpPr txBox="1"/>
          </xdr:nvSpPr>
          <xdr:spPr>
            <a:xfrm>
              <a:off x="1010428" y="11918821"/>
              <a:ext cx="1359539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−1)(1−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C572F47-07C9-478D-B9E3-E8F902671AF8}"/>
                </a:ext>
              </a:extLst>
            </xdr:cNvPr>
            <xdr:cNvSpPr txBox="1"/>
          </xdr:nvSpPr>
          <xdr:spPr>
            <a:xfrm>
              <a:off x="1010428" y="11918821"/>
              <a:ext cx="1359539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1−(𝑛−1)(1− 𝑅.𝑅))/((𝑛−𝑘−1))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B003-9004-463B-AAE8-99AD8F658BC9}">
  <dimension ref="A1:I218"/>
  <sheetViews>
    <sheetView tabSelected="1" view="pageLayout" topLeftCell="A27" zoomScale="75" zoomScaleNormal="100" zoomScalePageLayoutView="75" workbookViewId="0">
      <selection activeCell="C38" sqref="C38"/>
    </sheetView>
  </sheetViews>
  <sheetFormatPr defaultRowHeight="14.5"/>
  <cols>
    <col min="1" max="1" width="8.7265625" customWidth="1"/>
    <col min="2" max="2" width="9" customWidth="1"/>
    <col min="3" max="3" width="13.1796875" bestFit="1" customWidth="1"/>
    <col min="8" max="8" width="8.7265625" customWidth="1"/>
    <col min="9" max="9" width="11.7265625" customWidth="1"/>
  </cols>
  <sheetData>
    <row r="1" spans="1:8">
      <c r="C1" s="2" t="s">
        <v>0</v>
      </c>
      <c r="D1" s="3"/>
      <c r="E1" s="3"/>
      <c r="F1" s="3"/>
    </row>
    <row r="2" spans="1:8">
      <c r="A2" t="s">
        <v>5</v>
      </c>
    </row>
    <row r="3" spans="1:8">
      <c r="A3" t="s">
        <v>1</v>
      </c>
      <c r="G3" s="1" t="s">
        <v>2</v>
      </c>
      <c r="H3" s="1"/>
    </row>
    <row r="5" spans="1:8">
      <c r="A5" t="s">
        <v>6</v>
      </c>
    </row>
    <row r="6" spans="1:8">
      <c r="B6" s="10" t="s">
        <v>3</v>
      </c>
      <c r="C6" s="10" t="s">
        <v>4</v>
      </c>
    </row>
    <row r="7" spans="1:8">
      <c r="B7" s="5">
        <v>12.1</v>
      </c>
      <c r="C7" s="5">
        <v>9.5</v>
      </c>
    </row>
    <row r="8" spans="1:8">
      <c r="B8" s="5">
        <v>9.1</v>
      </c>
      <c r="C8" s="5">
        <v>9.1999999999999993</v>
      </c>
    </row>
    <row r="9" spans="1:8">
      <c r="B9" s="5">
        <v>26</v>
      </c>
      <c r="C9" s="5">
        <v>11.8</v>
      </c>
    </row>
    <row r="10" spans="1:8">
      <c r="B10" s="5">
        <v>6.4</v>
      </c>
      <c r="C10" s="5">
        <v>6.4</v>
      </c>
    </row>
    <row r="11" spans="1:8">
      <c r="B11" s="5">
        <v>9.5</v>
      </c>
      <c r="C11" s="5">
        <v>7.3</v>
      </c>
    </row>
    <row r="12" spans="1:8">
      <c r="B12" s="5">
        <v>18.5</v>
      </c>
      <c r="C12" s="5">
        <v>20.3</v>
      </c>
    </row>
    <row r="13" spans="1:8">
      <c r="B13" s="5">
        <v>22.8</v>
      </c>
      <c r="C13" s="5">
        <v>24.4</v>
      </c>
    </row>
    <row r="14" spans="1:8">
      <c r="B14" s="5">
        <v>17.399999999999999</v>
      </c>
      <c r="C14" s="5">
        <v>21.1</v>
      </c>
    </row>
    <row r="15" spans="1:8">
      <c r="B15" s="5">
        <v>13.9</v>
      </c>
      <c r="C15" s="5">
        <v>10.7</v>
      </c>
    </row>
    <row r="16" spans="1:8">
      <c r="B16" s="5">
        <v>3.2</v>
      </c>
      <c r="C16" s="5">
        <v>3.5</v>
      </c>
    </row>
    <row r="17" spans="1:3">
      <c r="B17" s="5">
        <v>30.2</v>
      </c>
      <c r="C17" s="5">
        <v>11.8</v>
      </c>
    </row>
    <row r="18" spans="1:3">
      <c r="B18" s="5">
        <v>15.7</v>
      </c>
      <c r="C18" s="5">
        <v>12.3</v>
      </c>
    </row>
    <row r="19" spans="1:3">
      <c r="B19" s="5">
        <v>8.6999999999999993</v>
      </c>
      <c r="C19" s="5">
        <v>11.8</v>
      </c>
    </row>
    <row r="20" spans="1:3">
      <c r="B20" s="5">
        <v>5.6</v>
      </c>
      <c r="C20" s="5">
        <v>9.4</v>
      </c>
    </row>
    <row r="21" spans="1:3">
      <c r="B21" s="5">
        <v>11.2</v>
      </c>
      <c r="C21" s="5">
        <v>8.3000000000000007</v>
      </c>
    </row>
    <row r="22" spans="1:3">
      <c r="B22" s="5">
        <v>9.8000000000000007</v>
      </c>
      <c r="C22" s="5">
        <v>9</v>
      </c>
    </row>
    <row r="23" spans="1:3">
      <c r="B23" s="5">
        <v>8.4</v>
      </c>
      <c r="C23" s="5">
        <v>4.7</v>
      </c>
    </row>
    <row r="25" spans="1:3">
      <c r="A25" t="s">
        <v>7</v>
      </c>
    </row>
    <row r="26" spans="1:3">
      <c r="A26" t="s">
        <v>8</v>
      </c>
    </row>
    <row r="27" spans="1:3" ht="16.5">
      <c r="A27" t="s">
        <v>9</v>
      </c>
    </row>
    <row r="29" spans="1:3">
      <c r="A29" s="26" t="s">
        <v>10</v>
      </c>
      <c r="B29" s="10"/>
    </row>
    <row r="31" spans="1:3">
      <c r="A31" t="s">
        <v>133</v>
      </c>
    </row>
    <row r="32" spans="1:3">
      <c r="A32" t="s">
        <v>108</v>
      </c>
    </row>
    <row r="34" spans="1:3">
      <c r="A34" t="s">
        <v>109</v>
      </c>
    </row>
    <row r="35" spans="1:3">
      <c r="A35" t="s">
        <v>110</v>
      </c>
    </row>
    <row r="36" spans="1:3" ht="16.5">
      <c r="A36" t="s">
        <v>111</v>
      </c>
    </row>
    <row r="37" spans="1:3" ht="16.5" customHeight="1" thickBot="1">
      <c r="A37" t="s">
        <v>114</v>
      </c>
      <c r="B37" s="23" t="s">
        <v>113</v>
      </c>
    </row>
    <row r="38" spans="1:3" ht="16.5" customHeight="1">
      <c r="B38" t="s">
        <v>112</v>
      </c>
    </row>
    <row r="40" spans="1:3" ht="26" customHeight="1">
      <c r="A40" t="s">
        <v>115</v>
      </c>
      <c r="C40" t="s">
        <v>116</v>
      </c>
    </row>
    <row r="42" spans="1:3">
      <c r="A42" t="s">
        <v>117</v>
      </c>
    </row>
    <row r="43" spans="1:3">
      <c r="B43" s="24" t="s">
        <v>118</v>
      </c>
    </row>
    <row r="44" spans="1:3" ht="16.5">
      <c r="B44" s="24" t="s">
        <v>119</v>
      </c>
    </row>
    <row r="45" spans="1:3">
      <c r="A45" t="s">
        <v>120</v>
      </c>
    </row>
    <row r="47" spans="1:3">
      <c r="C47" t="s">
        <v>121</v>
      </c>
    </row>
    <row r="49" spans="1:4" ht="16.5">
      <c r="A49" t="s">
        <v>122</v>
      </c>
    </row>
    <row r="50" spans="1:4" ht="30.5" customHeight="1">
      <c r="C50" t="s">
        <v>123</v>
      </c>
    </row>
    <row r="51" spans="1:4">
      <c r="B51" t="s">
        <v>124</v>
      </c>
    </row>
    <row r="52" spans="1:4" ht="16.5">
      <c r="C52" t="s">
        <v>125</v>
      </c>
    </row>
    <row r="53" spans="1:4" ht="16.5">
      <c r="C53" t="s">
        <v>126</v>
      </c>
    </row>
    <row r="54" spans="1:4" ht="16.5">
      <c r="C54" t="s">
        <v>127</v>
      </c>
    </row>
    <row r="56" spans="1:4" ht="16.5">
      <c r="A56" t="s">
        <v>128</v>
      </c>
    </row>
    <row r="57" spans="1:4" ht="27.5" customHeight="1">
      <c r="C57" t="s">
        <v>129</v>
      </c>
    </row>
    <row r="58" spans="1:4">
      <c r="B58" t="s">
        <v>124</v>
      </c>
    </row>
    <row r="59" spans="1:4">
      <c r="C59" t="s">
        <v>130</v>
      </c>
    </row>
    <row r="60" spans="1:4">
      <c r="C60" t="s">
        <v>131</v>
      </c>
    </row>
    <row r="62" spans="1:4" ht="35" customHeight="1">
      <c r="A62" s="25" t="s">
        <v>132</v>
      </c>
      <c r="B62" s="25"/>
      <c r="C62" s="25"/>
      <c r="D62" s="25"/>
    </row>
    <row r="86" spans="1:9">
      <c r="A86" s="4" t="s">
        <v>11</v>
      </c>
    </row>
    <row r="88" spans="1:9">
      <c r="B88" t="s">
        <v>12</v>
      </c>
    </row>
    <row r="89" spans="1:9">
      <c r="B89" t="s">
        <v>13</v>
      </c>
    </row>
    <row r="91" spans="1:9" ht="16.5">
      <c r="A91" s="7" t="s">
        <v>14</v>
      </c>
      <c r="B91" s="7" t="s">
        <v>15</v>
      </c>
      <c r="C91" s="17" t="s">
        <v>16</v>
      </c>
      <c r="D91" s="17" t="s">
        <v>102</v>
      </c>
      <c r="E91" s="17" t="s">
        <v>103</v>
      </c>
      <c r="F91" s="17" t="s">
        <v>104</v>
      </c>
      <c r="G91" s="17" t="s">
        <v>105</v>
      </c>
      <c r="H91" s="17" t="s">
        <v>106</v>
      </c>
      <c r="I91" s="17" t="s">
        <v>107</v>
      </c>
    </row>
    <row r="92" spans="1:9">
      <c r="A92" s="5">
        <v>12.1</v>
      </c>
      <c r="B92" s="5">
        <v>9.5</v>
      </c>
      <c r="C92" s="5">
        <f>A92*B92</f>
        <v>114.95</v>
      </c>
      <c r="D92" s="5">
        <f>A92^2</f>
        <v>146.41</v>
      </c>
      <c r="E92" s="5">
        <f>B92^2</f>
        <v>90.25</v>
      </c>
      <c r="F92">
        <f>$E$141+$E$140*A92</f>
        <v>10.623281818361868</v>
      </c>
      <c r="G92">
        <f>(B92-$E$139)^2</f>
        <v>3.1141868512110755</v>
      </c>
      <c r="H92">
        <f>(B92-F92)^2</f>
        <v>1.2617620434623438</v>
      </c>
      <c r="I92">
        <f>(F92-$E$139)^2</f>
        <v>0.41142482986682594</v>
      </c>
    </row>
    <row r="93" spans="1:9">
      <c r="A93" s="5">
        <v>9.1</v>
      </c>
      <c r="B93" s="5">
        <v>9.1999999999999993</v>
      </c>
      <c r="C93" s="5">
        <f t="shared" ref="C93:C108" si="0">A93*B93</f>
        <v>83.719999999999985</v>
      </c>
      <c r="D93" s="5">
        <f t="shared" ref="D93:D108" si="1">A93^2</f>
        <v>82.809999999999988</v>
      </c>
      <c r="E93" s="5">
        <f t="shared" ref="E93:E108" si="2">B93^2</f>
        <v>84.639999999999986</v>
      </c>
      <c r="F93">
        <f>$E$141+$E$140*A93</f>
        <v>9.1885174646976164</v>
      </c>
      <c r="G93">
        <f>(B93-$E$139)^2</f>
        <v>4.2630103806228439</v>
      </c>
      <c r="H93">
        <f t="shared" ref="H93:H108" si="3">(B93-F93)^2</f>
        <v>1.3184861697046856E-4</v>
      </c>
      <c r="I93">
        <f>(F93-$E$139)^2</f>
        <v>4.3105583456061245</v>
      </c>
    </row>
    <row r="94" spans="1:9">
      <c r="A94" s="5">
        <v>26</v>
      </c>
      <c r="B94" s="5">
        <v>11.8</v>
      </c>
      <c r="C94" s="5">
        <f t="shared" si="0"/>
        <v>306.8</v>
      </c>
      <c r="D94" s="5">
        <f t="shared" si="1"/>
        <v>676</v>
      </c>
      <c r="E94" s="5">
        <f t="shared" si="2"/>
        <v>139.24</v>
      </c>
      <c r="F94">
        <f>$E$141+$E$140*A94</f>
        <v>17.271023323672893</v>
      </c>
      <c r="G94">
        <f>(B94-$E$139)^2</f>
        <v>0.28653979238754312</v>
      </c>
      <c r="H94">
        <f t="shared" si="3"/>
        <v>29.932096208172776</v>
      </c>
      <c r="I94">
        <f>(F94-$E$139)^2</f>
        <v>36.075849205904234</v>
      </c>
    </row>
    <row r="95" spans="1:9">
      <c r="A95" s="5">
        <v>6.4</v>
      </c>
      <c r="B95" s="5">
        <v>6.4</v>
      </c>
      <c r="C95" s="5">
        <f t="shared" si="0"/>
        <v>40.960000000000008</v>
      </c>
      <c r="D95" s="5">
        <f t="shared" si="1"/>
        <v>40.960000000000008</v>
      </c>
      <c r="E95" s="5">
        <f t="shared" si="2"/>
        <v>40.960000000000008</v>
      </c>
      <c r="F95">
        <f>$E$141+$E$140*A95</f>
        <v>7.8972295463997924</v>
      </c>
      <c r="G95">
        <f>(B95-$E$139)^2</f>
        <v>23.665363321799312</v>
      </c>
      <c r="H95">
        <f t="shared" si="3"/>
        <v>2.2416963146125268</v>
      </c>
      <c r="I95">
        <f>(F95-$E$139)^2</f>
        <v>11.339896873204451</v>
      </c>
    </row>
    <row r="96" spans="1:9">
      <c r="A96" s="5">
        <v>9.5</v>
      </c>
      <c r="B96" s="5">
        <v>7.3</v>
      </c>
      <c r="C96" s="5">
        <f t="shared" si="0"/>
        <v>69.349999999999994</v>
      </c>
      <c r="D96" s="5">
        <f t="shared" si="1"/>
        <v>90.25</v>
      </c>
      <c r="E96" s="5">
        <f t="shared" si="2"/>
        <v>53.29</v>
      </c>
      <c r="F96">
        <f>$E$141+$E$140*A96</f>
        <v>9.3798193785195174</v>
      </c>
      <c r="G96">
        <f>(B96-$E$139)^2</f>
        <v>15.718892733564022</v>
      </c>
      <c r="H96">
        <f t="shared" si="3"/>
        <v>4.3256486472653126</v>
      </c>
      <c r="I96">
        <f>(F96-$E$139)^2</f>
        <v>3.5527971323333905</v>
      </c>
    </row>
    <row r="97" spans="1:9">
      <c r="A97" s="5">
        <v>18.5</v>
      </c>
      <c r="B97" s="5">
        <v>20.3</v>
      </c>
      <c r="C97" s="5">
        <f t="shared" si="0"/>
        <v>375.55</v>
      </c>
      <c r="D97" s="5">
        <f t="shared" si="1"/>
        <v>342.25</v>
      </c>
      <c r="E97" s="5">
        <f t="shared" si="2"/>
        <v>412.09000000000003</v>
      </c>
      <c r="F97">
        <f>$E$141+$E$140*A97</f>
        <v>13.684112439512266</v>
      </c>
      <c r="G97">
        <f>(B97-$E$139)^2</f>
        <v>81.636539792387538</v>
      </c>
      <c r="H97">
        <f t="shared" si="3"/>
        <v>43.769968213016355</v>
      </c>
      <c r="I97">
        <f>(F97-$E$139)^2</f>
        <v>5.8535280888255308</v>
      </c>
    </row>
    <row r="98" spans="1:9">
      <c r="A98" s="5">
        <v>22.8</v>
      </c>
      <c r="B98" s="5">
        <v>24.4</v>
      </c>
      <c r="C98" s="5">
        <f t="shared" si="0"/>
        <v>556.31999999999994</v>
      </c>
      <c r="D98" s="5">
        <f t="shared" si="1"/>
        <v>519.84</v>
      </c>
      <c r="E98" s="5">
        <f t="shared" si="2"/>
        <v>595.3599999999999</v>
      </c>
      <c r="F98">
        <f>$E$141+$E$140*A98</f>
        <v>15.740608013097692</v>
      </c>
      <c r="G98">
        <f>(B98-$E$139)^2</f>
        <v>172.53595155709337</v>
      </c>
      <c r="H98">
        <f t="shared" si="3"/>
        <v>74.985069582827876</v>
      </c>
      <c r="I98">
        <f>(F98-$E$139)^2</f>
        <v>20.03369988400539</v>
      </c>
    </row>
    <row r="99" spans="1:9">
      <c r="A99" s="5">
        <v>17.399999999999999</v>
      </c>
      <c r="B99" s="5">
        <v>21.1</v>
      </c>
      <c r="C99" s="5">
        <f t="shared" si="0"/>
        <v>367.14</v>
      </c>
      <c r="D99" s="5">
        <f t="shared" si="1"/>
        <v>302.75999999999993</v>
      </c>
      <c r="E99" s="5">
        <f t="shared" si="2"/>
        <v>445.21000000000004</v>
      </c>
      <c r="F99">
        <f>$E$141+$E$140*A99</f>
        <v>13.15803217650204</v>
      </c>
      <c r="G99">
        <f>(B99-$E$139)^2</f>
        <v>96.733010380622844</v>
      </c>
      <c r="H99">
        <f t="shared" si="3"/>
        <v>63.074852909476945</v>
      </c>
      <c r="I99">
        <f>(F99-$E$139)^2</f>
        <v>3.5846844561163569</v>
      </c>
    </row>
    <row r="100" spans="1:9">
      <c r="A100" s="5">
        <v>13.9</v>
      </c>
      <c r="B100" s="5">
        <v>10.7</v>
      </c>
      <c r="C100" s="5">
        <f t="shared" si="0"/>
        <v>148.72999999999999</v>
      </c>
      <c r="D100" s="5">
        <f t="shared" si="1"/>
        <v>193.21</v>
      </c>
      <c r="E100" s="5">
        <f t="shared" si="2"/>
        <v>114.48999999999998</v>
      </c>
      <c r="F100">
        <f>$E$141+$E$140*A100</f>
        <v>11.484140430560416</v>
      </c>
      <c r="G100">
        <f>(B100-$E$139)^2</f>
        <v>0.3188927335640156</v>
      </c>
      <c r="H100">
        <f t="shared" si="3"/>
        <v>0.61487621483947541</v>
      </c>
      <c r="I100">
        <f>(F100-$E$139)^2</f>
        <v>4.8151520947018127E-2</v>
      </c>
    </row>
    <row r="101" spans="1:9">
      <c r="A101" s="5">
        <v>3.2</v>
      </c>
      <c r="B101" s="5">
        <v>3.5</v>
      </c>
      <c r="C101" s="5">
        <f t="shared" si="0"/>
        <v>11.200000000000001</v>
      </c>
      <c r="D101" s="5">
        <f t="shared" si="1"/>
        <v>10.240000000000002</v>
      </c>
      <c r="E101" s="5">
        <f t="shared" si="2"/>
        <v>12.25</v>
      </c>
      <c r="F101">
        <f>$E$141+$E$140*A101</f>
        <v>6.3668142358245916</v>
      </c>
      <c r="G101">
        <f>(B101-$E$139)^2</f>
        <v>60.290657439446377</v>
      </c>
      <c r="H101">
        <f t="shared" si="3"/>
        <v>8.2186238627265364</v>
      </c>
      <c r="I101">
        <f>(F101-$E$139)^2</f>
        <v>23.989342581132195</v>
      </c>
    </row>
    <row r="102" spans="1:9">
      <c r="A102" s="5">
        <v>30.2</v>
      </c>
      <c r="B102" s="5">
        <v>11.8</v>
      </c>
      <c r="C102" s="5">
        <f t="shared" si="0"/>
        <v>356.36</v>
      </c>
      <c r="D102" s="5">
        <f t="shared" si="1"/>
        <v>912.04</v>
      </c>
      <c r="E102" s="5">
        <f t="shared" si="2"/>
        <v>139.24</v>
      </c>
      <c r="F102">
        <f>$E$141+$E$140*A102</f>
        <v>19.279693418802843</v>
      </c>
      <c r="G102">
        <f>(B102-$E$139)^2</f>
        <v>0.28653979238754312</v>
      </c>
      <c r="H102">
        <f t="shared" si="3"/>
        <v>55.945813639282555</v>
      </c>
      <c r="I102">
        <f>(F102-$E$139)^2</f>
        <v>64.240025209447253</v>
      </c>
    </row>
    <row r="103" spans="1:9">
      <c r="A103" s="5">
        <v>15.7</v>
      </c>
      <c r="B103" s="5">
        <v>12.3</v>
      </c>
      <c r="C103" s="5">
        <f t="shared" si="0"/>
        <v>193.11</v>
      </c>
      <c r="D103" s="5">
        <f t="shared" si="1"/>
        <v>246.48999999999998</v>
      </c>
      <c r="E103" s="5">
        <f t="shared" si="2"/>
        <v>151.29000000000002</v>
      </c>
      <c r="F103">
        <f>$E$141+$E$140*A103</f>
        <v>12.344999042758968</v>
      </c>
      <c r="G103">
        <f>(B103-$E$139)^2</f>
        <v>1.0718339100346017</v>
      </c>
      <c r="H103">
        <f t="shared" si="3"/>
        <v>2.0249138492233246E-3</v>
      </c>
      <c r="I103">
        <f>(F103-$E$139)^2</f>
        <v>1.1670333124200387</v>
      </c>
    </row>
    <row r="104" spans="1:9">
      <c r="A104" s="5">
        <v>8.6999999999999993</v>
      </c>
      <c r="B104" s="5">
        <v>11.8</v>
      </c>
      <c r="C104" s="5">
        <f t="shared" si="0"/>
        <v>102.66</v>
      </c>
      <c r="D104" s="5">
        <f t="shared" si="1"/>
        <v>75.689999999999984</v>
      </c>
      <c r="E104" s="5">
        <f t="shared" si="2"/>
        <v>139.24</v>
      </c>
      <c r="F104">
        <f>$E$141+$E$140*A104</f>
        <v>8.9972155508757155</v>
      </c>
      <c r="G104">
        <f>(B104-$E$139)^2</f>
        <v>0.28653979238754312</v>
      </c>
      <c r="H104">
        <f t="shared" si="3"/>
        <v>7.8556006682529231</v>
      </c>
      <c r="I104">
        <f>(F104-$E$139)^2</f>
        <v>5.1415124033427029</v>
      </c>
    </row>
    <row r="105" spans="1:9">
      <c r="A105" s="5">
        <v>5.6</v>
      </c>
      <c r="B105" s="5">
        <v>9.4</v>
      </c>
      <c r="C105" s="5">
        <f t="shared" si="0"/>
        <v>52.64</v>
      </c>
      <c r="D105" s="5">
        <f t="shared" si="1"/>
        <v>31.359999999999996</v>
      </c>
      <c r="E105" s="5">
        <f t="shared" si="2"/>
        <v>88.360000000000014</v>
      </c>
      <c r="F105">
        <f>$E$141+$E$140*A105</f>
        <v>7.5146257187559922</v>
      </c>
      <c r="G105">
        <f>(B105-$E$139)^2</f>
        <v>3.4771280276816627</v>
      </c>
      <c r="H105">
        <f t="shared" si="3"/>
        <v>3.5546361803763604</v>
      </c>
      <c r="I105">
        <f>(F105-$E$139)^2</f>
        <v>14.063101233403327</v>
      </c>
    </row>
    <row r="106" spans="1:9">
      <c r="A106" s="5">
        <v>11.2</v>
      </c>
      <c r="B106" s="5">
        <v>8.3000000000000007</v>
      </c>
      <c r="C106" s="5">
        <f t="shared" si="0"/>
        <v>92.960000000000008</v>
      </c>
      <c r="D106" s="5">
        <f t="shared" si="1"/>
        <v>125.43999999999998</v>
      </c>
      <c r="E106" s="5">
        <f t="shared" si="2"/>
        <v>68.890000000000015</v>
      </c>
      <c r="F106">
        <f>$E$141+$E$140*A106</f>
        <v>10.192852512262592</v>
      </c>
      <c r="G106">
        <f>(B106-$E$139)^2</f>
        <v>8.7894809688581326</v>
      </c>
      <c r="H106">
        <f t="shared" si="3"/>
        <v>3.5828906331788022</v>
      </c>
      <c r="I106">
        <f>(F106-$E$139)^2</f>
        <v>1.1488696469740414</v>
      </c>
    </row>
    <row r="107" spans="1:9">
      <c r="A107" s="5">
        <v>9.8000000000000007</v>
      </c>
      <c r="B107" s="5">
        <v>9</v>
      </c>
      <c r="C107" s="5">
        <f t="shared" si="0"/>
        <v>88.2</v>
      </c>
      <c r="D107" s="5">
        <f t="shared" si="1"/>
        <v>96.04000000000002</v>
      </c>
      <c r="E107" s="5">
        <f t="shared" si="2"/>
        <v>81</v>
      </c>
      <c r="F107">
        <f>$E$141+$E$140*A107</f>
        <v>9.5232958138859409</v>
      </c>
      <c r="G107">
        <f>(B107-$E$139)^2</f>
        <v>5.128892733564018</v>
      </c>
      <c r="H107">
        <f t="shared" si="3"/>
        <v>0.27383850883054933</v>
      </c>
      <c r="I107">
        <f>(F107-$E$139)^2</f>
        <v>3.0325090265582455</v>
      </c>
    </row>
    <row r="108" spans="1:9">
      <c r="A108" s="5">
        <v>8.4</v>
      </c>
      <c r="B108" s="5">
        <v>4.7</v>
      </c>
      <c r="C108" s="5">
        <f t="shared" si="0"/>
        <v>39.480000000000004</v>
      </c>
      <c r="D108" s="5">
        <f t="shared" si="1"/>
        <v>70.56</v>
      </c>
      <c r="E108" s="5">
        <f t="shared" si="2"/>
        <v>22.090000000000003</v>
      </c>
      <c r="F108">
        <f>$E$141+$E$140*A108</f>
        <v>8.8537391155092919</v>
      </c>
      <c r="G108">
        <f>(B108-$E$139)^2</f>
        <v>43.095363321799319</v>
      </c>
      <c r="H108">
        <f t="shared" si="3"/>
        <v>17.253548639711912</v>
      </c>
      <c r="I108">
        <f>(F108-$E$139)^2</f>
        <v>5.8127607508245234</v>
      </c>
    </row>
    <row r="109" spans="1:9">
      <c r="E109" s="10" t="s">
        <v>57</v>
      </c>
      <c r="F109">
        <f>SUM(F92:F107)</f>
        <v>182.64626088449074</v>
      </c>
      <c r="G109">
        <f>SUM(G92:G108)</f>
        <v>520.69882352941181</v>
      </c>
      <c r="H109">
        <f>SUM(H92:H108)</f>
        <v>316.89307902849936</v>
      </c>
      <c r="I109">
        <f>SUM(I92:I107)</f>
        <v>197.99298375008715</v>
      </c>
    </row>
    <row r="131" spans="1:7">
      <c r="A131" s="6" t="s">
        <v>17</v>
      </c>
      <c r="B131" s="6"/>
      <c r="D131" s="7" t="s">
        <v>23</v>
      </c>
      <c r="E131" s="7" t="s">
        <v>28</v>
      </c>
      <c r="F131" s="7" t="s">
        <v>29</v>
      </c>
      <c r="G131" s="5"/>
    </row>
    <row r="132" spans="1:7">
      <c r="A132" s="9" t="s">
        <v>18</v>
      </c>
      <c r="D132" s="8" t="s">
        <v>24</v>
      </c>
      <c r="E132" s="5">
        <f>SUM(A92:A108)</f>
        <v>228.49999999999994</v>
      </c>
      <c r="F132" s="9" t="s">
        <v>97</v>
      </c>
      <c r="G132" s="9"/>
    </row>
    <row r="133" spans="1:7" ht="16.5">
      <c r="A133" s="9" t="s">
        <v>19</v>
      </c>
      <c r="D133" s="5" t="s">
        <v>31</v>
      </c>
      <c r="E133" s="5">
        <f>SUM(D92:D108)</f>
        <v>3962.3499999999995</v>
      </c>
      <c r="F133" s="9" t="s">
        <v>33</v>
      </c>
      <c r="G133" s="9"/>
    </row>
    <row r="134" spans="1:7">
      <c r="A134" s="9" t="s">
        <v>20</v>
      </c>
      <c r="D134" s="5" t="s">
        <v>25</v>
      </c>
      <c r="E134" s="5">
        <f>SUM(B92:B108)</f>
        <v>191.50000000000003</v>
      </c>
      <c r="F134" s="9" t="s">
        <v>98</v>
      </c>
      <c r="G134" s="9"/>
    </row>
    <row r="135" spans="1:7" ht="16.5">
      <c r="A135" s="9" t="s">
        <v>21</v>
      </c>
      <c r="D135" s="5" t="s">
        <v>26</v>
      </c>
      <c r="E135" s="5">
        <f>SUM(E92:E108)</f>
        <v>2677.8900000000003</v>
      </c>
      <c r="F135" s="9" t="s">
        <v>30</v>
      </c>
      <c r="G135" s="9"/>
    </row>
    <row r="136" spans="1:7">
      <c r="A136" s="9" t="s">
        <v>22</v>
      </c>
      <c r="D136" s="5" t="s">
        <v>27</v>
      </c>
      <c r="E136" s="5">
        <f>SUM(C92:C108)</f>
        <v>3000.1299999999997</v>
      </c>
      <c r="F136" s="9" t="s">
        <v>32</v>
      </c>
      <c r="G136" s="9"/>
    </row>
    <row r="137" spans="1:7">
      <c r="A137" s="9" t="s">
        <v>35</v>
      </c>
      <c r="D137" s="5" t="s">
        <v>34</v>
      </c>
      <c r="E137">
        <f>COUNT(A92:A108)</f>
        <v>17</v>
      </c>
      <c r="F137" t="s">
        <v>99</v>
      </c>
    </row>
    <row r="138" spans="1:7">
      <c r="A138" s="9" t="s">
        <v>36</v>
      </c>
      <c r="D138" s="5" t="s">
        <v>40</v>
      </c>
      <c r="E138">
        <f>AVERAGE(A92:A108)</f>
        <v>13.441176470588232</v>
      </c>
      <c r="F138" t="s">
        <v>100</v>
      </c>
    </row>
    <row r="139" spans="1:7">
      <c r="A139" s="9" t="s">
        <v>37</v>
      </c>
      <c r="D139" s="5" t="s">
        <v>41</v>
      </c>
      <c r="E139">
        <f>AVERAGE(B92:B108)</f>
        <v>11.264705882352942</v>
      </c>
      <c r="F139" s="9" t="s">
        <v>44</v>
      </c>
    </row>
    <row r="140" spans="1:7" ht="18.5" customHeight="1">
      <c r="A140" s="9" t="s">
        <v>38</v>
      </c>
      <c r="D140" s="5" t="s">
        <v>42</v>
      </c>
      <c r="E140">
        <f>(E137*E136-E132*E134)/(E137*E133-E132^2)</f>
        <v>0.47825478455475001</v>
      </c>
      <c r="F140" s="9" t="s">
        <v>101</v>
      </c>
    </row>
    <row r="141" spans="1:7">
      <c r="A141" s="9" t="s">
        <v>39</v>
      </c>
      <c r="D141" s="5" t="s">
        <v>43</v>
      </c>
      <c r="E141">
        <f>E139-E140*E138</f>
        <v>4.8363989252493917</v>
      </c>
      <c r="F141" s="9" t="s">
        <v>45</v>
      </c>
    </row>
    <row r="142" spans="1:7">
      <c r="A142" s="9" t="s">
        <v>51</v>
      </c>
      <c r="D142" s="5" t="s">
        <v>52</v>
      </c>
      <c r="E142">
        <v>520.69880000000001</v>
      </c>
    </row>
    <row r="143" spans="1:7">
      <c r="A143" s="9" t="s">
        <v>53</v>
      </c>
      <c r="D143" s="5" t="s">
        <v>54</v>
      </c>
      <c r="E143">
        <v>316.8931</v>
      </c>
    </row>
    <row r="144" spans="1:7">
      <c r="A144" s="9" t="s">
        <v>55</v>
      </c>
      <c r="D144" s="5" t="s">
        <v>56</v>
      </c>
      <c r="E144">
        <v>203.8057</v>
      </c>
    </row>
    <row r="147" spans="1:8">
      <c r="H147" t="s">
        <v>48</v>
      </c>
    </row>
    <row r="148" spans="1:8">
      <c r="A148" s="9" t="s">
        <v>46</v>
      </c>
    </row>
    <row r="149" spans="1:8">
      <c r="A149" t="s">
        <v>58</v>
      </c>
      <c r="B149" t="s">
        <v>47</v>
      </c>
    </row>
    <row r="150" spans="1:8">
      <c r="B150" t="s">
        <v>49</v>
      </c>
    </row>
    <row r="152" spans="1:8">
      <c r="B152" t="s">
        <v>50</v>
      </c>
    </row>
    <row r="153" spans="1:8" ht="14" customHeight="1"/>
    <row r="154" spans="1:8">
      <c r="A154" t="s">
        <v>59</v>
      </c>
      <c r="B154" t="s">
        <v>60</v>
      </c>
    </row>
    <row r="155" spans="1:8" ht="16.5">
      <c r="D155" t="s">
        <v>61</v>
      </c>
      <c r="E155">
        <f>E144/E142</f>
        <v>0.39140804626398218</v>
      </c>
      <c r="F155" t="s">
        <v>64</v>
      </c>
    </row>
    <row r="156" spans="1:8" ht="16.5">
      <c r="B156" t="s">
        <v>62</v>
      </c>
    </row>
    <row r="157" spans="1:8" ht="16.5">
      <c r="B157" t="s">
        <v>63</v>
      </c>
    </row>
    <row r="159" spans="1:8" ht="16.5">
      <c r="A159" t="s">
        <v>94</v>
      </c>
      <c r="B159" t="s">
        <v>95</v>
      </c>
      <c r="D159">
        <f>1-((E137-1)*(1-E155)/(17-1-1))</f>
        <v>0.35083524934824761</v>
      </c>
      <c r="E159" t="s">
        <v>96</v>
      </c>
    </row>
    <row r="178" spans="1:6">
      <c r="A178" t="s">
        <v>65</v>
      </c>
    </row>
    <row r="179" spans="1:6" ht="15" thickBot="1"/>
    <row r="180" spans="1:6">
      <c r="A180" s="20" t="s">
        <v>66</v>
      </c>
      <c r="C180" s="14"/>
    </row>
    <row r="181" spans="1:6">
      <c r="A181" s="18" t="s">
        <v>67</v>
      </c>
      <c r="C181" s="11">
        <v>0.62562617755397987</v>
      </c>
    </row>
    <row r="182" spans="1:6">
      <c r="A182" s="18" t="s">
        <v>68</v>
      </c>
      <c r="C182" s="11">
        <v>0.39140811404080394</v>
      </c>
    </row>
    <row r="183" spans="1:6">
      <c r="A183" s="18" t="s">
        <v>69</v>
      </c>
      <c r="C183" s="11">
        <v>0.35083532164352421</v>
      </c>
    </row>
    <row r="184" spans="1:6">
      <c r="A184" s="18" t="s">
        <v>70</v>
      </c>
      <c r="C184" s="11">
        <v>4.5963251917772991</v>
      </c>
    </row>
    <row r="185" spans="1:6" ht="15" thickBot="1">
      <c r="A185" s="19" t="s">
        <v>71</v>
      </c>
      <c r="C185" s="12">
        <v>17</v>
      </c>
    </row>
    <row r="187" spans="1:6" ht="15" thickBot="1">
      <c r="A187" t="s">
        <v>72</v>
      </c>
    </row>
    <row r="188" spans="1:6">
      <c r="A188" s="13"/>
      <c r="B188" s="21" t="s">
        <v>77</v>
      </c>
      <c r="C188" s="21" t="s">
        <v>78</v>
      </c>
      <c r="D188" s="21" t="s">
        <v>79</v>
      </c>
      <c r="E188" s="21" t="s">
        <v>80</v>
      </c>
      <c r="F188" s="22" t="s">
        <v>81</v>
      </c>
    </row>
    <row r="189" spans="1:6">
      <c r="A189" s="11" t="s">
        <v>73</v>
      </c>
      <c r="B189" s="11">
        <v>1</v>
      </c>
      <c r="C189" s="11">
        <v>203.80574450091245</v>
      </c>
      <c r="D189" s="11">
        <v>203.80574450091245</v>
      </c>
      <c r="E189" s="11">
        <v>9.647058802564608</v>
      </c>
      <c r="F189" s="11">
        <v>7.2285119547423069E-3</v>
      </c>
    </row>
    <row r="190" spans="1:6">
      <c r="A190" s="11" t="s">
        <v>74</v>
      </c>
      <c r="B190" s="11">
        <v>15</v>
      </c>
      <c r="C190" s="11">
        <v>316.89307902849936</v>
      </c>
      <c r="D190" s="11">
        <v>21.126205268566626</v>
      </c>
      <c r="E190" s="11"/>
      <c r="F190" s="11"/>
    </row>
    <row r="191" spans="1:6" ht="15" thickBot="1">
      <c r="A191" s="12" t="s">
        <v>75</v>
      </c>
      <c r="B191" s="12">
        <v>16</v>
      </c>
      <c r="C191" s="12">
        <v>520.69882352941181</v>
      </c>
      <c r="D191" s="12"/>
      <c r="E191" s="12"/>
      <c r="F191" s="12"/>
    </row>
    <row r="192" spans="1:6" ht="15" thickBot="1"/>
    <row r="193" spans="1:9">
      <c r="A193" s="13"/>
      <c r="B193" s="16" t="s">
        <v>82</v>
      </c>
      <c r="C193" s="16" t="s">
        <v>70</v>
      </c>
      <c r="D193" s="16" t="s">
        <v>83</v>
      </c>
      <c r="E193" s="16" t="s">
        <v>84</v>
      </c>
      <c r="F193" s="16" t="s">
        <v>85</v>
      </c>
      <c r="G193" s="16" t="s">
        <v>86</v>
      </c>
      <c r="H193" s="16" t="s">
        <v>87</v>
      </c>
      <c r="I193" s="16" t="s">
        <v>88</v>
      </c>
    </row>
    <row r="194" spans="1:9">
      <c r="A194" s="11" t="s">
        <v>76</v>
      </c>
      <c r="B194" s="11">
        <v>4.8363989252493793</v>
      </c>
      <c r="C194" s="11">
        <v>2.3507899063739055</v>
      </c>
      <c r="D194" s="11">
        <v>2.0573505578427156</v>
      </c>
      <c r="E194" s="11">
        <v>5.7473155860558629E-2</v>
      </c>
      <c r="F194" s="11">
        <v>-0.17419115239778549</v>
      </c>
      <c r="G194" s="11">
        <v>9.8469890028965441</v>
      </c>
      <c r="H194" s="11">
        <v>-0.17419115239778549</v>
      </c>
      <c r="I194" s="11">
        <v>9.8469890028965441</v>
      </c>
    </row>
    <row r="195" spans="1:9" ht="15" thickBot="1">
      <c r="A195" s="12" t="s">
        <v>89</v>
      </c>
      <c r="B195" s="12">
        <v>0.47825478455475096</v>
      </c>
      <c r="C195" s="12">
        <v>0.15397912969509034</v>
      </c>
      <c r="D195" s="12">
        <v>3.1059714748472191</v>
      </c>
      <c r="E195" s="12">
        <v>7.2285119547423069E-3</v>
      </c>
      <c r="F195" s="12">
        <v>0.15005603854046112</v>
      </c>
      <c r="G195" s="12">
        <v>0.80645353056904079</v>
      </c>
      <c r="H195" s="12">
        <v>0.15005603854046112</v>
      </c>
      <c r="I195" s="12">
        <v>0.80645353056904079</v>
      </c>
    </row>
    <row r="199" spans="1:9">
      <c r="A199" t="s">
        <v>90</v>
      </c>
    </row>
    <row r="200" spans="1:9" ht="15" thickBot="1"/>
    <row r="201" spans="1:9">
      <c r="A201" s="15" t="s">
        <v>91</v>
      </c>
      <c r="B201" s="15" t="s">
        <v>92</v>
      </c>
      <c r="C201" s="15" t="s">
        <v>93</v>
      </c>
    </row>
    <row r="202" spans="1:9">
      <c r="A202" s="11">
        <v>1</v>
      </c>
      <c r="B202" s="11">
        <v>10.623281818361866</v>
      </c>
      <c r="C202" s="11">
        <v>-1.1232818183618658</v>
      </c>
    </row>
    <row r="203" spans="1:9">
      <c r="A203" s="11">
        <v>2</v>
      </c>
      <c r="B203" s="11">
        <v>9.1885174646976129</v>
      </c>
      <c r="C203" s="11">
        <v>1.148253530238641E-2</v>
      </c>
    </row>
    <row r="204" spans="1:9">
      <c r="A204" s="11">
        <v>3</v>
      </c>
      <c r="B204" s="11">
        <v>17.271023323672903</v>
      </c>
      <c r="C204" s="11">
        <v>-5.4710233236729024</v>
      </c>
    </row>
    <row r="205" spans="1:9">
      <c r="A205" s="11">
        <v>4</v>
      </c>
      <c r="B205" s="11">
        <v>7.8972295463997852</v>
      </c>
      <c r="C205" s="11">
        <v>-1.4972295463997849</v>
      </c>
    </row>
    <row r="206" spans="1:9">
      <c r="A206" s="11">
        <v>5</v>
      </c>
      <c r="B206" s="11">
        <v>9.3798193785195139</v>
      </c>
      <c r="C206" s="11">
        <v>-2.079819378519514</v>
      </c>
    </row>
    <row r="207" spans="1:9">
      <c r="A207" s="11">
        <v>6</v>
      </c>
      <c r="B207" s="11">
        <v>13.684112439512273</v>
      </c>
      <c r="C207" s="11">
        <v>6.6158875604877281</v>
      </c>
    </row>
    <row r="208" spans="1:9">
      <c r="A208" s="11">
        <v>7</v>
      </c>
      <c r="B208" s="11">
        <v>15.740608013097702</v>
      </c>
      <c r="C208" s="11">
        <v>8.6593919869022962</v>
      </c>
    </row>
    <row r="209" spans="1:3">
      <c r="A209" s="11">
        <v>8</v>
      </c>
      <c r="B209" s="11">
        <v>13.158032176502044</v>
      </c>
      <c r="C209" s="11">
        <v>7.9419678234979578</v>
      </c>
    </row>
    <row r="210" spans="1:3">
      <c r="A210" s="11">
        <v>9</v>
      </c>
      <c r="B210" s="11">
        <v>11.484140430560418</v>
      </c>
      <c r="C210" s="11">
        <v>-0.78414043056041827</v>
      </c>
    </row>
    <row r="211" spans="1:3">
      <c r="A211" s="11">
        <v>10</v>
      </c>
      <c r="B211" s="11">
        <v>6.3668142358245827</v>
      </c>
      <c r="C211" s="11">
        <v>-2.8668142358245827</v>
      </c>
    </row>
    <row r="212" spans="1:3">
      <c r="A212" s="11">
        <v>11</v>
      </c>
      <c r="B212" s="11">
        <v>19.279693418802857</v>
      </c>
      <c r="C212" s="11">
        <v>-7.4796934188028565</v>
      </c>
    </row>
    <row r="213" spans="1:3">
      <c r="A213" s="11">
        <v>12</v>
      </c>
      <c r="B213" s="11">
        <v>12.344999042758969</v>
      </c>
      <c r="C213" s="11">
        <v>-4.4999042758968599E-2</v>
      </c>
    </row>
    <row r="214" spans="1:3">
      <c r="A214" s="11">
        <v>13</v>
      </c>
      <c r="B214" s="11">
        <v>8.9972155508757119</v>
      </c>
      <c r="C214" s="11">
        <v>2.8027844491242888</v>
      </c>
    </row>
    <row r="215" spans="1:3">
      <c r="A215" s="11">
        <v>14</v>
      </c>
      <c r="B215" s="11">
        <v>7.5146257187559851</v>
      </c>
      <c r="C215" s="11">
        <v>1.8853742812440153</v>
      </c>
    </row>
    <row r="216" spans="1:3">
      <c r="A216" s="11">
        <v>15</v>
      </c>
      <c r="B216" s="11">
        <v>10.19285251226259</v>
      </c>
      <c r="C216" s="11">
        <v>-1.8928525122625892</v>
      </c>
    </row>
    <row r="217" spans="1:3">
      <c r="A217" s="11">
        <v>16</v>
      </c>
      <c r="B217" s="11">
        <v>9.5232958138859392</v>
      </c>
      <c r="C217" s="11">
        <v>-0.52329581388593915</v>
      </c>
    </row>
    <row r="218" spans="1:3" ht="15" thickBot="1">
      <c r="A218" s="12">
        <v>17</v>
      </c>
      <c r="B218" s="12">
        <v>8.8537391155092884</v>
      </c>
      <c r="C218" s="12">
        <v>-4.1537391155092882</v>
      </c>
    </row>
  </sheetData>
  <mergeCells count="1">
    <mergeCell ref="A62:D62"/>
  </mergeCells>
  <printOptions headings="1" gridLines="1"/>
  <pageMargins left="0.7" right="0.7" top="0.75" bottom="0.75" header="0.3" footer="0.3"/>
  <pageSetup orientation="portrait" r:id="rId1"/>
  <headerFooter>
    <oddHeader xml:space="preserve">&amp;C&amp;"Times New Roman,Regular"Practical 7&amp;R
</oddHeader>
    <oddFooter xml:space="preserve">&amp;C&amp;"Times New Roman,Regular"Rohan Karmacharya&amp;RPage no:&amp;P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Karmacharya</dc:creator>
  <cp:lastModifiedBy>Rohan Karmacharya</cp:lastModifiedBy>
  <cp:lastPrinted>2023-03-07T16:56:12Z</cp:lastPrinted>
  <dcterms:created xsi:type="dcterms:W3CDTF">2023-02-26T06:52:58Z</dcterms:created>
  <dcterms:modified xsi:type="dcterms:W3CDTF">2023-03-07T16:56:22Z</dcterms:modified>
</cp:coreProperties>
</file>