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ourtneycochrane/am205-ssmodel/data/"/>
    </mc:Choice>
  </mc:AlternateContent>
  <bookViews>
    <workbookView xWindow="3020" yWindow="1080" windowWidth="19040" windowHeight="13740" tabRatio="500"/>
  </bookViews>
  <sheets>
    <sheet name="PopBirthDeath" sheetId="2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1" i="2" l="1"/>
  <c r="D232" i="2"/>
  <c r="D230" i="2"/>
  <c r="D229" i="2"/>
  <c r="D228" i="2"/>
  <c r="D178" i="2"/>
  <c r="D177" i="2"/>
  <c r="D176" i="2"/>
  <c r="D175" i="2"/>
  <c r="D174" i="2"/>
  <c r="D173" i="2"/>
  <c r="D169" i="2"/>
  <c r="D168" i="2"/>
  <c r="D167" i="2"/>
  <c r="D166" i="2"/>
  <c r="D165" i="2"/>
  <c r="D160" i="2"/>
  <c r="D159" i="2"/>
  <c r="D158" i="2"/>
  <c r="D157" i="2"/>
  <c r="D156" i="2"/>
  <c r="D151" i="2"/>
  <c r="D150" i="2"/>
  <c r="D149" i="2"/>
  <c r="D148" i="2"/>
  <c r="D147" i="2"/>
  <c r="D146" i="2"/>
  <c r="D133" i="2"/>
  <c r="D132" i="2"/>
  <c r="D131" i="2"/>
  <c r="D130" i="2"/>
  <c r="D129" i="2"/>
  <c r="D124" i="2"/>
  <c r="D123" i="2"/>
  <c r="D122" i="2"/>
  <c r="D121" i="2"/>
  <c r="D120" i="2"/>
  <c r="D115" i="2"/>
  <c r="D114" i="2"/>
  <c r="D113" i="2"/>
  <c r="D112" i="2"/>
  <c r="D111" i="2"/>
  <c r="D106" i="2"/>
  <c r="D105" i="2"/>
  <c r="D104" i="2"/>
  <c r="D103" i="2"/>
  <c r="D102" i="2"/>
  <c r="D223" i="2"/>
  <c r="D222" i="2"/>
  <c r="D221" i="2"/>
  <c r="D220" i="2"/>
  <c r="D219" i="2"/>
  <c r="D214" i="2"/>
  <c r="D213" i="2"/>
  <c r="D212" i="2"/>
  <c r="D211" i="2"/>
  <c r="D210" i="2"/>
  <c r="D205" i="2"/>
  <c r="D204" i="2"/>
  <c r="D203" i="2"/>
  <c r="D202" i="2"/>
  <c r="D201" i="2"/>
  <c r="D196" i="2"/>
  <c r="D195" i="2"/>
  <c r="D194" i="2"/>
  <c r="D193" i="2"/>
  <c r="D192" i="2"/>
  <c r="D187" i="2"/>
  <c r="D186" i="2"/>
  <c r="D185" i="2"/>
  <c r="D184" i="2"/>
  <c r="D183" i="2"/>
  <c r="D138" i="2"/>
  <c r="D139" i="2"/>
  <c r="D140" i="2"/>
  <c r="D141" i="2"/>
  <c r="D142" i="2"/>
  <c r="D7" i="2"/>
  <c r="D6" i="2"/>
  <c r="D5" i="2"/>
  <c r="D4" i="2"/>
  <c r="D3" i="2"/>
  <c r="A12" i="2"/>
  <c r="A21" i="2"/>
  <c r="A30" i="2"/>
  <c r="A39" i="2"/>
  <c r="A48" i="2"/>
  <c r="A57" i="2"/>
  <c r="A66" i="2"/>
  <c r="A75" i="2"/>
  <c r="A84" i="2"/>
  <c r="A93" i="2"/>
  <c r="A102" i="2"/>
  <c r="A111" i="2"/>
  <c r="A120" i="2"/>
  <c r="A129" i="2"/>
  <c r="A138" i="2"/>
  <c r="A147" i="2"/>
  <c r="A156" i="2"/>
  <c r="A165" i="2"/>
  <c r="A174" i="2"/>
  <c r="A183" i="2"/>
  <c r="A192" i="2"/>
  <c r="A201" i="2"/>
  <c r="A210" i="2"/>
  <c r="A219" i="2"/>
  <c r="A228" i="2"/>
  <c r="A13" i="2"/>
  <c r="A22" i="2"/>
  <c r="A31" i="2"/>
  <c r="A40" i="2"/>
  <c r="A49" i="2"/>
  <c r="A58" i="2"/>
  <c r="A67" i="2"/>
  <c r="A76" i="2"/>
  <c r="A85" i="2"/>
  <c r="A94" i="2"/>
  <c r="A103" i="2"/>
  <c r="A112" i="2"/>
  <c r="A121" i="2"/>
  <c r="A130" i="2"/>
  <c r="A139" i="2"/>
  <c r="A148" i="2"/>
  <c r="A157" i="2"/>
  <c r="A166" i="2"/>
  <c r="A175" i="2"/>
  <c r="A184" i="2"/>
  <c r="A193" i="2"/>
  <c r="A202" i="2"/>
  <c r="A211" i="2"/>
  <c r="A220" i="2"/>
  <c r="A229" i="2"/>
  <c r="A14" i="2"/>
  <c r="A23" i="2"/>
  <c r="A32" i="2"/>
  <c r="A41" i="2"/>
  <c r="A50" i="2"/>
  <c r="A59" i="2"/>
  <c r="A68" i="2"/>
  <c r="A77" i="2"/>
  <c r="A86" i="2"/>
  <c r="A95" i="2"/>
  <c r="A104" i="2"/>
  <c r="A113" i="2"/>
  <c r="A122" i="2"/>
  <c r="A131" i="2"/>
  <c r="A140" i="2"/>
  <c r="A149" i="2"/>
  <c r="A158" i="2"/>
  <c r="A167" i="2"/>
  <c r="A176" i="2"/>
  <c r="A185" i="2"/>
  <c r="A194" i="2"/>
  <c r="A203" i="2"/>
  <c r="A212" i="2"/>
  <c r="A221" i="2"/>
  <c r="A230" i="2"/>
  <c r="A15" i="2"/>
  <c r="A24" i="2"/>
  <c r="A33" i="2"/>
  <c r="A42" i="2"/>
  <c r="A51" i="2"/>
  <c r="A60" i="2"/>
  <c r="A69" i="2"/>
  <c r="A78" i="2"/>
  <c r="A87" i="2"/>
  <c r="A96" i="2"/>
  <c r="A105" i="2"/>
  <c r="A114" i="2"/>
  <c r="A123" i="2"/>
  <c r="A132" i="2"/>
  <c r="A141" i="2"/>
  <c r="A150" i="2"/>
  <c r="A159" i="2"/>
  <c r="A168" i="2"/>
  <c r="A177" i="2"/>
  <c r="A186" i="2"/>
  <c r="A195" i="2"/>
  <c r="A204" i="2"/>
  <c r="A213" i="2"/>
  <c r="A222" i="2"/>
  <c r="A231" i="2"/>
  <c r="A16" i="2"/>
  <c r="A25" i="2"/>
  <c r="A34" i="2"/>
  <c r="A43" i="2"/>
  <c r="A52" i="2"/>
  <c r="A61" i="2"/>
  <c r="A70" i="2"/>
  <c r="A79" i="2"/>
  <c r="A88" i="2"/>
  <c r="A97" i="2"/>
  <c r="A106" i="2"/>
  <c r="A115" i="2"/>
  <c r="A124" i="2"/>
  <c r="A133" i="2"/>
  <c r="A142" i="2"/>
  <c r="A151" i="2"/>
  <c r="A160" i="2"/>
  <c r="A169" i="2"/>
  <c r="A178" i="2"/>
  <c r="A187" i="2"/>
  <c r="A196" i="2"/>
  <c r="A205" i="2"/>
  <c r="A214" i="2"/>
  <c r="A223" i="2"/>
  <c r="A232" i="2"/>
  <c r="A17" i="2"/>
  <c r="A26" i="2"/>
  <c r="A35" i="2"/>
  <c r="A44" i="2"/>
  <c r="A53" i="2"/>
  <c r="A62" i="2"/>
  <c r="A71" i="2"/>
  <c r="A80" i="2"/>
  <c r="A89" i="2"/>
  <c r="A98" i="2"/>
  <c r="A107" i="2"/>
  <c r="A116" i="2"/>
  <c r="A125" i="2"/>
  <c r="A134" i="2"/>
  <c r="A143" i="2"/>
  <c r="A152" i="2"/>
  <c r="A161" i="2"/>
  <c r="A170" i="2"/>
  <c r="A179" i="2"/>
  <c r="A188" i="2"/>
  <c r="A197" i="2"/>
  <c r="A206" i="2"/>
  <c r="A215" i="2"/>
  <c r="A224" i="2"/>
  <c r="A233" i="2"/>
  <c r="A18" i="2"/>
  <c r="A27" i="2"/>
  <c r="A36" i="2"/>
  <c r="A45" i="2"/>
  <c r="A54" i="2"/>
  <c r="A63" i="2"/>
  <c r="A72" i="2"/>
  <c r="A81" i="2"/>
  <c r="A90" i="2"/>
  <c r="A99" i="2"/>
  <c r="A108" i="2"/>
  <c r="A117" i="2"/>
  <c r="A126" i="2"/>
  <c r="A135" i="2"/>
  <c r="A144" i="2"/>
  <c r="A153" i="2"/>
  <c r="A162" i="2"/>
  <c r="A171" i="2"/>
  <c r="A180" i="2"/>
  <c r="A189" i="2"/>
  <c r="A198" i="2"/>
  <c r="A207" i="2"/>
  <c r="A216" i="2"/>
  <c r="A225" i="2"/>
  <c r="A234" i="2"/>
  <c r="A19" i="2"/>
  <c r="A28" i="2"/>
  <c r="A37" i="2"/>
  <c r="A46" i="2"/>
  <c r="A55" i="2"/>
  <c r="A64" i="2"/>
  <c r="A73" i="2"/>
  <c r="A82" i="2"/>
  <c r="A91" i="2"/>
  <c r="A100" i="2"/>
  <c r="A109" i="2"/>
  <c r="A118" i="2"/>
  <c r="A127" i="2"/>
  <c r="A136" i="2"/>
  <c r="A145" i="2"/>
  <c r="A154" i="2"/>
  <c r="A163" i="2"/>
  <c r="A172" i="2"/>
  <c r="A181" i="2"/>
  <c r="A190" i="2"/>
  <c r="A199" i="2"/>
  <c r="A208" i="2"/>
  <c r="A217" i="2"/>
  <c r="A226" i="2"/>
  <c r="A235" i="2"/>
  <c r="A11" i="2"/>
  <c r="A20" i="2"/>
  <c r="A29" i="2"/>
  <c r="A38" i="2"/>
  <c r="A47" i="2"/>
  <c r="A56" i="2"/>
  <c r="A65" i="2"/>
  <c r="A74" i="2"/>
  <c r="A83" i="2"/>
  <c r="A92" i="2"/>
  <c r="A101" i="2"/>
  <c r="A110" i="2"/>
  <c r="A119" i="2"/>
  <c r="A128" i="2"/>
  <c r="A137" i="2"/>
  <c r="A146" i="2"/>
  <c r="A155" i="2"/>
  <c r="A164" i="2"/>
  <c r="A173" i="2"/>
  <c r="A182" i="2"/>
  <c r="A191" i="2"/>
  <c r="A200" i="2"/>
  <c r="A209" i="2"/>
  <c r="A218" i="2"/>
  <c r="A227" i="2"/>
</calcChain>
</file>

<file path=xl/sharedStrings.xml><?xml version="1.0" encoding="utf-8"?>
<sst xmlns="http://schemas.openxmlformats.org/spreadsheetml/2006/main" count="239" uniqueCount="14">
  <si>
    <t>AGE GROUP</t>
  </si>
  <si>
    <t>15-24</t>
  </si>
  <si>
    <t>25-34</t>
  </si>
  <si>
    <t>35-44</t>
  </si>
  <si>
    <t>45-54</t>
  </si>
  <si>
    <t>55-64</t>
  </si>
  <si>
    <t>65-74</t>
  </si>
  <si>
    <t>75+</t>
  </si>
  <si>
    <t>YEAR</t>
  </si>
  <si>
    <t>&lt;4</t>
  </si>
  <si>
    <t>5-14</t>
  </si>
  <si>
    <t>POPULATION</t>
  </si>
  <si>
    <t>BIRTH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</si>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</sst>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urtneycochrane/Documents/School%20Years/Grad%20School/Fall%202016/AM205/Project/birth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1"/>
      <sheetName val="Additional Data 1940-1980"/>
      <sheetName val="Additional Data 1980-2000"/>
      <sheetName val="Figure 1"/>
      <sheetName val="Figure 2"/>
      <sheetName val="Figure 3"/>
      <sheetName val="Data for Figures"/>
    </sheetNames>
    <sheetDataSet>
      <sheetData sheetId="0" refreshError="1"/>
      <sheetData sheetId="1" refreshError="1"/>
      <sheetData sheetId="2">
        <row r="18">
          <cell r="L18">
            <v>1.4</v>
          </cell>
        </row>
        <row r="19">
          <cell r="L19">
            <v>59.9</v>
          </cell>
        </row>
        <row r="20">
          <cell r="L20">
            <v>116.5</v>
          </cell>
        </row>
        <row r="21">
          <cell r="L21">
            <v>120.2</v>
          </cell>
        </row>
        <row r="22">
          <cell r="L22">
            <v>80.8</v>
          </cell>
        </row>
        <row r="23">
          <cell r="L23">
            <v>31.7</v>
          </cell>
        </row>
        <row r="24">
          <cell r="L24">
            <v>5.5</v>
          </cell>
        </row>
        <row r="25">
          <cell r="L25">
            <v>0.2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workbookViewId="0">
      <selection activeCell="J9" sqref="J9"/>
    </sheetView>
  </sheetViews>
  <sheetFormatPr baseColWidth="10" defaultRowHeight="16" x14ac:dyDescent="0.2"/>
  <cols>
    <col min="2" max="2" width="10.83203125" style="2"/>
  </cols>
  <sheetData>
    <row r="1" spans="1:9" x14ac:dyDescent="0.2">
      <c r="A1" t="s">
        <v>8</v>
      </c>
      <c r="B1" s="2" t="s">
        <v>0</v>
      </c>
      <c r="C1" t="s">
        <v>11</v>
      </c>
      <c r="D1" t="s">
        <v>12</v>
      </c>
      <c r="E1" t="s">
        <v>13</v>
      </c>
    </row>
    <row r="2" spans="1:9" x14ac:dyDescent="0.2">
      <c r="A2">
        <v>1990</v>
      </c>
      <c r="B2" s="2" t="s">
        <v>9</v>
      </c>
      <c r="C2">
        <v>18887075</v>
      </c>
      <c r="D2">
        <v>0</v>
      </c>
      <c r="E2">
        <v>2.0222424625235824E-3</v>
      </c>
    </row>
    <row r="3" spans="1:9" x14ac:dyDescent="0.2">
      <c r="A3">
        <v>1990</v>
      </c>
      <c r="B3" s="2" t="s">
        <v>10</v>
      </c>
      <c r="C3">
        <v>35360381</v>
      </c>
      <c r="D3">
        <f>'[1]Additional Data 1980-2000'!$L$18/1000</f>
        <v>1.4E-3</v>
      </c>
      <c r="E3">
        <v>2.1892544615678515E-4</v>
      </c>
    </row>
    <row r="4" spans="1:9" x14ac:dyDescent="0.2">
      <c r="A4">
        <v>1990</v>
      </c>
      <c r="B4" t="s">
        <v>1</v>
      </c>
      <c r="C4">
        <v>36193896</v>
      </c>
      <c r="D4">
        <f>AVERAGE('[1]Additional Data 1980-2000'!$L$19:$L$20)/1000</f>
        <v>8.8200000000000001E-2</v>
      </c>
      <c r="E4">
        <v>9.3802928797751331E-4</v>
      </c>
    </row>
    <row r="5" spans="1:9" x14ac:dyDescent="0.2">
      <c r="A5">
        <v>1990</v>
      </c>
      <c r="B5" t="s">
        <v>2</v>
      </c>
      <c r="C5">
        <v>42574509</v>
      </c>
      <c r="D5">
        <f>AVERAGE('[1]Additional Data 1980-2000'!$L$21:$L$22)/1000</f>
        <v>0.10050000000000001</v>
      </c>
      <c r="E5">
        <v>9.9437153107701307E-4</v>
      </c>
    </row>
    <row r="6" spans="1:9" x14ac:dyDescent="0.2">
      <c r="A6">
        <v>1990</v>
      </c>
      <c r="B6" t="s">
        <v>3</v>
      </c>
      <c r="C6">
        <v>37649458</v>
      </c>
      <c r="D6">
        <f>AVERAGE('[1]Additional Data 1980-2000'!$L$23:$L$24)/1000</f>
        <v>1.8600000000000002E-2</v>
      </c>
      <c r="E6">
        <v>2.2442462688893883E-3</v>
      </c>
    </row>
    <row r="7" spans="1:9" x14ac:dyDescent="0.2">
      <c r="A7">
        <v>1990</v>
      </c>
      <c r="B7" t="s">
        <v>4</v>
      </c>
      <c r="C7">
        <v>25242747</v>
      </c>
      <c r="D7">
        <f>'[1]Additional Data 1980-2000'!$L$25/1000</f>
        <v>2.0000000000000001E-4</v>
      </c>
      <c r="E7">
        <v>4.4770591781218005E-3</v>
      </c>
    </row>
    <row r="8" spans="1:9" x14ac:dyDescent="0.2">
      <c r="A8">
        <v>1990</v>
      </c>
      <c r="B8" t="s">
        <v>5</v>
      </c>
      <c r="C8">
        <v>21096727</v>
      </c>
      <c r="D8">
        <v>0</v>
      </c>
      <c r="E8">
        <v>1.0511566199842143E-2</v>
      </c>
    </row>
    <row r="9" spans="1:9" x14ac:dyDescent="0.2">
      <c r="A9">
        <v>1990</v>
      </c>
      <c r="B9" t="s">
        <v>6</v>
      </c>
      <c r="C9">
        <v>18121686</v>
      </c>
      <c r="D9">
        <v>0</v>
      </c>
      <c r="E9">
        <v>2.8017332649013627E-2</v>
      </c>
    </row>
    <row r="10" spans="1:9" x14ac:dyDescent="0.2">
      <c r="A10">
        <v>1990</v>
      </c>
      <c r="B10" t="s">
        <v>7</v>
      </c>
      <c r="C10">
        <v>13181238</v>
      </c>
      <c r="D10">
        <v>0</v>
      </c>
      <c r="E10">
        <v>8.6754832120412351E-2</v>
      </c>
    </row>
    <row r="11" spans="1:9" x14ac:dyDescent="0.2">
      <c r="A11">
        <f>A2+1</f>
        <v>1991</v>
      </c>
      <c r="B11" s="2" t="s">
        <v>9</v>
      </c>
      <c r="C11">
        <v>19192292</v>
      </c>
      <c r="D11">
        <v>0</v>
      </c>
      <c r="E11">
        <v>1.9956001799671941E-3</v>
      </c>
      <c r="I11" s="1"/>
    </row>
    <row r="12" spans="1:9" x14ac:dyDescent="0.2">
      <c r="A12">
        <f t="shared" ref="A12:A19" si="0">A3+1</f>
        <v>1991</v>
      </c>
      <c r="B12" s="2" t="s">
        <v>10</v>
      </c>
      <c r="C12">
        <v>36002022</v>
      </c>
      <c r="D12" s="3">
        <v>1.4E-3</v>
      </c>
      <c r="E12">
        <v>2.1493283350333681E-4</v>
      </c>
    </row>
    <row r="13" spans="1:9" x14ac:dyDescent="0.2">
      <c r="A13">
        <f t="shared" si="0"/>
        <v>1991</v>
      </c>
      <c r="B13" t="s">
        <v>1</v>
      </c>
      <c r="C13">
        <v>35880630</v>
      </c>
      <c r="D13" s="3">
        <v>8.8550000000000004E-2</v>
      </c>
      <c r="E13">
        <v>9.2671156001875032E-4</v>
      </c>
    </row>
    <row r="14" spans="1:9" x14ac:dyDescent="0.2">
      <c r="A14">
        <f t="shared" si="0"/>
        <v>1991</v>
      </c>
      <c r="B14" t="s">
        <v>2</v>
      </c>
      <c r="C14">
        <v>42557714</v>
      </c>
      <c r="D14" s="3">
        <v>9.820000000000001E-2</v>
      </c>
      <c r="E14">
        <v>9.9817619985792701E-4</v>
      </c>
    </row>
    <row r="15" spans="1:9" x14ac:dyDescent="0.2">
      <c r="A15">
        <f t="shared" si="0"/>
        <v>1991</v>
      </c>
      <c r="B15" t="s">
        <v>3</v>
      </c>
      <c r="C15">
        <v>38938407</v>
      </c>
      <c r="D15" s="3">
        <v>1.8699999999999998E-2</v>
      </c>
      <c r="E15">
        <v>2.2221452574170755E-3</v>
      </c>
    </row>
    <row r="16" spans="1:9" x14ac:dyDescent="0.2">
      <c r="A16">
        <f t="shared" si="0"/>
        <v>1991</v>
      </c>
      <c r="B16" t="s">
        <v>4</v>
      </c>
      <c r="C16">
        <v>25868454</v>
      </c>
      <c r="D16">
        <v>2.0000000000000001E-4</v>
      </c>
      <c r="E16">
        <v>4.4599260100150959E-3</v>
      </c>
    </row>
    <row r="17" spans="1:5" x14ac:dyDescent="0.2">
      <c r="A17">
        <f t="shared" si="0"/>
        <v>1991</v>
      </c>
      <c r="B17" t="s">
        <v>5</v>
      </c>
      <c r="C17">
        <v>21048125</v>
      </c>
      <c r="D17">
        <v>0</v>
      </c>
      <c r="E17">
        <v>1.0422313865277838E-2</v>
      </c>
    </row>
    <row r="18" spans="1:5" x14ac:dyDescent="0.2">
      <c r="A18">
        <f t="shared" si="0"/>
        <v>1991</v>
      </c>
      <c r="B18" t="s">
        <v>6</v>
      </c>
      <c r="C18">
        <v>18286594</v>
      </c>
      <c r="D18">
        <v>0</v>
      </c>
      <c r="E18">
        <v>2.7571672812136128E-2</v>
      </c>
    </row>
    <row r="19" spans="1:5" x14ac:dyDescent="0.2">
      <c r="A19">
        <f t="shared" si="0"/>
        <v>1991</v>
      </c>
      <c r="B19" t="s">
        <v>7</v>
      </c>
      <c r="C19">
        <v>13508135</v>
      </c>
      <c r="D19">
        <v>0</v>
      </c>
      <c r="E19">
        <v>8.6183031946331257E-2</v>
      </c>
    </row>
    <row r="20" spans="1:5" x14ac:dyDescent="0.2">
      <c r="A20">
        <f>A11+1</f>
        <v>1992</v>
      </c>
      <c r="B20" s="2" t="s">
        <v>9</v>
      </c>
      <c r="C20">
        <v>19513843</v>
      </c>
      <c r="D20">
        <v>0</v>
      </c>
      <c r="E20">
        <v>1.9689578974108057E-3</v>
      </c>
    </row>
    <row r="21" spans="1:5" x14ac:dyDescent="0.2">
      <c r="A21">
        <f t="shared" ref="A21:A28" si="1">A12+1</f>
        <v>1992</v>
      </c>
      <c r="B21" s="2" t="s">
        <v>10</v>
      </c>
      <c r="C21">
        <v>36647011</v>
      </c>
      <c r="D21">
        <v>1.4E-3</v>
      </c>
      <c r="E21">
        <v>2.1094022084988673E-4</v>
      </c>
    </row>
    <row r="22" spans="1:5" x14ac:dyDescent="0.2">
      <c r="A22">
        <f t="shared" si="1"/>
        <v>1992</v>
      </c>
      <c r="B22" t="s">
        <v>1</v>
      </c>
      <c r="C22">
        <v>35811729</v>
      </c>
      <c r="D22">
        <v>8.6999999999999994E-2</v>
      </c>
      <c r="E22">
        <v>9.1539383205999081E-4</v>
      </c>
    </row>
    <row r="23" spans="1:5" x14ac:dyDescent="0.2">
      <c r="A23">
        <f t="shared" si="1"/>
        <v>1992</v>
      </c>
      <c r="B23" t="s">
        <v>2</v>
      </c>
      <c r="C23">
        <v>42369718</v>
      </c>
      <c r="D23">
        <v>9.7650000000000001E-2</v>
      </c>
      <c r="E23">
        <v>1.0019808686388401E-3</v>
      </c>
    </row>
    <row r="24" spans="1:5" x14ac:dyDescent="0.2">
      <c r="A24">
        <f t="shared" si="1"/>
        <v>1992</v>
      </c>
      <c r="B24" t="s">
        <v>3</v>
      </c>
      <c r="C24">
        <v>39691667</v>
      </c>
      <c r="D24">
        <v>1.9099999999999999E-2</v>
      </c>
      <c r="E24">
        <v>2.2000442459447628E-3</v>
      </c>
    </row>
    <row r="25" spans="1:5" x14ac:dyDescent="0.2">
      <c r="A25">
        <f t="shared" si="1"/>
        <v>1992</v>
      </c>
      <c r="B25" t="s">
        <v>4</v>
      </c>
      <c r="C25">
        <v>27445813</v>
      </c>
      <c r="D25">
        <v>2.9999999999999997E-4</v>
      </c>
      <c r="E25">
        <v>4.4427928419083912E-3</v>
      </c>
    </row>
    <row r="26" spans="1:5" x14ac:dyDescent="0.2">
      <c r="A26">
        <f t="shared" si="1"/>
        <v>1992</v>
      </c>
      <c r="B26" t="s">
        <v>5</v>
      </c>
      <c r="C26">
        <v>21001271</v>
      </c>
      <c r="D26">
        <v>0</v>
      </c>
      <c r="E26">
        <v>1.0333061530713533E-2</v>
      </c>
    </row>
    <row r="27" spans="1:5" x14ac:dyDescent="0.2">
      <c r="A27">
        <f t="shared" si="1"/>
        <v>1992</v>
      </c>
      <c r="B27" t="s">
        <v>6</v>
      </c>
      <c r="C27">
        <v>18481066</v>
      </c>
      <c r="D27">
        <v>0</v>
      </c>
      <c r="E27">
        <v>2.712601297525874E-2</v>
      </c>
    </row>
    <row r="28" spans="1:5" x14ac:dyDescent="0.2">
      <c r="A28">
        <f t="shared" si="1"/>
        <v>1992</v>
      </c>
      <c r="B28" t="s">
        <v>7</v>
      </c>
      <c r="C28">
        <v>13860739</v>
      </c>
      <c r="D28">
        <v>0</v>
      </c>
      <c r="E28">
        <v>8.5611231772250385E-2</v>
      </c>
    </row>
    <row r="29" spans="1:5" x14ac:dyDescent="0.2">
      <c r="A29">
        <f>A20+1</f>
        <v>1993</v>
      </c>
      <c r="B29" s="2" t="s">
        <v>9</v>
      </c>
      <c r="C29">
        <v>19713737</v>
      </c>
      <c r="D29">
        <v>0</v>
      </c>
      <c r="E29">
        <v>1.9423156148544174E-3</v>
      </c>
    </row>
    <row r="30" spans="1:5" x14ac:dyDescent="0.2">
      <c r="A30">
        <f t="shared" ref="A30:A37" si="2">A21+1</f>
        <v>1993</v>
      </c>
      <c r="B30" s="2" t="s">
        <v>10</v>
      </c>
      <c r="C30">
        <v>37329289</v>
      </c>
      <c r="D30">
        <v>1.4E-3</v>
      </c>
      <c r="E30">
        <v>2.0694760819643665E-4</v>
      </c>
    </row>
    <row r="31" spans="1:5" x14ac:dyDescent="0.2">
      <c r="A31">
        <f t="shared" si="2"/>
        <v>1993</v>
      </c>
      <c r="B31" t="s">
        <v>1</v>
      </c>
      <c r="C31">
        <v>35884548</v>
      </c>
      <c r="D31">
        <v>8.5150000000000003E-2</v>
      </c>
      <c r="E31">
        <v>9.0407610410122782E-4</v>
      </c>
    </row>
    <row r="32" spans="1:5" x14ac:dyDescent="0.2">
      <c r="A32">
        <f t="shared" si="2"/>
        <v>1993</v>
      </c>
      <c r="B32" t="s">
        <v>2</v>
      </c>
      <c r="C32">
        <v>42087557</v>
      </c>
      <c r="D32">
        <v>9.6550000000000011E-2</v>
      </c>
      <c r="E32">
        <v>1.0057855374197532E-3</v>
      </c>
    </row>
    <row r="33" spans="1:5" x14ac:dyDescent="0.2">
      <c r="A33">
        <f t="shared" si="2"/>
        <v>1993</v>
      </c>
      <c r="B33" t="s">
        <v>3</v>
      </c>
      <c r="C33">
        <v>40585063</v>
      </c>
      <c r="D33">
        <v>1.9400000000000001E-2</v>
      </c>
      <c r="E33">
        <v>2.17794323447245E-3</v>
      </c>
    </row>
    <row r="34" spans="1:5" x14ac:dyDescent="0.2">
      <c r="A34">
        <f t="shared" si="2"/>
        <v>1993</v>
      </c>
      <c r="B34" t="s">
        <v>4</v>
      </c>
      <c r="C34">
        <v>28819195</v>
      </c>
      <c r="D34">
        <v>2.9999999999999997E-4</v>
      </c>
      <c r="E34">
        <v>4.4256596738016865E-3</v>
      </c>
    </row>
    <row r="35" spans="1:5" x14ac:dyDescent="0.2">
      <c r="A35">
        <f t="shared" si="2"/>
        <v>1993</v>
      </c>
      <c r="B35" t="s">
        <v>5</v>
      </c>
      <c r="C35">
        <v>21030610</v>
      </c>
      <c r="D35">
        <v>0</v>
      </c>
      <c r="E35">
        <v>1.0243809196149228E-2</v>
      </c>
    </row>
    <row r="36" spans="1:5" x14ac:dyDescent="0.2">
      <c r="A36">
        <f t="shared" si="2"/>
        <v>1993</v>
      </c>
      <c r="B36" t="s">
        <v>6</v>
      </c>
      <c r="C36">
        <v>18683324</v>
      </c>
      <c r="D36">
        <v>0</v>
      </c>
      <c r="E36">
        <v>2.6680353138381352E-2</v>
      </c>
    </row>
    <row r="37" spans="1:5" x14ac:dyDescent="0.2">
      <c r="A37">
        <f t="shared" si="2"/>
        <v>1993</v>
      </c>
      <c r="B37" t="s">
        <v>7</v>
      </c>
      <c r="C37">
        <v>14204906</v>
      </c>
      <c r="D37">
        <v>0</v>
      </c>
      <c r="E37">
        <v>8.5039431598169513E-2</v>
      </c>
    </row>
    <row r="38" spans="1:5" x14ac:dyDescent="0.2">
      <c r="A38">
        <f>A29+1</f>
        <v>1994</v>
      </c>
      <c r="B38" s="2" t="s">
        <v>9</v>
      </c>
      <c r="C38">
        <v>19767366</v>
      </c>
      <c r="D38">
        <v>0</v>
      </c>
      <c r="E38">
        <v>1.9156733322980291E-3</v>
      </c>
    </row>
    <row r="39" spans="1:5" x14ac:dyDescent="0.2">
      <c r="A39">
        <f t="shared" ref="A39:A46" si="3">A30+1</f>
        <v>1994</v>
      </c>
      <c r="B39" s="2" t="s">
        <v>10</v>
      </c>
      <c r="C39">
        <v>37989983</v>
      </c>
      <c r="D39">
        <v>1.4E-3</v>
      </c>
      <c r="E39">
        <v>2.0295499554298831E-4</v>
      </c>
    </row>
    <row r="40" spans="1:5" x14ac:dyDescent="0.2">
      <c r="A40">
        <f t="shared" si="3"/>
        <v>1994</v>
      </c>
      <c r="B40" t="s">
        <v>1</v>
      </c>
      <c r="C40">
        <v>35981703</v>
      </c>
      <c r="D40">
        <v>8.3699999999999997E-2</v>
      </c>
      <c r="E40">
        <v>8.9275837614246831E-4</v>
      </c>
    </row>
    <row r="41" spans="1:5" x14ac:dyDescent="0.2">
      <c r="A41">
        <f t="shared" si="3"/>
        <v>1994</v>
      </c>
      <c r="B41" t="s">
        <v>2</v>
      </c>
      <c r="C41">
        <v>41788610</v>
      </c>
      <c r="D41">
        <v>9.5700000000000007E-2</v>
      </c>
      <c r="E41">
        <v>1.0095902062006671E-3</v>
      </c>
    </row>
    <row r="42" spans="1:5" x14ac:dyDescent="0.2">
      <c r="A42">
        <f t="shared" si="3"/>
        <v>1994</v>
      </c>
      <c r="B42" t="s">
        <v>3</v>
      </c>
      <c r="C42">
        <v>41501595</v>
      </c>
      <c r="D42">
        <v>1.9899999999999998E-2</v>
      </c>
      <c r="E42">
        <v>2.1558422230001442E-3</v>
      </c>
    </row>
    <row r="43" spans="1:5" x14ac:dyDescent="0.2">
      <c r="A43">
        <f t="shared" si="3"/>
        <v>1994</v>
      </c>
      <c r="B43" t="s">
        <v>4</v>
      </c>
      <c r="C43">
        <v>30103228</v>
      </c>
      <c r="D43">
        <v>2.9999999999999997E-4</v>
      </c>
      <c r="E43">
        <v>4.4085265056949818E-3</v>
      </c>
    </row>
    <row r="44" spans="1:5" x14ac:dyDescent="0.2">
      <c r="A44">
        <f t="shared" si="3"/>
        <v>1994</v>
      </c>
      <c r="B44" t="s">
        <v>5</v>
      </c>
      <c r="C44">
        <v>21153837</v>
      </c>
      <c r="D44">
        <v>0</v>
      </c>
      <c r="E44">
        <v>1.0154556861584951E-2</v>
      </c>
    </row>
    <row r="45" spans="1:5" x14ac:dyDescent="0.2">
      <c r="A45">
        <f t="shared" si="3"/>
        <v>1994</v>
      </c>
      <c r="B45" t="s">
        <v>6</v>
      </c>
      <c r="C45">
        <v>18787611</v>
      </c>
      <c r="D45">
        <v>0</v>
      </c>
      <c r="E45">
        <v>2.6234693301503853E-2</v>
      </c>
    </row>
    <row r="46" spans="1:5" x14ac:dyDescent="0.2">
      <c r="A46">
        <f t="shared" si="3"/>
        <v>1994</v>
      </c>
      <c r="B46" t="s">
        <v>7</v>
      </c>
      <c r="C46">
        <v>14533714</v>
      </c>
      <c r="D46">
        <v>0</v>
      </c>
      <c r="E46">
        <v>8.4467631424088419E-2</v>
      </c>
    </row>
    <row r="47" spans="1:5" x14ac:dyDescent="0.2">
      <c r="A47">
        <f>A38+1</f>
        <v>1995</v>
      </c>
      <c r="B47" s="2" t="s">
        <v>9</v>
      </c>
      <c r="C47">
        <v>19630427</v>
      </c>
      <c r="D47">
        <v>0</v>
      </c>
      <c r="E47">
        <v>1.8890310497416407E-3</v>
      </c>
    </row>
    <row r="48" spans="1:5" x14ac:dyDescent="0.2">
      <c r="A48">
        <f t="shared" ref="A48:A55" si="4">A39+1</f>
        <v>1995</v>
      </c>
      <c r="B48" s="2" t="s">
        <v>10</v>
      </c>
      <c r="C48">
        <v>38608728</v>
      </c>
      <c r="D48">
        <v>1.2999999999999999E-3</v>
      </c>
      <c r="E48">
        <v>1.9896238288953823E-4</v>
      </c>
    </row>
    <row r="49" spans="1:5" x14ac:dyDescent="0.2">
      <c r="A49">
        <f t="shared" si="4"/>
        <v>1995</v>
      </c>
      <c r="B49" t="s">
        <v>1</v>
      </c>
      <c r="C49">
        <v>36146224</v>
      </c>
      <c r="D49">
        <v>8.1750000000000003E-2</v>
      </c>
      <c r="E49">
        <v>8.8144064818370532E-4</v>
      </c>
    </row>
    <row r="50" spans="1:5" x14ac:dyDescent="0.2">
      <c r="A50">
        <f t="shared" si="4"/>
        <v>1995</v>
      </c>
      <c r="B50" t="s">
        <v>2</v>
      </c>
      <c r="C50">
        <v>41518450</v>
      </c>
      <c r="D50">
        <v>9.4949999999999993E-2</v>
      </c>
      <c r="E50">
        <v>1.0133948749815802E-3</v>
      </c>
    </row>
    <row r="51" spans="1:5" x14ac:dyDescent="0.2">
      <c r="A51">
        <f t="shared" si="4"/>
        <v>1995</v>
      </c>
      <c r="B51" t="s">
        <v>3</v>
      </c>
      <c r="C51">
        <v>42420629</v>
      </c>
      <c r="D51">
        <v>2.0300000000000002E-2</v>
      </c>
      <c r="E51">
        <v>2.1337412115278315E-3</v>
      </c>
    </row>
    <row r="52" spans="1:5" x14ac:dyDescent="0.2">
      <c r="A52">
        <f t="shared" si="4"/>
        <v>1995</v>
      </c>
      <c r="B52" t="s">
        <v>4</v>
      </c>
      <c r="C52">
        <v>31431599</v>
      </c>
      <c r="D52">
        <v>2.9999999999999997E-4</v>
      </c>
      <c r="E52">
        <v>4.3913933375882772E-3</v>
      </c>
    </row>
    <row r="53" spans="1:5" x14ac:dyDescent="0.2">
      <c r="A53">
        <f t="shared" si="4"/>
        <v>1995</v>
      </c>
      <c r="B53" t="s">
        <v>5</v>
      </c>
      <c r="C53">
        <v>21315839</v>
      </c>
      <c r="D53">
        <v>0</v>
      </c>
      <c r="E53">
        <v>1.0065304527020646E-2</v>
      </c>
    </row>
    <row r="54" spans="1:5" x14ac:dyDescent="0.2">
      <c r="A54">
        <f t="shared" si="4"/>
        <v>1995</v>
      </c>
      <c r="B54" t="s">
        <v>6</v>
      </c>
      <c r="C54">
        <v>18862620</v>
      </c>
      <c r="D54">
        <v>0</v>
      </c>
      <c r="E54">
        <v>2.5789033464626465E-2</v>
      </c>
    </row>
    <row r="55" spans="1:5" x14ac:dyDescent="0.2">
      <c r="A55">
        <f t="shared" si="4"/>
        <v>1995</v>
      </c>
      <c r="B55" t="s">
        <v>7</v>
      </c>
      <c r="C55">
        <v>14897679</v>
      </c>
      <c r="D55">
        <v>0</v>
      </c>
      <c r="E55">
        <v>8.3895831250007546E-2</v>
      </c>
    </row>
    <row r="56" spans="1:5" x14ac:dyDescent="0.2">
      <c r="A56">
        <f>A47+1</f>
        <v>1996</v>
      </c>
      <c r="B56" s="2" t="s">
        <v>9</v>
      </c>
      <c r="C56">
        <v>19420573</v>
      </c>
      <c r="D56">
        <v>0</v>
      </c>
      <c r="E56">
        <v>1.8623887671852524E-3</v>
      </c>
    </row>
    <row r="57" spans="1:5" x14ac:dyDescent="0.2">
      <c r="A57">
        <f t="shared" ref="A57:A64" si="5">A48+1</f>
        <v>1996</v>
      </c>
      <c r="B57" s="2" t="s">
        <v>10</v>
      </c>
      <c r="C57">
        <v>39248397</v>
      </c>
      <c r="D57">
        <v>1.1999999999999999E-3</v>
      </c>
      <c r="E57">
        <v>1.9496977023608988E-4</v>
      </c>
    </row>
    <row r="58" spans="1:5" x14ac:dyDescent="0.2">
      <c r="A58">
        <f t="shared" si="5"/>
        <v>1996</v>
      </c>
      <c r="B58" t="s">
        <v>1</v>
      </c>
      <c r="C58">
        <v>36317112</v>
      </c>
      <c r="D58">
        <v>8.0649999999999999E-2</v>
      </c>
      <c r="E58">
        <v>8.7012292022494234E-4</v>
      </c>
    </row>
    <row r="59" spans="1:5" x14ac:dyDescent="0.2">
      <c r="A59">
        <f t="shared" si="5"/>
        <v>1996</v>
      </c>
      <c r="B59" t="s">
        <v>2</v>
      </c>
      <c r="C59">
        <v>41293169</v>
      </c>
      <c r="D59">
        <v>9.534999999999999E-2</v>
      </c>
      <c r="E59">
        <v>1.0171995437624932E-3</v>
      </c>
    </row>
    <row r="60" spans="1:5" x14ac:dyDescent="0.2">
      <c r="A60">
        <f t="shared" si="5"/>
        <v>1996</v>
      </c>
      <c r="B60" t="s">
        <v>3</v>
      </c>
      <c r="C60">
        <v>43271184</v>
      </c>
      <c r="D60">
        <v>2.0849999999999997E-2</v>
      </c>
      <c r="E60">
        <v>2.1116402000555187E-3</v>
      </c>
    </row>
    <row r="61" spans="1:5" x14ac:dyDescent="0.2">
      <c r="A61">
        <f t="shared" si="5"/>
        <v>1996</v>
      </c>
      <c r="B61" t="s">
        <v>4</v>
      </c>
      <c r="C61">
        <v>32757713</v>
      </c>
      <c r="D61">
        <v>2.9999999999999997E-4</v>
      </c>
      <c r="E61">
        <v>4.3742601694815725E-3</v>
      </c>
    </row>
    <row r="62" spans="1:5" x14ac:dyDescent="0.2">
      <c r="A62">
        <f t="shared" si="5"/>
        <v>1996</v>
      </c>
      <c r="B62" t="s">
        <v>5</v>
      </c>
      <c r="C62">
        <v>21582694</v>
      </c>
      <c r="D62">
        <v>0</v>
      </c>
      <c r="E62">
        <v>9.9760521924563417E-3</v>
      </c>
    </row>
    <row r="63" spans="1:5" x14ac:dyDescent="0.2">
      <c r="A63">
        <f t="shared" si="5"/>
        <v>1996</v>
      </c>
      <c r="B63" t="s">
        <v>6</v>
      </c>
      <c r="C63">
        <v>18822298</v>
      </c>
      <c r="D63">
        <v>0</v>
      </c>
      <c r="E63">
        <v>2.5343373627749077E-2</v>
      </c>
    </row>
    <row r="64" spans="1:5" x14ac:dyDescent="0.2">
      <c r="A64">
        <f t="shared" si="5"/>
        <v>1996</v>
      </c>
      <c r="B64" t="s">
        <v>7</v>
      </c>
      <c r="C64">
        <v>15308274</v>
      </c>
      <c r="D64">
        <v>0</v>
      </c>
      <c r="E64">
        <v>8.3324031075926674E-2</v>
      </c>
    </row>
    <row r="65" spans="1:5" x14ac:dyDescent="0.2">
      <c r="A65">
        <f>A56+1</f>
        <v>1997</v>
      </c>
      <c r="B65" s="2" t="s">
        <v>9</v>
      </c>
      <c r="C65">
        <v>19248766</v>
      </c>
      <c r="D65">
        <v>0</v>
      </c>
      <c r="E65">
        <v>1.835746484628864E-3</v>
      </c>
    </row>
    <row r="66" spans="1:5" x14ac:dyDescent="0.2">
      <c r="A66">
        <f t="shared" ref="A66:A73" si="6">A57+1</f>
        <v>1997</v>
      </c>
      <c r="B66" s="2" t="s">
        <v>10</v>
      </c>
      <c r="C66">
        <v>39827079</v>
      </c>
      <c r="D66">
        <v>1.1000000000000001E-3</v>
      </c>
      <c r="E66">
        <v>1.9097715758263981E-4</v>
      </c>
    </row>
    <row r="67" spans="1:5" x14ac:dyDescent="0.2">
      <c r="A67">
        <f t="shared" si="6"/>
        <v>1997</v>
      </c>
      <c r="B67" t="s">
        <v>1</v>
      </c>
      <c r="C67">
        <v>36814855</v>
      </c>
      <c r="D67">
        <v>7.9299999999999995E-2</v>
      </c>
      <c r="E67">
        <v>8.5880519226618282E-4</v>
      </c>
    </row>
    <row r="68" spans="1:5" x14ac:dyDescent="0.2">
      <c r="A68">
        <f t="shared" si="6"/>
        <v>1997</v>
      </c>
      <c r="B68" t="s">
        <v>2</v>
      </c>
      <c r="C68">
        <v>40870813</v>
      </c>
      <c r="D68">
        <v>9.5649999999999999E-2</v>
      </c>
      <c r="E68">
        <v>1.0210042125434063E-3</v>
      </c>
    </row>
    <row r="69" spans="1:5" x14ac:dyDescent="0.2">
      <c r="A69">
        <f t="shared" si="6"/>
        <v>1997</v>
      </c>
      <c r="B69" t="s">
        <v>3</v>
      </c>
      <c r="C69">
        <v>43936756</v>
      </c>
      <c r="D69">
        <v>2.1400000000000002E-2</v>
      </c>
      <c r="E69">
        <v>2.089539188583206E-3</v>
      </c>
    </row>
    <row r="70" spans="1:5" x14ac:dyDescent="0.2">
      <c r="A70">
        <f t="shared" si="6"/>
        <v>1997</v>
      </c>
      <c r="B70" t="s">
        <v>4</v>
      </c>
      <c r="C70">
        <v>34091693</v>
      </c>
      <c r="D70">
        <v>4.0000000000000002E-4</v>
      </c>
      <c r="E70">
        <v>4.3571270013748678E-3</v>
      </c>
    </row>
    <row r="71" spans="1:5" x14ac:dyDescent="0.2">
      <c r="A71">
        <f t="shared" si="6"/>
        <v>1997</v>
      </c>
      <c r="B71" t="s">
        <v>5</v>
      </c>
      <c r="C71">
        <v>22110178</v>
      </c>
      <c r="D71">
        <v>0</v>
      </c>
      <c r="E71">
        <v>9.8867998578920369E-3</v>
      </c>
    </row>
    <row r="72" spans="1:5" x14ac:dyDescent="0.2">
      <c r="A72">
        <f t="shared" si="6"/>
        <v>1997</v>
      </c>
      <c r="B72" t="s">
        <v>6</v>
      </c>
      <c r="C72">
        <v>18696642</v>
      </c>
      <c r="D72">
        <v>0</v>
      </c>
      <c r="E72">
        <v>2.4897713790871578E-2</v>
      </c>
    </row>
    <row r="73" spans="1:5" x14ac:dyDescent="0.2">
      <c r="A73">
        <f t="shared" si="6"/>
        <v>1997</v>
      </c>
      <c r="B73" t="s">
        <v>7</v>
      </c>
      <c r="C73">
        <v>15708004</v>
      </c>
      <c r="D73">
        <v>0</v>
      </c>
      <c r="E73">
        <v>8.275223090184558E-2</v>
      </c>
    </row>
    <row r="74" spans="1:5" x14ac:dyDescent="0.2">
      <c r="A74">
        <f>A65+1</f>
        <v>1998</v>
      </c>
      <c r="B74" s="2" t="s">
        <v>9</v>
      </c>
      <c r="C74">
        <v>19152847</v>
      </c>
      <c r="D74">
        <v>0</v>
      </c>
      <c r="E74">
        <v>1.8091042020724757E-3</v>
      </c>
    </row>
    <row r="75" spans="1:5" x14ac:dyDescent="0.2">
      <c r="A75">
        <f t="shared" ref="A75:A82" si="7">A66+1</f>
        <v>1998</v>
      </c>
      <c r="B75" s="2" t="s">
        <v>10</v>
      </c>
      <c r="C75">
        <v>40315937</v>
      </c>
      <c r="D75">
        <v>1E-3</v>
      </c>
      <c r="E75">
        <v>1.8698454492918973E-4</v>
      </c>
    </row>
    <row r="76" spans="1:5" x14ac:dyDescent="0.2">
      <c r="A76">
        <f t="shared" si="7"/>
        <v>1998</v>
      </c>
      <c r="B76" t="s">
        <v>1</v>
      </c>
      <c r="C76">
        <v>37503085</v>
      </c>
      <c r="D76">
        <v>7.934999999999999E-2</v>
      </c>
      <c r="E76">
        <v>8.4748746430741984E-4</v>
      </c>
    </row>
    <row r="77" spans="1:5" x14ac:dyDescent="0.2">
      <c r="A77">
        <f t="shared" si="7"/>
        <v>1998</v>
      </c>
      <c r="B77" t="s">
        <v>2</v>
      </c>
      <c r="C77">
        <v>40311010</v>
      </c>
      <c r="D77">
        <v>9.7700000000000009E-2</v>
      </c>
      <c r="E77">
        <v>1.0248088813243203E-3</v>
      </c>
    </row>
    <row r="78" spans="1:5" x14ac:dyDescent="0.2">
      <c r="A78">
        <f t="shared" si="7"/>
        <v>1998</v>
      </c>
      <c r="B78" t="s">
        <v>3</v>
      </c>
      <c r="C78">
        <v>44453123</v>
      </c>
      <c r="D78">
        <v>2.215E-2</v>
      </c>
      <c r="E78">
        <v>2.0674381771108932E-3</v>
      </c>
    </row>
    <row r="79" spans="1:5" x14ac:dyDescent="0.2">
      <c r="A79">
        <f t="shared" si="7"/>
        <v>1998</v>
      </c>
      <c r="B79" t="s">
        <v>4</v>
      </c>
      <c r="C79">
        <v>35193512</v>
      </c>
      <c r="D79">
        <v>4.0000000000000002E-4</v>
      </c>
      <c r="E79">
        <v>4.3399938332681701E-3</v>
      </c>
    </row>
    <row r="80" spans="1:5" x14ac:dyDescent="0.2">
      <c r="A80">
        <f t="shared" si="7"/>
        <v>1998</v>
      </c>
      <c r="B80" t="s">
        <v>5</v>
      </c>
      <c r="C80">
        <v>22993311</v>
      </c>
      <c r="D80">
        <v>0</v>
      </c>
      <c r="E80">
        <v>9.7975475233277598E-3</v>
      </c>
    </row>
    <row r="81" spans="1:5" x14ac:dyDescent="0.2">
      <c r="A81">
        <f t="shared" si="7"/>
        <v>1998</v>
      </c>
      <c r="B81" t="s">
        <v>6</v>
      </c>
      <c r="C81">
        <v>18573856</v>
      </c>
      <c r="D81">
        <v>0</v>
      </c>
      <c r="E81">
        <v>2.4452053953994191E-2</v>
      </c>
    </row>
    <row r="82" spans="1:5" x14ac:dyDescent="0.2">
      <c r="A82">
        <f t="shared" si="7"/>
        <v>1998</v>
      </c>
      <c r="B82" t="s">
        <v>7</v>
      </c>
      <c r="C82">
        <v>16042350</v>
      </c>
      <c r="D82">
        <v>0</v>
      </c>
      <c r="E82">
        <v>8.2180430727764708E-2</v>
      </c>
    </row>
    <row r="83" spans="1:5" x14ac:dyDescent="0.2">
      <c r="A83">
        <f>A74+1</f>
        <v>1999</v>
      </c>
      <c r="B83" s="2" t="s">
        <v>9</v>
      </c>
      <c r="C83">
        <v>19138616</v>
      </c>
      <c r="D83">
        <v>0</v>
      </c>
      <c r="E83">
        <v>1.7342595538438834E-3</v>
      </c>
    </row>
    <row r="84" spans="1:5" x14ac:dyDescent="0.2">
      <c r="A84">
        <f t="shared" ref="A84:A91" si="8">A75+1</f>
        <v>1999</v>
      </c>
      <c r="B84" s="2" t="s">
        <v>10</v>
      </c>
      <c r="C84">
        <v>40785925</v>
      </c>
      <c r="D84">
        <v>8.9999999999999998E-4</v>
      </c>
      <c r="E84">
        <v>1.8606155675732458E-4</v>
      </c>
    </row>
    <row r="85" spans="1:5" x14ac:dyDescent="0.2">
      <c r="A85">
        <f t="shared" si="8"/>
        <v>1999</v>
      </c>
      <c r="B85" t="s">
        <v>1</v>
      </c>
      <c r="C85">
        <v>38178346</v>
      </c>
      <c r="D85">
        <v>7.8349999999999989E-2</v>
      </c>
      <c r="E85">
        <v>7.9263562489129244E-4</v>
      </c>
    </row>
    <row r="86" spans="1:5" x14ac:dyDescent="0.2">
      <c r="A86">
        <f t="shared" si="8"/>
        <v>1999</v>
      </c>
      <c r="B86" t="s">
        <v>2</v>
      </c>
      <c r="C86">
        <v>39771289</v>
      </c>
      <c r="D86">
        <v>9.9150000000000002E-2</v>
      </c>
      <c r="E86">
        <v>1.0220913194017702E-3</v>
      </c>
    </row>
    <row r="87" spans="1:5" x14ac:dyDescent="0.2">
      <c r="A87">
        <f t="shared" si="8"/>
        <v>1999</v>
      </c>
      <c r="B87" t="s">
        <v>3</v>
      </c>
      <c r="C87">
        <v>44789896</v>
      </c>
      <c r="D87">
        <v>2.2599999999999999E-2</v>
      </c>
      <c r="E87">
        <v>1.9800927206768148E-3</v>
      </c>
    </row>
    <row r="88" spans="1:5" x14ac:dyDescent="0.2">
      <c r="A88">
        <f t="shared" si="8"/>
        <v>1999</v>
      </c>
      <c r="B88" t="s">
        <v>4</v>
      </c>
      <c r="C88">
        <v>36507326</v>
      </c>
      <c r="D88">
        <v>4.0000000000000002E-4</v>
      </c>
      <c r="E88">
        <v>4.1821520304422743E-3</v>
      </c>
    </row>
    <row r="89" spans="1:5" x14ac:dyDescent="0.2">
      <c r="A89">
        <f t="shared" si="8"/>
        <v>1999</v>
      </c>
      <c r="B89" t="s">
        <v>5</v>
      </c>
      <c r="C89">
        <v>23768818</v>
      </c>
      <c r="D89">
        <v>0</v>
      </c>
      <c r="E89">
        <v>1.0050413772783325E-2</v>
      </c>
    </row>
    <row r="90" spans="1:5" x14ac:dyDescent="0.2">
      <c r="A90">
        <f t="shared" si="8"/>
        <v>1999</v>
      </c>
      <c r="B90" t="s">
        <v>6</v>
      </c>
      <c r="C90">
        <v>18429629</v>
      </c>
      <c r="D90">
        <v>0</v>
      </c>
      <c r="E90">
        <v>2.4572573761019179E-2</v>
      </c>
    </row>
    <row r="91" spans="1:5" x14ac:dyDescent="0.2">
      <c r="A91">
        <f t="shared" si="8"/>
        <v>1999</v>
      </c>
      <c r="B91" t="s">
        <v>7</v>
      </c>
      <c r="C91">
        <v>16370196</v>
      </c>
      <c r="D91">
        <v>0</v>
      </c>
      <c r="E91">
        <v>8.2101262768537048E-2</v>
      </c>
    </row>
    <row r="92" spans="1:5" x14ac:dyDescent="0.2">
      <c r="A92">
        <f>A83+1</f>
        <v>2000</v>
      </c>
      <c r="B92" s="2" t="s">
        <v>9</v>
      </c>
      <c r="C92">
        <v>19177223.5</v>
      </c>
      <c r="D92">
        <v>0</v>
      </c>
      <c r="E92">
        <v>1.7216493415293591E-3</v>
      </c>
    </row>
    <row r="93" spans="1:5" x14ac:dyDescent="0.2">
      <c r="A93">
        <f t="shared" ref="A93:A100" si="9">A84+1</f>
        <v>2000</v>
      </c>
      <c r="B93" s="2" t="s">
        <v>10</v>
      </c>
      <c r="C93">
        <v>41089914</v>
      </c>
      <c r="D93">
        <v>8.9999999999999998E-4</v>
      </c>
      <c r="E93">
        <v>1.8046341925182199E-4</v>
      </c>
    </row>
    <row r="94" spans="1:5" x14ac:dyDescent="0.2">
      <c r="A94">
        <f t="shared" si="9"/>
        <v>2000</v>
      </c>
      <c r="B94" t="s">
        <v>1</v>
      </c>
      <c r="C94">
        <v>39296684</v>
      </c>
      <c r="D94">
        <v>7.8700000000000006E-2</v>
      </c>
      <c r="E94">
        <v>7.9897629359983668E-4</v>
      </c>
    </row>
    <row r="95" spans="1:5" x14ac:dyDescent="0.2">
      <c r="A95">
        <f t="shared" si="9"/>
        <v>2000</v>
      </c>
      <c r="B95" t="s">
        <v>2</v>
      </c>
      <c r="C95">
        <v>39848678</v>
      </c>
      <c r="D95">
        <v>0.10235</v>
      </c>
      <c r="E95">
        <v>1.0140198503328661E-3</v>
      </c>
    </row>
    <row r="96" spans="1:5" x14ac:dyDescent="0.2">
      <c r="A96">
        <f t="shared" si="9"/>
        <v>2000</v>
      </c>
      <c r="B96" t="s">
        <v>3</v>
      </c>
      <c r="C96">
        <v>45159337.5</v>
      </c>
      <c r="D96">
        <v>2.3850000000000003E-2</v>
      </c>
      <c r="E96">
        <v>1.9889463946409594E-3</v>
      </c>
    </row>
    <row r="97" spans="1:5" x14ac:dyDescent="0.2">
      <c r="A97">
        <f t="shared" si="9"/>
        <v>2000</v>
      </c>
      <c r="B97" t="s">
        <v>4</v>
      </c>
      <c r="C97">
        <v>37838754.5</v>
      </c>
      <c r="D97">
        <v>5.0000000000000001E-4</v>
      </c>
      <c r="E97">
        <v>4.2555656952904444E-3</v>
      </c>
    </row>
    <row r="98" spans="1:5" x14ac:dyDescent="0.2">
      <c r="A98">
        <f t="shared" si="9"/>
        <v>2000</v>
      </c>
      <c r="B98" t="s">
        <v>5</v>
      </c>
      <c r="C98">
        <v>24352033</v>
      </c>
      <c r="D98">
        <v>0</v>
      </c>
      <c r="E98">
        <v>9.9216945522339235E-3</v>
      </c>
    </row>
    <row r="99" spans="1:5" x14ac:dyDescent="0.2">
      <c r="A99">
        <f t="shared" si="9"/>
        <v>2000</v>
      </c>
      <c r="B99" t="s">
        <v>6</v>
      </c>
      <c r="C99">
        <v>18387560.5</v>
      </c>
      <c r="D99">
        <v>0</v>
      </c>
      <c r="E99">
        <v>2.3990502738678612E-2</v>
      </c>
    </row>
    <row r="100" spans="1:5" x14ac:dyDescent="0.2">
      <c r="A100">
        <f t="shared" si="9"/>
        <v>2000</v>
      </c>
      <c r="B100" t="s">
        <v>7</v>
      </c>
      <c r="C100">
        <v>16643320.5</v>
      </c>
      <c r="D100">
        <v>0</v>
      </c>
      <c r="E100">
        <v>8.1840555921301711E-2</v>
      </c>
    </row>
    <row r="101" spans="1:5" x14ac:dyDescent="0.2">
      <c r="A101">
        <f>A92+1</f>
        <v>2001</v>
      </c>
      <c r="B101" s="2" t="s">
        <v>9</v>
      </c>
      <c r="C101">
        <v>19298217</v>
      </c>
      <c r="D101">
        <v>0</v>
      </c>
      <c r="E101">
        <v>1.6931616014059744E-3</v>
      </c>
    </row>
    <row r="102" spans="1:5" x14ac:dyDescent="0.2">
      <c r="A102">
        <f t="shared" ref="A102:A109" si="10">A93+1</f>
        <v>2001</v>
      </c>
      <c r="B102" s="2" t="s">
        <v>10</v>
      </c>
      <c r="C102">
        <v>41152040</v>
      </c>
      <c r="D102">
        <f>0.8/1000</f>
        <v>8.0000000000000004E-4</v>
      </c>
      <c r="E102">
        <v>1.7240943583841773E-4</v>
      </c>
    </row>
    <row r="103" spans="1:5" x14ac:dyDescent="0.2">
      <c r="A103">
        <f t="shared" si="10"/>
        <v>2001</v>
      </c>
      <c r="B103" t="s">
        <v>1</v>
      </c>
      <c r="C103">
        <v>40213570</v>
      </c>
      <c r="D103">
        <f>AVERAGE(45,105.6)/1000</f>
        <v>7.5299999999999992E-2</v>
      </c>
      <c r="E103">
        <v>8.020178263208166E-4</v>
      </c>
    </row>
    <row r="104" spans="1:5" x14ac:dyDescent="0.2">
      <c r="A104">
        <f t="shared" si="10"/>
        <v>2001</v>
      </c>
      <c r="B104" t="s">
        <v>2</v>
      </c>
      <c r="C104">
        <v>39471522</v>
      </c>
      <c r="D104">
        <f>AVERAGE(113.8,91.8)/1000</f>
        <v>0.1028</v>
      </c>
      <c r="E104">
        <v>1.0560271782780507E-3</v>
      </c>
    </row>
    <row r="105" spans="1:5" x14ac:dyDescent="0.2">
      <c r="A105">
        <f t="shared" si="10"/>
        <v>2001</v>
      </c>
      <c r="B105" t="s">
        <v>3</v>
      </c>
      <c r="C105">
        <v>45051752</v>
      </c>
      <c r="D105">
        <f>AVERAGE(40.5,8.1)/1000</f>
        <v>2.4300000000000002E-2</v>
      </c>
      <c r="E105">
        <v>2.0348598207679028E-3</v>
      </c>
    </row>
    <row r="106" spans="1:5" x14ac:dyDescent="0.2">
      <c r="A106">
        <f t="shared" si="10"/>
        <v>2001</v>
      </c>
      <c r="B106" t="s">
        <v>4</v>
      </c>
      <c r="C106">
        <v>39386268</v>
      </c>
      <c r="D106">
        <f>0.5/1000</f>
        <v>5.0000000000000001E-4</v>
      </c>
      <c r="E106">
        <v>4.2670963392622014E-3</v>
      </c>
    </row>
    <row r="107" spans="1:5" x14ac:dyDescent="0.2">
      <c r="A107">
        <f t="shared" si="10"/>
        <v>2001</v>
      </c>
      <c r="B107" t="s">
        <v>5</v>
      </c>
      <c r="C107">
        <v>25105295</v>
      </c>
      <c r="D107">
        <v>0</v>
      </c>
      <c r="E107">
        <v>9.7246019216264933E-3</v>
      </c>
    </row>
    <row r="108" spans="1:5" x14ac:dyDescent="0.2">
      <c r="A108">
        <f t="shared" si="10"/>
        <v>2001</v>
      </c>
      <c r="B108" t="s">
        <v>6</v>
      </c>
      <c r="C108">
        <v>18384179</v>
      </c>
      <c r="D108">
        <v>0</v>
      </c>
      <c r="E108">
        <v>2.3441895338377636E-2</v>
      </c>
    </row>
    <row r="109" spans="1:5" x14ac:dyDescent="0.2">
      <c r="A109">
        <f t="shared" si="10"/>
        <v>2001</v>
      </c>
      <c r="B109" t="s">
        <v>7</v>
      </c>
      <c r="C109">
        <v>16906112</v>
      </c>
      <c r="D109">
        <v>0</v>
      </c>
      <c r="E109">
        <v>8.0885540093428937E-2</v>
      </c>
    </row>
    <row r="110" spans="1:5" x14ac:dyDescent="0.2">
      <c r="A110">
        <f>A101+1</f>
        <v>2002</v>
      </c>
      <c r="B110" s="2" t="s">
        <v>9</v>
      </c>
      <c r="C110">
        <v>19429192</v>
      </c>
      <c r="D110">
        <v>0</v>
      </c>
      <c r="E110">
        <v>1.6929165144901547E-3</v>
      </c>
    </row>
    <row r="111" spans="1:5" x14ac:dyDescent="0.2">
      <c r="A111">
        <f t="shared" ref="A111:A118" si="11">A102+1</f>
        <v>2002</v>
      </c>
      <c r="B111" s="2" t="s">
        <v>10</v>
      </c>
      <c r="C111">
        <v>41133838</v>
      </c>
      <c r="D111">
        <f>0.7/1000</f>
        <v>6.9999999999999999E-4</v>
      </c>
      <c r="E111">
        <v>1.738228268414924E-4</v>
      </c>
    </row>
    <row r="112" spans="1:5" x14ac:dyDescent="0.2">
      <c r="A112">
        <f t="shared" si="11"/>
        <v>2002</v>
      </c>
      <c r="B112" t="s">
        <v>1</v>
      </c>
      <c r="C112">
        <v>40854135</v>
      </c>
      <c r="D112">
        <f>AVERAGE(42.6,103.1)/1000</f>
        <v>7.2849999999999998E-2</v>
      </c>
      <c r="E112">
        <v>8.0887773049166255E-4</v>
      </c>
    </row>
    <row r="113" spans="1:5" x14ac:dyDescent="0.2">
      <c r="A113">
        <f t="shared" si="11"/>
        <v>2002</v>
      </c>
      <c r="B113" t="s">
        <v>2</v>
      </c>
      <c r="C113">
        <v>39349646</v>
      </c>
      <c r="D113">
        <f>AVERAGE(114.7,92.6)/1000</f>
        <v>0.10365000000000001</v>
      </c>
      <c r="E113">
        <v>1.0509624406786276E-3</v>
      </c>
    </row>
    <row r="114" spans="1:5" x14ac:dyDescent="0.2">
      <c r="A114">
        <f t="shared" si="11"/>
        <v>2002</v>
      </c>
      <c r="B114" t="s">
        <v>3</v>
      </c>
      <c r="C114">
        <v>44640649</v>
      </c>
      <c r="D114">
        <f>AVERAGE(41.6,8.3)/1000</f>
        <v>2.4950000000000003E-2</v>
      </c>
      <c r="E114">
        <v>2.0416369842651706E-3</v>
      </c>
    </row>
    <row r="115" spans="1:5" x14ac:dyDescent="0.2">
      <c r="A115">
        <f t="shared" si="11"/>
        <v>2002</v>
      </c>
      <c r="B115" t="s">
        <v>4</v>
      </c>
      <c r="C115">
        <v>39992194</v>
      </c>
      <c r="D115">
        <f>0.5/1000</f>
        <v>5.0000000000000001E-4</v>
      </c>
      <c r="E115">
        <v>4.3104661874764864E-3</v>
      </c>
    </row>
    <row r="116" spans="1:5" x14ac:dyDescent="0.2">
      <c r="A116">
        <f t="shared" si="11"/>
        <v>2002</v>
      </c>
      <c r="B116" t="s">
        <v>5</v>
      </c>
      <c r="C116">
        <v>26703332</v>
      </c>
      <c r="D116">
        <v>0</v>
      </c>
      <c r="E116">
        <v>9.4872804637264E-3</v>
      </c>
    </row>
    <row r="117" spans="1:5" x14ac:dyDescent="0.2">
      <c r="A117">
        <f t="shared" si="11"/>
        <v>2002</v>
      </c>
      <c r="B117" t="s">
        <v>6</v>
      </c>
      <c r="C117">
        <v>18388535</v>
      </c>
      <c r="D117">
        <v>0</v>
      </c>
      <c r="E117">
        <v>2.3002920025983583E-2</v>
      </c>
    </row>
    <row r="118" spans="1:5" x14ac:dyDescent="0.2">
      <c r="A118">
        <f t="shared" si="11"/>
        <v>2002</v>
      </c>
      <c r="B118" t="s">
        <v>7</v>
      </c>
      <c r="C118">
        <v>17133672</v>
      </c>
      <c r="D118">
        <v>0</v>
      </c>
      <c r="E118">
        <v>8.1052678024885735E-2</v>
      </c>
    </row>
    <row r="119" spans="1:5" x14ac:dyDescent="0.2">
      <c r="A119">
        <f>A110+1</f>
        <v>2003</v>
      </c>
      <c r="B119" s="2" t="s">
        <v>9</v>
      </c>
      <c r="C119">
        <v>19592446</v>
      </c>
      <c r="D119">
        <v>0</v>
      </c>
      <c r="E119">
        <v>1.6838122202812247E-3</v>
      </c>
    </row>
    <row r="120" spans="1:5" x14ac:dyDescent="0.2">
      <c r="A120">
        <f t="shared" ref="A120:A127" si="12">A111+1</f>
        <v>2003</v>
      </c>
      <c r="B120" s="2" t="s">
        <v>10</v>
      </c>
      <c r="C120">
        <v>41036204</v>
      </c>
      <c r="D120">
        <f>0.6/1000</f>
        <v>5.9999999999999995E-4</v>
      </c>
      <c r="E120">
        <v>1.6946011867959327E-4</v>
      </c>
    </row>
    <row r="121" spans="1:5" x14ac:dyDescent="0.2">
      <c r="A121">
        <f t="shared" si="12"/>
        <v>2003</v>
      </c>
      <c r="B121" t="s">
        <v>1</v>
      </c>
      <c r="C121">
        <v>41388854</v>
      </c>
      <c r="D121">
        <f>AVERAGE(41.1,102.3)/1000</f>
        <v>7.17E-2</v>
      </c>
      <c r="E121">
        <v>8.1103960984278516E-4</v>
      </c>
    </row>
    <row r="122" spans="1:5" x14ac:dyDescent="0.2">
      <c r="A122">
        <f t="shared" si="12"/>
        <v>2003</v>
      </c>
      <c r="B122" t="s">
        <v>2</v>
      </c>
      <c r="C122">
        <v>39243795</v>
      </c>
      <c r="D122">
        <f>AVERAGE(116.7,95.7)/1000</f>
        <v>0.1062</v>
      </c>
      <c r="E122">
        <v>1.0523956717233896E-3</v>
      </c>
    </row>
    <row r="123" spans="1:5" x14ac:dyDescent="0.2">
      <c r="A123">
        <f t="shared" si="12"/>
        <v>2003</v>
      </c>
      <c r="B123" t="s">
        <v>3</v>
      </c>
      <c r="C123">
        <v>44154206</v>
      </c>
      <c r="D123">
        <f>AVERAGE(43.9,8.1)/1000</f>
        <v>2.5999999999999999E-2</v>
      </c>
      <c r="E123">
        <v>2.0261036966670852E-3</v>
      </c>
    </row>
    <row r="124" spans="1:5" x14ac:dyDescent="0.2">
      <c r="A124">
        <f t="shared" si="12"/>
        <v>2003</v>
      </c>
      <c r="B124" t="s">
        <v>4</v>
      </c>
      <c r="C124">
        <v>40819954</v>
      </c>
      <c r="D124">
        <f>0.5/1000</f>
        <v>5.0000000000000001E-4</v>
      </c>
      <c r="E124">
        <v>4.3307496132896179E-3</v>
      </c>
    </row>
    <row r="125" spans="1:5" x14ac:dyDescent="0.2">
      <c r="A125">
        <f t="shared" si="12"/>
        <v>2003</v>
      </c>
      <c r="B125" t="s">
        <v>5</v>
      </c>
      <c r="C125">
        <v>28008945</v>
      </c>
      <c r="D125">
        <v>0</v>
      </c>
      <c r="E125">
        <v>9.3726843335227364E-3</v>
      </c>
    </row>
    <row r="126" spans="1:5" x14ac:dyDescent="0.2">
      <c r="A126">
        <f t="shared" si="12"/>
        <v>2003</v>
      </c>
      <c r="B126" t="s">
        <v>6</v>
      </c>
      <c r="C126">
        <v>18500915</v>
      </c>
      <c r="D126">
        <v>0</v>
      </c>
      <c r="E126">
        <v>2.2350083766127241E-2</v>
      </c>
    </row>
    <row r="127" spans="1:5" x14ac:dyDescent="0.2">
      <c r="A127">
        <f t="shared" si="12"/>
        <v>2003</v>
      </c>
      <c r="B127" t="s">
        <v>7</v>
      </c>
      <c r="C127">
        <v>17362614</v>
      </c>
      <c r="D127">
        <v>0</v>
      </c>
      <c r="E127">
        <v>8.0107522980122692E-2</v>
      </c>
    </row>
    <row r="128" spans="1:5" x14ac:dyDescent="0.2">
      <c r="A128">
        <f>A119+1</f>
        <v>2004</v>
      </c>
      <c r="B128" s="2" t="s">
        <v>9</v>
      </c>
      <c r="C128">
        <v>19785885</v>
      </c>
      <c r="D128">
        <v>0</v>
      </c>
      <c r="E128">
        <v>1.6537546842104863E-3</v>
      </c>
    </row>
    <row r="129" spans="1:5" x14ac:dyDescent="0.2">
      <c r="A129">
        <f t="shared" ref="A129:A136" si="13">A120+1</f>
        <v>2004</v>
      </c>
      <c r="B129" s="2" t="s">
        <v>10</v>
      </c>
      <c r="C129">
        <v>40865917</v>
      </c>
      <c r="D129">
        <f>0.6/1000</f>
        <v>5.9999999999999995E-4</v>
      </c>
      <c r="E129">
        <v>1.672298213692354E-4</v>
      </c>
    </row>
    <row r="130" spans="1:5" x14ac:dyDescent="0.2">
      <c r="A130">
        <f t="shared" si="13"/>
        <v>2004</v>
      </c>
      <c r="B130" t="s">
        <v>1</v>
      </c>
      <c r="C130">
        <v>41948112</v>
      </c>
      <c r="D130">
        <f>AVERAGE(40.5,101.5)/1000</f>
        <v>7.0999999999999994E-2</v>
      </c>
      <c r="E130">
        <v>7.9672238884076593E-4</v>
      </c>
    </row>
    <row r="131" spans="1:5" x14ac:dyDescent="0.2">
      <c r="A131">
        <f t="shared" si="13"/>
        <v>2004</v>
      </c>
      <c r="B131" t="s">
        <v>2</v>
      </c>
      <c r="C131">
        <v>39266556</v>
      </c>
      <c r="D131">
        <f>AVERAGE(116.5,96.2)/1000</f>
        <v>0.10635</v>
      </c>
      <c r="E131">
        <v>1.0407839179988182E-3</v>
      </c>
    </row>
    <row r="132" spans="1:5" x14ac:dyDescent="0.2">
      <c r="A132">
        <f t="shared" si="13"/>
        <v>2004</v>
      </c>
      <c r="B132" t="s">
        <v>3</v>
      </c>
      <c r="C132">
        <v>43800275</v>
      </c>
      <c r="D132">
        <f>AVERAGE(45.4,9)/1000</f>
        <v>2.7199999999999998E-2</v>
      </c>
      <c r="E132">
        <v>1.9488918733957721E-3</v>
      </c>
    </row>
    <row r="133" spans="1:5" x14ac:dyDescent="0.2">
      <c r="A133">
        <f t="shared" si="13"/>
        <v>2004</v>
      </c>
      <c r="B133" t="s">
        <v>4</v>
      </c>
      <c r="C133">
        <v>41629930</v>
      </c>
      <c r="D133">
        <f>0.5/1000</f>
        <v>5.0000000000000001E-4</v>
      </c>
      <c r="E133">
        <v>4.2684914435359364E-3</v>
      </c>
    </row>
    <row r="134" spans="1:5" x14ac:dyDescent="0.2">
      <c r="A134">
        <f t="shared" si="13"/>
        <v>2004</v>
      </c>
      <c r="B134" t="s">
        <v>5</v>
      </c>
      <c r="C134">
        <v>29305304</v>
      </c>
      <c r="D134">
        <v>0</v>
      </c>
      <c r="E134">
        <v>9.0323922249706066E-3</v>
      </c>
    </row>
    <row r="135" spans="1:5" x14ac:dyDescent="0.2">
      <c r="A135">
        <f t="shared" si="13"/>
        <v>2004</v>
      </c>
      <c r="B135" t="s">
        <v>6</v>
      </c>
      <c r="C135">
        <v>18667533</v>
      </c>
      <c r="D135">
        <v>0</v>
      </c>
      <c r="E135">
        <v>2.1409684932658216E-2</v>
      </c>
    </row>
    <row r="136" spans="1:5" x14ac:dyDescent="0.2">
      <c r="A136">
        <f t="shared" si="13"/>
        <v>2004</v>
      </c>
      <c r="B136" t="s">
        <v>7</v>
      </c>
      <c r="C136">
        <v>17535786</v>
      </c>
      <c r="D136">
        <v>0</v>
      </c>
      <c r="E136">
        <v>7.7327757079152307E-2</v>
      </c>
    </row>
    <row r="137" spans="1:5" x14ac:dyDescent="0.2">
      <c r="A137">
        <f>A128+1</f>
        <v>2005</v>
      </c>
      <c r="B137" s="2" t="s">
        <v>9</v>
      </c>
      <c r="C137">
        <v>19917400</v>
      </c>
      <c r="D137">
        <v>0</v>
      </c>
      <c r="E137">
        <v>1.6666834024521274E-3</v>
      </c>
    </row>
    <row r="138" spans="1:5" x14ac:dyDescent="0.2">
      <c r="A138">
        <f t="shared" ref="A138:A145" si="14">A129+1</f>
        <v>2005</v>
      </c>
      <c r="B138" s="2" t="s">
        <v>10</v>
      </c>
      <c r="C138">
        <v>40601646</v>
      </c>
      <c r="D138">
        <f>0.6/1000</f>
        <v>5.9999999999999995E-4</v>
      </c>
      <c r="E138">
        <v>1.6260424515794262E-4</v>
      </c>
    </row>
    <row r="139" spans="1:5" x14ac:dyDescent="0.2">
      <c r="A139">
        <f t="shared" si="14"/>
        <v>2005</v>
      </c>
      <c r="B139" t="s">
        <v>1</v>
      </c>
      <c r="C139">
        <v>42446169</v>
      </c>
      <c r="D139">
        <f>AVERAGE(39.7,101.8)/1000</f>
        <v>7.0749999999999993E-2</v>
      </c>
      <c r="E139">
        <v>8.0652743949636543E-4</v>
      </c>
    </row>
    <row r="140" spans="1:5" x14ac:dyDescent="0.2">
      <c r="A140">
        <f t="shared" si="14"/>
        <v>2005</v>
      </c>
      <c r="B140" t="s">
        <v>2</v>
      </c>
      <c r="C140">
        <v>39258647</v>
      </c>
      <c r="D140">
        <f>AVERAGE(116.5,96.7)/1000</f>
        <v>0.1066</v>
      </c>
      <c r="E140">
        <v>1.067917597873406E-3</v>
      </c>
    </row>
    <row r="141" spans="1:5" x14ac:dyDescent="0.2">
      <c r="A141">
        <f t="shared" si="14"/>
        <v>2005</v>
      </c>
      <c r="B141" t="s">
        <v>3</v>
      </c>
      <c r="C141">
        <v>43505538</v>
      </c>
      <c r="D141">
        <f>AVERAGE(46.4,9.1)/1000</f>
        <v>2.775E-2</v>
      </c>
      <c r="E141">
        <v>1.9488323532512114E-3</v>
      </c>
    </row>
    <row r="142" spans="1:5" x14ac:dyDescent="0.2">
      <c r="A142">
        <f t="shared" si="14"/>
        <v>2005</v>
      </c>
      <c r="B142" t="s">
        <v>4</v>
      </c>
      <c r="C142">
        <v>42495904</v>
      </c>
      <c r="D142">
        <f>0.6/1000</f>
        <v>5.9999999999999995E-4</v>
      </c>
      <c r="E142">
        <v>4.3187691689062554E-3</v>
      </c>
    </row>
    <row r="143" spans="1:5" x14ac:dyDescent="0.2">
      <c r="A143">
        <f t="shared" si="14"/>
        <v>2005</v>
      </c>
      <c r="B143" t="s">
        <v>5</v>
      </c>
      <c r="C143">
        <v>30641497</v>
      </c>
      <c r="D143">
        <v>0</v>
      </c>
      <c r="E143">
        <v>8.9845806162799427E-3</v>
      </c>
    </row>
    <row r="144" spans="1:5" x14ac:dyDescent="0.2">
      <c r="A144">
        <f t="shared" si="14"/>
        <v>2005</v>
      </c>
      <c r="B144" t="s">
        <v>6</v>
      </c>
      <c r="C144">
        <v>18881697</v>
      </c>
      <c r="D144">
        <v>0</v>
      </c>
      <c r="E144">
        <v>2.1097415131701349E-2</v>
      </c>
    </row>
    <row r="145" spans="1:5" x14ac:dyDescent="0.2">
      <c r="A145">
        <f t="shared" si="14"/>
        <v>2005</v>
      </c>
      <c r="B145" t="s">
        <v>7</v>
      </c>
      <c r="C145">
        <v>17768101</v>
      </c>
      <c r="D145">
        <v>0</v>
      </c>
      <c r="E145">
        <v>7.822073951515697E-2</v>
      </c>
    </row>
    <row r="146" spans="1:5" x14ac:dyDescent="0.2">
      <c r="A146">
        <f>A137+1</f>
        <v>2006</v>
      </c>
      <c r="B146" s="2" t="s">
        <v>9</v>
      </c>
      <c r="C146">
        <v>19938883</v>
      </c>
      <c r="D146">
        <f>0</f>
        <v>0</v>
      </c>
      <c r="E146">
        <v>1.6629818230038263E-3</v>
      </c>
    </row>
    <row r="147" spans="1:5" x14ac:dyDescent="0.2">
      <c r="A147">
        <f t="shared" ref="A147:A154" si="15">A138+1</f>
        <v>2006</v>
      </c>
      <c r="B147" s="2" t="s">
        <v>10</v>
      </c>
      <c r="C147">
        <v>40577826</v>
      </c>
      <c r="D147">
        <f>0.6/1000</f>
        <v>5.9999999999999995E-4</v>
      </c>
      <c r="E147">
        <v>1.5153596449450003E-4</v>
      </c>
    </row>
    <row r="148" spans="1:5" x14ac:dyDescent="0.2">
      <c r="A148">
        <f t="shared" si="15"/>
        <v>2006</v>
      </c>
      <c r="B148" t="s">
        <v>1</v>
      </c>
      <c r="C148">
        <v>42843844</v>
      </c>
      <c r="D148">
        <f>AVERAGE(41.1,105.5)/1000</f>
        <v>7.3300000000000004E-2</v>
      </c>
      <c r="E148">
        <v>8.1428267734333078E-4</v>
      </c>
    </row>
    <row r="149" spans="1:5" x14ac:dyDescent="0.2">
      <c r="A149">
        <f t="shared" si="15"/>
        <v>2006</v>
      </c>
      <c r="B149" t="s">
        <v>2</v>
      </c>
      <c r="C149">
        <v>39395179</v>
      </c>
      <c r="D149">
        <f>AVERAGE(118,98.9)/1000</f>
        <v>0.10845</v>
      </c>
      <c r="E149">
        <v>1.090285692063996E-3</v>
      </c>
    </row>
    <row r="150" spans="1:5" x14ac:dyDescent="0.2">
      <c r="A150">
        <f t="shared" si="15"/>
        <v>2006</v>
      </c>
      <c r="B150" t="s">
        <v>3</v>
      </c>
      <c r="C150">
        <v>43243801</v>
      </c>
      <c r="D150">
        <f>AVERAGE(47.5,9.4)/1000</f>
        <v>2.845E-2</v>
      </c>
      <c r="E150">
        <v>1.9203446061552268E-3</v>
      </c>
    </row>
    <row r="151" spans="1:5" x14ac:dyDescent="0.2">
      <c r="A151">
        <f t="shared" si="15"/>
        <v>2006</v>
      </c>
      <c r="B151" t="s">
        <v>4</v>
      </c>
      <c r="C151">
        <v>43286159</v>
      </c>
      <c r="D151">
        <f>0.6/1000</f>
        <v>5.9999999999999995E-4</v>
      </c>
      <c r="E151">
        <v>4.274599647430025E-3</v>
      </c>
    </row>
    <row r="152" spans="1:5" x14ac:dyDescent="0.2">
      <c r="A152">
        <f t="shared" si="15"/>
        <v>2006</v>
      </c>
      <c r="B152" t="s">
        <v>5</v>
      </c>
      <c r="C152">
        <v>31930113</v>
      </c>
      <c r="D152">
        <v>0</v>
      </c>
      <c r="E152">
        <v>8.8130286291188513E-3</v>
      </c>
    </row>
    <row r="153" spans="1:5" x14ac:dyDescent="0.2">
      <c r="A153">
        <f t="shared" si="15"/>
        <v>2006</v>
      </c>
      <c r="B153" t="s">
        <v>6</v>
      </c>
      <c r="C153">
        <v>19203027</v>
      </c>
      <c r="D153">
        <v>0</v>
      </c>
      <c r="E153">
        <v>2.0314141098692409E-2</v>
      </c>
    </row>
    <row r="154" spans="1:5" x14ac:dyDescent="0.2">
      <c r="A154">
        <f t="shared" si="15"/>
        <v>2006</v>
      </c>
      <c r="B154" t="s">
        <v>7</v>
      </c>
      <c r="C154">
        <v>17961080</v>
      </c>
      <c r="D154">
        <v>0</v>
      </c>
      <c r="E154">
        <v>7.6238733973680875E-2</v>
      </c>
    </row>
    <row r="155" spans="1:5" x14ac:dyDescent="0.2">
      <c r="A155">
        <f>A146+1</f>
        <v>2007</v>
      </c>
      <c r="B155" s="2" t="s">
        <v>9</v>
      </c>
      <c r="C155">
        <v>20125962</v>
      </c>
      <c r="D155">
        <v>0</v>
      </c>
      <c r="E155">
        <v>1.6814599967941905E-3</v>
      </c>
    </row>
    <row r="156" spans="1:5" x14ac:dyDescent="0.2">
      <c r="A156">
        <f t="shared" ref="A156:A163" si="16">A147+1</f>
        <v>2007</v>
      </c>
      <c r="B156" s="2" t="s">
        <v>10</v>
      </c>
      <c r="C156">
        <v>40555653</v>
      </c>
      <c r="D156">
        <f>0.6/1000</f>
        <v>5.9999999999999995E-4</v>
      </c>
      <c r="E156">
        <v>1.5156949883164252E-4</v>
      </c>
    </row>
    <row r="157" spans="1:5" x14ac:dyDescent="0.2">
      <c r="A157">
        <f t="shared" si="16"/>
        <v>2007</v>
      </c>
      <c r="B157" t="s">
        <v>1</v>
      </c>
      <c r="C157">
        <v>43145815</v>
      </c>
      <c r="D157">
        <f>AVERAGE(41.5,105.4)/1000</f>
        <v>7.3450000000000001E-2</v>
      </c>
      <c r="E157">
        <v>7.8760825354672287E-4</v>
      </c>
    </row>
    <row r="158" spans="1:5" x14ac:dyDescent="0.2">
      <c r="A158">
        <f t="shared" si="16"/>
        <v>2007</v>
      </c>
      <c r="B158" t="s">
        <v>2</v>
      </c>
      <c r="C158">
        <v>39713463</v>
      </c>
      <c r="D158">
        <f>AVERAGE(118.1,100.6)/1000</f>
        <v>0.10934999999999999</v>
      </c>
      <c r="E158">
        <v>1.0719790414651072E-3</v>
      </c>
    </row>
    <row r="159" spans="1:5" x14ac:dyDescent="0.2">
      <c r="A159">
        <f t="shared" si="16"/>
        <v>2007</v>
      </c>
      <c r="B159" t="s">
        <v>3</v>
      </c>
      <c r="C159">
        <v>42796230</v>
      </c>
      <c r="D159">
        <f>AVERAGE(47.6,9.6)/1000</f>
        <v>2.86E-2</v>
      </c>
      <c r="E159">
        <v>1.8601171177928524E-3</v>
      </c>
    </row>
    <row r="160" spans="1:5" x14ac:dyDescent="0.2">
      <c r="A160">
        <f t="shared" si="16"/>
        <v>2007</v>
      </c>
      <c r="B160" t="s">
        <v>4</v>
      </c>
      <c r="C160">
        <v>43939939</v>
      </c>
      <c r="D160">
        <f>0.6/1000</f>
        <v>5.9999999999999995E-4</v>
      </c>
      <c r="E160">
        <v>4.203146481382234E-3</v>
      </c>
    </row>
    <row r="161" spans="1:5" x14ac:dyDescent="0.2">
      <c r="A161">
        <f t="shared" si="16"/>
        <v>2007</v>
      </c>
      <c r="B161" t="s">
        <v>5</v>
      </c>
      <c r="C161">
        <v>33128434</v>
      </c>
      <c r="D161">
        <v>0</v>
      </c>
      <c r="E161">
        <v>8.6665732524513536E-3</v>
      </c>
    </row>
    <row r="162" spans="1:5" x14ac:dyDescent="0.2">
      <c r="A162">
        <f t="shared" si="16"/>
        <v>2007</v>
      </c>
      <c r="B162" t="s">
        <v>6</v>
      </c>
      <c r="C162">
        <v>19698727</v>
      </c>
      <c r="D162">
        <v>0</v>
      </c>
      <c r="E162">
        <v>1.9759550959815828E-2</v>
      </c>
    </row>
    <row r="163" spans="1:5" x14ac:dyDescent="0.2">
      <c r="A163">
        <f t="shared" si="16"/>
        <v>2007</v>
      </c>
      <c r="B163" t="s">
        <v>7</v>
      </c>
      <c r="C163">
        <v>18126984</v>
      </c>
      <c r="D163">
        <v>0</v>
      </c>
      <c r="E163">
        <v>7.5375418216290152E-2</v>
      </c>
    </row>
    <row r="164" spans="1:5" x14ac:dyDescent="0.2">
      <c r="A164">
        <f>A155+1</f>
        <v>2008</v>
      </c>
      <c r="B164" s="2" t="s">
        <v>9</v>
      </c>
      <c r="C164">
        <v>20271127</v>
      </c>
      <c r="D164">
        <v>0</v>
      </c>
      <c r="E164">
        <v>1.6175223015474176E-3</v>
      </c>
    </row>
    <row r="165" spans="1:5" x14ac:dyDescent="0.2">
      <c r="A165">
        <f t="shared" ref="A165:A172" si="17">A156+1</f>
        <v>2008</v>
      </c>
      <c r="B165" s="2" t="s">
        <v>10</v>
      </c>
      <c r="C165">
        <v>40636257</v>
      </c>
      <c r="D165">
        <f>0.6/1000</f>
        <v>5.9999999999999995E-4</v>
      </c>
      <c r="E165">
        <v>1.3906300474475294E-4</v>
      </c>
    </row>
    <row r="166" spans="1:5" x14ac:dyDescent="0.2">
      <c r="A166">
        <f t="shared" si="17"/>
        <v>2008</v>
      </c>
      <c r="B166" t="s">
        <v>1</v>
      </c>
      <c r="C166">
        <v>43391492</v>
      </c>
      <c r="D166">
        <f>AVERAGE(40.2,101.8)/1000</f>
        <v>7.0999999999999994E-2</v>
      </c>
      <c r="E166">
        <v>7.4203486711173704E-4</v>
      </c>
    </row>
    <row r="167" spans="1:5" x14ac:dyDescent="0.2">
      <c r="A167">
        <f t="shared" si="17"/>
        <v>2008</v>
      </c>
      <c r="B167" t="s">
        <v>2</v>
      </c>
      <c r="C167">
        <v>40207473</v>
      </c>
      <c r="D167">
        <f>AVERAGE(115,99.4)/1000</f>
        <v>0.1072</v>
      </c>
      <c r="E167">
        <v>1.0514214608811651E-3</v>
      </c>
    </row>
    <row r="168" spans="1:5" x14ac:dyDescent="0.2">
      <c r="A168">
        <f t="shared" si="17"/>
        <v>2008</v>
      </c>
      <c r="B168" t="s">
        <v>3</v>
      </c>
      <c r="C168">
        <v>42192486</v>
      </c>
      <c r="D168">
        <f>AVERAGE(46.8,9.9)/1000</f>
        <v>2.8349999999999997E-2</v>
      </c>
      <c r="E168">
        <v>1.8100379295024238E-3</v>
      </c>
    </row>
    <row r="169" spans="1:5" x14ac:dyDescent="0.2">
      <c r="A169">
        <f t="shared" si="17"/>
        <v>2008</v>
      </c>
      <c r="B169" t="s">
        <v>4</v>
      </c>
      <c r="C169">
        <v>44460447</v>
      </c>
      <c r="D169">
        <f>0.7/1000</f>
        <v>6.9999999999999999E-4</v>
      </c>
      <c r="E169">
        <v>4.1956843123956899E-3</v>
      </c>
    </row>
    <row r="170" spans="1:5" x14ac:dyDescent="0.2">
      <c r="A170">
        <f t="shared" si="17"/>
        <v>2008</v>
      </c>
      <c r="B170" t="s">
        <v>5</v>
      </c>
      <c r="C170">
        <v>34157063</v>
      </c>
      <c r="D170">
        <v>0</v>
      </c>
      <c r="E170">
        <v>8.6711787837262244E-3</v>
      </c>
    </row>
    <row r="171" spans="1:5" x14ac:dyDescent="0.2">
      <c r="A171">
        <f t="shared" si="17"/>
        <v>2008</v>
      </c>
      <c r="B171" t="s">
        <v>6</v>
      </c>
      <c r="C171">
        <v>20505679</v>
      </c>
      <c r="D171">
        <v>0</v>
      </c>
      <c r="E171">
        <v>1.9583794323513988E-2</v>
      </c>
    </row>
    <row r="172" spans="1:5" x14ac:dyDescent="0.2">
      <c r="A172">
        <f t="shared" si="17"/>
        <v>2008</v>
      </c>
      <c r="B172" t="s">
        <v>7</v>
      </c>
      <c r="C172">
        <v>18271942</v>
      </c>
      <c r="D172">
        <v>0</v>
      </c>
      <c r="E172">
        <v>7.6524487654350035E-2</v>
      </c>
    </row>
    <row r="173" spans="1:5" x14ac:dyDescent="0.2">
      <c r="A173">
        <f>A164+1</f>
        <v>2009</v>
      </c>
      <c r="B173" s="2" t="s">
        <v>9</v>
      </c>
      <c r="C173">
        <v>20244518</v>
      </c>
      <c r="D173">
        <f>0</f>
        <v>0</v>
      </c>
      <c r="E173">
        <v>1.5244620790675282E-3</v>
      </c>
    </row>
    <row r="174" spans="1:5" x14ac:dyDescent="0.2">
      <c r="A174">
        <f t="shared" ref="A174:A181" si="18">A165+1</f>
        <v>2009</v>
      </c>
      <c r="B174" s="2" t="s">
        <v>10</v>
      </c>
      <c r="C174">
        <v>40843063</v>
      </c>
      <c r="D174">
        <f>0.5/1000</f>
        <v>5.0000000000000001E-4</v>
      </c>
      <c r="E174">
        <v>1.3835886892224513E-4</v>
      </c>
    </row>
    <row r="175" spans="1:5" x14ac:dyDescent="0.2">
      <c r="A175">
        <f t="shared" si="18"/>
        <v>2009</v>
      </c>
      <c r="B175" t="s">
        <v>1</v>
      </c>
      <c r="C175">
        <v>43576932</v>
      </c>
      <c r="D175">
        <f>AVERAGE(37.9,96.2)/1000</f>
        <v>6.7049999999999998E-2</v>
      </c>
      <c r="E175">
        <v>6.9798397005094344E-4</v>
      </c>
    </row>
    <row r="176" spans="1:5" x14ac:dyDescent="0.2">
      <c r="A176">
        <f t="shared" si="18"/>
        <v>2009</v>
      </c>
      <c r="B176" t="s">
        <v>2</v>
      </c>
      <c r="C176">
        <v>40723342</v>
      </c>
      <c r="D176">
        <f>AVERAGE(111.5,97.5)/1000</f>
        <v>0.1045</v>
      </c>
      <c r="E176">
        <v>1.043676621628942E-3</v>
      </c>
    </row>
    <row r="177" spans="1:5" x14ac:dyDescent="0.2">
      <c r="A177">
        <f t="shared" si="18"/>
        <v>2009</v>
      </c>
      <c r="B177" t="s">
        <v>3</v>
      </c>
      <c r="C177">
        <v>41487811</v>
      </c>
      <c r="D177">
        <f>AVERAGE(46.1,10)/1000</f>
        <v>2.8050000000000002E-2</v>
      </c>
      <c r="E177">
        <v>1.799685213567908E-3</v>
      </c>
    </row>
    <row r="178" spans="1:5" x14ac:dyDescent="0.2">
      <c r="A178">
        <f t="shared" si="18"/>
        <v>2009</v>
      </c>
      <c r="B178" t="s">
        <v>4</v>
      </c>
      <c r="C178">
        <v>44867088</v>
      </c>
      <c r="D178">
        <f>0.7/1000</f>
        <v>6.9999999999999999E-4</v>
      </c>
      <c r="E178">
        <v>4.1805253775328592E-3</v>
      </c>
    </row>
    <row r="179" spans="1:5" x14ac:dyDescent="0.2">
      <c r="A179">
        <f t="shared" si="18"/>
        <v>2009</v>
      </c>
      <c r="B179" t="s">
        <v>5</v>
      </c>
      <c r="C179">
        <v>35405600</v>
      </c>
      <c r="D179">
        <v>0</v>
      </c>
      <c r="E179">
        <v>8.5666391757236136E-3</v>
      </c>
    </row>
    <row r="180" spans="1:5" x14ac:dyDescent="0.2">
      <c r="A180">
        <f t="shared" si="18"/>
        <v>2009</v>
      </c>
      <c r="B180" t="s">
        <v>6</v>
      </c>
      <c r="C180">
        <v>21233099</v>
      </c>
      <c r="D180">
        <v>0</v>
      </c>
      <c r="E180">
        <v>1.8887115818562332E-2</v>
      </c>
    </row>
    <row r="181" spans="1:5" x14ac:dyDescent="0.2">
      <c r="A181">
        <f t="shared" si="18"/>
        <v>2009</v>
      </c>
      <c r="B181" t="s">
        <v>7</v>
      </c>
      <c r="C181">
        <v>18390076</v>
      </c>
      <c r="D181">
        <v>0</v>
      </c>
      <c r="E181">
        <v>7.40021411548272E-2</v>
      </c>
    </row>
    <row r="182" spans="1:5" x14ac:dyDescent="0.2">
      <c r="A182">
        <f>A173+1</f>
        <v>2010</v>
      </c>
      <c r="B182" s="2" t="s">
        <v>9</v>
      </c>
      <c r="C182">
        <v>20200945.5</v>
      </c>
      <c r="D182">
        <v>0</v>
      </c>
      <c r="E182">
        <v>1.4306956134937832E-3</v>
      </c>
    </row>
    <row r="183" spans="1:5" x14ac:dyDescent="0.2">
      <c r="A183">
        <f t="shared" ref="A183:A190" si="19">A174+1</f>
        <v>2010</v>
      </c>
      <c r="B183" s="2" t="s">
        <v>10</v>
      </c>
      <c r="C183">
        <v>41051135.5</v>
      </c>
      <c r="D183">
        <f>0.4/1000</f>
        <v>4.0000000000000002E-4</v>
      </c>
      <c r="E183">
        <v>1.2867496642543746E-4</v>
      </c>
    </row>
    <row r="184" spans="1:5" x14ac:dyDescent="0.2">
      <c r="A184">
        <f t="shared" si="19"/>
        <v>2010</v>
      </c>
      <c r="B184" t="s">
        <v>1</v>
      </c>
      <c r="C184">
        <v>43626683.5</v>
      </c>
      <c r="D184">
        <f>AVERAGE(34.2,90)/1000</f>
        <v>6.2100000000000002E-2</v>
      </c>
      <c r="E184">
        <v>6.7736598223156093E-4</v>
      </c>
    </row>
    <row r="185" spans="1:5" x14ac:dyDescent="0.2">
      <c r="A185">
        <f t="shared" si="19"/>
        <v>2010</v>
      </c>
      <c r="B185" t="s">
        <v>2</v>
      </c>
      <c r="C185">
        <v>41155511.5</v>
      </c>
      <c r="D185">
        <f>AVERAGE(108.3,96.5)/1000</f>
        <v>0.1024</v>
      </c>
      <c r="E185">
        <v>1.0291022188124728E-3</v>
      </c>
    </row>
    <row r="186" spans="1:5" x14ac:dyDescent="0.2">
      <c r="A186">
        <f t="shared" si="19"/>
        <v>2010</v>
      </c>
      <c r="B186" t="s">
        <v>3</v>
      </c>
      <c r="C186">
        <v>41026015.5</v>
      </c>
      <c r="D186">
        <f>AVERAGE(47.2,10.3)/1000</f>
        <v>2.8750000000000001E-2</v>
      </c>
      <c r="E186">
        <v>1.705185455505575E-3</v>
      </c>
    </row>
    <row r="187" spans="1:5" x14ac:dyDescent="0.2">
      <c r="A187">
        <f t="shared" si="19"/>
        <v>2010</v>
      </c>
      <c r="B187" t="s">
        <v>4</v>
      </c>
      <c r="C187">
        <v>45009982.5</v>
      </c>
      <c r="D187">
        <f>0.7/1000</f>
        <v>6.9999999999999999E-4</v>
      </c>
      <c r="E187">
        <v>4.0706591434042866E-3</v>
      </c>
    </row>
    <row r="188" spans="1:5" x14ac:dyDescent="0.2">
      <c r="A188">
        <f t="shared" si="19"/>
        <v>2010</v>
      </c>
      <c r="B188" t="s">
        <v>5</v>
      </c>
      <c r="C188">
        <v>36624557</v>
      </c>
      <c r="D188">
        <v>0</v>
      </c>
      <c r="E188">
        <v>8.5191543647954622E-3</v>
      </c>
    </row>
    <row r="189" spans="1:5" x14ac:dyDescent="0.2">
      <c r="A189">
        <f t="shared" si="19"/>
        <v>2010</v>
      </c>
      <c r="B189" t="s">
        <v>6</v>
      </c>
      <c r="C189">
        <v>21777400.5</v>
      </c>
      <c r="D189">
        <v>0</v>
      </c>
      <c r="E189">
        <v>1.8751114805496634E-2</v>
      </c>
    </row>
    <row r="190" spans="1:5" x14ac:dyDescent="0.2">
      <c r="A190">
        <f t="shared" si="19"/>
        <v>2010</v>
      </c>
      <c r="B190" t="s">
        <v>7</v>
      </c>
      <c r="C190">
        <v>18575382</v>
      </c>
      <c r="D190">
        <v>0</v>
      </c>
      <c r="E190">
        <v>7.497485118883207E-2</v>
      </c>
    </row>
    <row r="191" spans="1:5" x14ac:dyDescent="0.2">
      <c r="A191">
        <f>A182+1</f>
        <v>2011</v>
      </c>
      <c r="B191" s="2" t="s">
        <v>9</v>
      </c>
      <c r="C191">
        <v>20125967</v>
      </c>
      <c r="D191">
        <v>0</v>
      </c>
      <c r="E191">
        <v>1.4002042847014924E-3</v>
      </c>
    </row>
    <row r="192" spans="1:5" x14ac:dyDescent="0.2">
      <c r="A192">
        <f t="shared" ref="A192:A199" si="20">A183+1</f>
        <v>2011</v>
      </c>
      <c r="B192" s="2" t="s">
        <v>10</v>
      </c>
      <c r="C192">
        <v>41049762</v>
      </c>
      <c r="D192">
        <f>0.4/1000</f>
        <v>4.0000000000000002E-4</v>
      </c>
      <c r="E192">
        <v>1.3160636669739512E-4</v>
      </c>
    </row>
    <row r="193" spans="1:5" x14ac:dyDescent="0.2">
      <c r="A193">
        <f t="shared" si="20"/>
        <v>2011</v>
      </c>
      <c r="B193" t="s">
        <v>1</v>
      </c>
      <c r="C193">
        <v>43835815</v>
      </c>
      <c r="D193">
        <f>AVERAGE(31.3,85.3)/1000</f>
        <v>5.8299999999999998E-2</v>
      </c>
      <c r="E193">
        <v>6.7736162998775621E-4</v>
      </c>
    </row>
    <row r="194" spans="1:5" x14ac:dyDescent="0.2">
      <c r="A194">
        <f t="shared" si="20"/>
        <v>2011</v>
      </c>
      <c r="B194" t="s">
        <v>2</v>
      </c>
      <c r="C194">
        <v>41819155</v>
      </c>
      <c r="D194">
        <f>AVERAGE(107.2,96.5)/1000</f>
        <v>0.10185</v>
      </c>
      <c r="E194">
        <v>1.0468408392740379E-3</v>
      </c>
    </row>
    <row r="195" spans="1:5" x14ac:dyDescent="0.2">
      <c r="A195">
        <f t="shared" si="20"/>
        <v>2011</v>
      </c>
      <c r="B195" t="s">
        <v>3</v>
      </c>
      <c r="C195">
        <v>40671719</v>
      </c>
      <c r="D195">
        <f>AVERAGE(47.2,10.3)/1000</f>
        <v>2.8750000000000001E-2</v>
      </c>
      <c r="E195">
        <v>1.7203179859857083E-3</v>
      </c>
    </row>
    <row r="196" spans="1:5" x14ac:dyDescent="0.2">
      <c r="A196">
        <f t="shared" si="20"/>
        <v>2011</v>
      </c>
      <c r="B196" t="s">
        <v>4</v>
      </c>
      <c r="C196">
        <v>44760623</v>
      </c>
      <c r="D196">
        <f>0.7/1000</f>
        <v>6.9999999999999999E-4</v>
      </c>
      <c r="E196">
        <v>4.0978167213025088E-3</v>
      </c>
    </row>
    <row r="197" spans="1:5" x14ac:dyDescent="0.2">
      <c r="A197">
        <f t="shared" si="20"/>
        <v>2011</v>
      </c>
      <c r="B197" t="s">
        <v>5</v>
      </c>
      <c r="C197">
        <v>38089851</v>
      </c>
      <c r="D197">
        <v>0</v>
      </c>
      <c r="E197">
        <v>8.4943988961209225E-3</v>
      </c>
    </row>
    <row r="198" spans="1:5" x14ac:dyDescent="0.2">
      <c r="A198">
        <f t="shared" si="20"/>
        <v>2011</v>
      </c>
      <c r="B198" t="s">
        <v>6</v>
      </c>
      <c r="C198">
        <v>22495505</v>
      </c>
      <c r="D198">
        <v>0</v>
      </c>
      <c r="E198">
        <v>1.8461739924199812E-2</v>
      </c>
    </row>
    <row r="199" spans="1:5" x14ac:dyDescent="0.2">
      <c r="A199">
        <f t="shared" si="20"/>
        <v>2011</v>
      </c>
      <c r="B199" t="s">
        <v>7</v>
      </c>
      <c r="C199">
        <v>18870460</v>
      </c>
      <c r="D199">
        <v>0</v>
      </c>
      <c r="E199">
        <v>7.4912215015722747E-2</v>
      </c>
    </row>
    <row r="200" spans="1:5" x14ac:dyDescent="0.2">
      <c r="A200">
        <f>A191+1</f>
        <v>2012</v>
      </c>
      <c r="B200" s="2" t="s">
        <v>9</v>
      </c>
      <c r="C200">
        <v>19980580</v>
      </c>
      <c r="D200">
        <v>0</v>
      </c>
      <c r="E200">
        <v>1.3923956705779949E-3</v>
      </c>
    </row>
    <row r="201" spans="1:5" x14ac:dyDescent="0.2">
      <c r="A201">
        <f t="shared" ref="A201:A208" si="21">A192+1</f>
        <v>2012</v>
      </c>
      <c r="B201" s="2" t="s">
        <v>10</v>
      </c>
      <c r="C201">
        <v>41143020</v>
      </c>
      <c r="D201">
        <f>0.4/1000</f>
        <v>4.0000000000000002E-4</v>
      </c>
      <c r="E201">
        <v>1.2638306210312983E-4</v>
      </c>
    </row>
    <row r="202" spans="1:5" x14ac:dyDescent="0.2">
      <c r="A202">
        <f t="shared" si="21"/>
        <v>2012</v>
      </c>
      <c r="B202" t="s">
        <v>1</v>
      </c>
      <c r="C202">
        <v>43980135</v>
      </c>
      <c r="D202">
        <f>AVERAGE(29.4,83.1)/1000</f>
        <v>5.6250000000000001E-2</v>
      </c>
      <c r="E202">
        <v>6.6407389147596233E-4</v>
      </c>
    </row>
    <row r="203" spans="1:5" x14ac:dyDescent="0.2">
      <c r="A203">
        <f t="shared" si="21"/>
        <v>2012</v>
      </c>
      <c r="B203" t="s">
        <v>2</v>
      </c>
      <c r="C203">
        <v>42328649</v>
      </c>
      <c r="D203">
        <f>AVERAGE(106.5,97.3)/1000</f>
        <v>0.1019</v>
      </c>
      <c r="E203">
        <v>1.0539285184935963E-3</v>
      </c>
    </row>
    <row r="204" spans="1:5" x14ac:dyDescent="0.2">
      <c r="A204">
        <f t="shared" si="21"/>
        <v>2012</v>
      </c>
      <c r="B204" t="s">
        <v>3</v>
      </c>
      <c r="C204">
        <v>40576051</v>
      </c>
      <c r="D204">
        <f>AVERAGE(48.3,10.4)/1000</f>
        <v>2.9349999999999998E-2</v>
      </c>
      <c r="E204">
        <v>1.7070116263973964E-3</v>
      </c>
    </row>
    <row r="205" spans="1:5" x14ac:dyDescent="0.2">
      <c r="A205">
        <f t="shared" si="21"/>
        <v>2012</v>
      </c>
      <c r="B205" t="s">
        <v>4</v>
      </c>
      <c r="C205">
        <v>44317574</v>
      </c>
      <c r="D205">
        <f>0.7/1000</f>
        <v>6.9999999999999999E-4</v>
      </c>
      <c r="E205">
        <v>4.053944343297069E-3</v>
      </c>
    </row>
    <row r="206" spans="1:5" x14ac:dyDescent="0.2">
      <c r="A206">
        <f t="shared" si="21"/>
        <v>2012</v>
      </c>
      <c r="B206" t="s">
        <v>5</v>
      </c>
      <c r="C206">
        <v>38615342</v>
      </c>
      <c r="D206">
        <v>0</v>
      </c>
      <c r="E206">
        <v>8.5420690017638939E-3</v>
      </c>
    </row>
    <row r="207" spans="1:5" x14ac:dyDescent="0.2">
      <c r="A207">
        <f t="shared" si="21"/>
        <v>2012</v>
      </c>
      <c r="B207" t="s">
        <v>6</v>
      </c>
      <c r="C207">
        <v>24009505</v>
      </c>
      <c r="D207">
        <v>0</v>
      </c>
      <c r="E207">
        <v>1.8025388119568778E-2</v>
      </c>
    </row>
    <row r="208" spans="1:5" x14ac:dyDescent="0.2">
      <c r="A208">
        <f t="shared" si="21"/>
        <v>2012</v>
      </c>
      <c r="B208" t="s">
        <v>7</v>
      </c>
      <c r="C208">
        <v>19151767</v>
      </c>
      <c r="D208">
        <v>0</v>
      </c>
      <c r="E208">
        <v>7.441219618157946E-2</v>
      </c>
    </row>
    <row r="209" spans="1:5" x14ac:dyDescent="0.2">
      <c r="A209">
        <f>A200+1</f>
        <v>2013</v>
      </c>
      <c r="B209" s="2" t="s">
        <v>9</v>
      </c>
      <c r="C209">
        <v>19853916</v>
      </c>
      <c r="D209">
        <v>0</v>
      </c>
      <c r="E209">
        <v>1.3845318180591912E-3</v>
      </c>
    </row>
    <row r="210" spans="1:5" x14ac:dyDescent="0.2">
      <c r="A210">
        <f t="shared" ref="A210:A217" si="22">A201+1</f>
        <v>2013</v>
      </c>
      <c r="B210" s="2" t="s">
        <v>10</v>
      </c>
      <c r="C210">
        <v>41231973</v>
      </c>
      <c r="D210">
        <f>0.3/1000</f>
        <v>2.9999999999999997E-4</v>
      </c>
      <c r="E210">
        <v>1.2954550995626383E-4</v>
      </c>
    </row>
    <row r="211" spans="1:5" x14ac:dyDescent="0.2">
      <c r="A211">
        <f t="shared" si="22"/>
        <v>2013</v>
      </c>
      <c r="B211" t="s">
        <v>1</v>
      </c>
      <c r="C211">
        <v>44034570</v>
      </c>
      <c r="D211">
        <f>AVERAGE(26.5,80.7)/1000</f>
        <v>5.3600000000000002E-2</v>
      </c>
      <c r="E211">
        <v>6.4808070873083432E-4</v>
      </c>
    </row>
    <row r="212" spans="1:5" x14ac:dyDescent="0.2">
      <c r="A212">
        <f t="shared" si="22"/>
        <v>2013</v>
      </c>
      <c r="B212" t="s">
        <v>2</v>
      </c>
      <c r="C212">
        <v>42898916</v>
      </c>
      <c r="D212">
        <f>AVERAGE(105.5,98)/1000</f>
        <v>0.10174999999999999</v>
      </c>
      <c r="E212">
        <v>1.0611142079628402E-3</v>
      </c>
    </row>
    <row r="213" spans="1:5" x14ac:dyDescent="0.2">
      <c r="A213">
        <f t="shared" si="22"/>
        <v>2013</v>
      </c>
      <c r="B213" t="s">
        <v>3</v>
      </c>
      <c r="C213">
        <v>40542105</v>
      </c>
      <c r="D213">
        <f>AVERAGE(49.3,10.4)/1000</f>
        <v>2.9849999999999998E-2</v>
      </c>
      <c r="E213">
        <v>1.7198609041821447E-3</v>
      </c>
    </row>
    <row r="214" spans="1:5" x14ac:dyDescent="0.2">
      <c r="A214">
        <f t="shared" si="22"/>
        <v>2013</v>
      </c>
      <c r="B214" t="s">
        <v>4</v>
      </c>
      <c r="C214">
        <v>43844480</v>
      </c>
      <c r="D214">
        <f>0.8/1000</f>
        <v>8.0000000000000004E-4</v>
      </c>
      <c r="E214">
        <v>4.0606356328248073E-3</v>
      </c>
    </row>
    <row r="215" spans="1:5" x14ac:dyDescent="0.2">
      <c r="A215">
        <f t="shared" si="22"/>
        <v>2013</v>
      </c>
      <c r="B215" t="s">
        <v>5</v>
      </c>
      <c r="C215">
        <v>39342253</v>
      </c>
      <c r="D215">
        <v>0</v>
      </c>
      <c r="E215">
        <v>8.6001448096852933E-3</v>
      </c>
    </row>
    <row r="216" spans="1:5" x14ac:dyDescent="0.2">
      <c r="A216">
        <f t="shared" si="22"/>
        <v>2013</v>
      </c>
      <c r="B216" t="s">
        <v>6</v>
      </c>
      <c r="C216">
        <v>25220955</v>
      </c>
      <c r="D216">
        <v>0</v>
      </c>
      <c r="E216">
        <v>1.8020907201185116E-2</v>
      </c>
    </row>
    <row r="217" spans="1:5" x14ac:dyDescent="0.2">
      <c r="A217">
        <f t="shared" si="22"/>
        <v>2013</v>
      </c>
      <c r="B217" t="s">
        <v>7</v>
      </c>
      <c r="C217">
        <v>19458227</v>
      </c>
      <c r="D217">
        <v>0</v>
      </c>
      <c r="E217">
        <v>7.4418231599767404E-2</v>
      </c>
    </row>
    <row r="218" spans="1:5" x14ac:dyDescent="0.2">
      <c r="A218">
        <f>A209+1</f>
        <v>2014</v>
      </c>
      <c r="B218" s="2" t="s">
        <v>9</v>
      </c>
      <c r="C218">
        <v>19872010</v>
      </c>
      <c r="D218">
        <v>0</v>
      </c>
      <c r="E218">
        <v>1.3606258083825316E-3</v>
      </c>
    </row>
    <row r="219" spans="1:5" x14ac:dyDescent="0.2">
      <c r="A219">
        <f t="shared" ref="A219:A226" si="23">A210+1</f>
        <v>2014</v>
      </c>
      <c r="B219" s="2" t="s">
        <v>10</v>
      </c>
      <c r="C219">
        <v>41207303</v>
      </c>
      <c r="D219">
        <f>0.3/1000</f>
        <v>2.9999999999999997E-4</v>
      </c>
      <c r="E219">
        <v>1.2745480379825998E-4</v>
      </c>
    </row>
    <row r="220" spans="1:5" x14ac:dyDescent="0.2">
      <c r="A220">
        <f t="shared" si="23"/>
        <v>2014</v>
      </c>
      <c r="B220" t="s">
        <v>1</v>
      </c>
      <c r="C220">
        <v>44003825</v>
      </c>
      <c r="D220">
        <f>AVERAGE(24.2,79)/1000</f>
        <v>5.16E-2</v>
      </c>
      <c r="E220">
        <v>6.5464113644300649E-4</v>
      </c>
    </row>
    <row r="221" spans="1:5" x14ac:dyDescent="0.2">
      <c r="A221">
        <f t="shared" si="23"/>
        <v>2014</v>
      </c>
      <c r="B221" t="s">
        <v>2</v>
      </c>
      <c r="C221">
        <v>43547161</v>
      </c>
      <c r="D221">
        <f>AVERAGE(105.8,100.8)/1000</f>
        <v>0.1033</v>
      </c>
      <c r="E221">
        <v>1.0841174189911947E-3</v>
      </c>
    </row>
    <row r="222" spans="1:5" x14ac:dyDescent="0.2">
      <c r="A222">
        <f t="shared" si="23"/>
        <v>2014</v>
      </c>
      <c r="B222" t="s">
        <v>3</v>
      </c>
      <c r="C222">
        <v>40534422</v>
      </c>
      <c r="D222">
        <f>AVERAGE(51,10.6)/1000</f>
        <v>3.0800000000000001E-2</v>
      </c>
      <c r="E222">
        <v>1.7524193944714174E-3</v>
      </c>
    </row>
    <row r="223" spans="1:5" x14ac:dyDescent="0.2">
      <c r="A223">
        <f t="shared" si="23"/>
        <v>2014</v>
      </c>
      <c r="B223" t="s">
        <v>4</v>
      </c>
      <c r="C223">
        <v>43464825</v>
      </c>
      <c r="D223">
        <f>0.8/1000</f>
        <v>8.0000000000000004E-4</v>
      </c>
      <c r="E223">
        <v>4.0478980910010716E-3</v>
      </c>
    </row>
    <row r="224" spans="1:5" x14ac:dyDescent="0.2">
      <c r="A224">
        <f t="shared" si="23"/>
        <v>2014</v>
      </c>
      <c r="B224" t="s">
        <v>5</v>
      </c>
      <c r="C224">
        <v>40076125</v>
      </c>
      <c r="D224">
        <v>0</v>
      </c>
      <c r="E224">
        <v>8.7033196938707449E-3</v>
      </c>
    </row>
    <row r="225" spans="1:5" x14ac:dyDescent="0.2">
      <c r="A225">
        <f t="shared" si="23"/>
        <v>2014</v>
      </c>
      <c r="B225" t="s">
        <v>6</v>
      </c>
      <c r="C225">
        <v>26392080</v>
      </c>
      <c r="D225">
        <v>0</v>
      </c>
      <c r="E225">
        <v>1.7862558521783041E-2</v>
      </c>
    </row>
    <row r="226" spans="1:5" x14ac:dyDescent="0.2">
      <c r="A226">
        <f t="shared" si="23"/>
        <v>2014</v>
      </c>
      <c r="B226" t="s">
        <v>7</v>
      </c>
      <c r="C226">
        <v>19809650</v>
      </c>
      <c r="D226">
        <v>0</v>
      </c>
      <c r="E226">
        <v>7.3103339640404719E-2</v>
      </c>
    </row>
    <row r="227" spans="1:5" x14ac:dyDescent="0.2">
      <c r="A227">
        <f>A218+1</f>
        <v>2015</v>
      </c>
      <c r="B227" s="2" t="s">
        <v>9</v>
      </c>
      <c r="C227">
        <v>19907281</v>
      </c>
      <c r="D227">
        <v>0</v>
      </c>
      <c r="E227">
        <v>1.3773854902635874E-3</v>
      </c>
    </row>
    <row r="228" spans="1:5" x14ac:dyDescent="0.2">
      <c r="A228">
        <f t="shared" ref="A228:A235" si="24">A219+1</f>
        <v>2015</v>
      </c>
      <c r="B228" s="2" t="s">
        <v>10</v>
      </c>
      <c r="C228">
        <v>41109506</v>
      </c>
      <c r="D228">
        <f>0.2/1000</f>
        <v>2.0000000000000001E-4</v>
      </c>
      <c r="E228">
        <v>1.3162405794903009E-4</v>
      </c>
    </row>
    <row r="229" spans="1:5" x14ac:dyDescent="0.2">
      <c r="A229">
        <f t="shared" si="24"/>
        <v>2015</v>
      </c>
      <c r="B229" t="s">
        <v>1</v>
      </c>
      <c r="C229">
        <v>43848216</v>
      </c>
      <c r="D229">
        <f>AVERAGE(22.3,76.9)/1000</f>
        <v>4.9599999999999998E-2</v>
      </c>
      <c r="E229">
        <v>6.9544448513025024E-4</v>
      </c>
    </row>
    <row r="230" spans="1:5" x14ac:dyDescent="0.2">
      <c r="A230">
        <f t="shared" si="24"/>
        <v>2015</v>
      </c>
      <c r="B230" t="s">
        <v>2</v>
      </c>
      <c r="C230">
        <v>44137202</v>
      </c>
      <c r="D230">
        <f>AVERAGE(104.3,101.4)/1000</f>
        <v>0.10285</v>
      </c>
      <c r="E230">
        <v>1.1672013101328897E-3</v>
      </c>
    </row>
    <row r="231" spans="1:5" x14ac:dyDescent="0.2">
      <c r="A231">
        <f t="shared" si="24"/>
        <v>2015</v>
      </c>
      <c r="B231" t="s">
        <v>3</v>
      </c>
      <c r="C231">
        <v>40589783</v>
      </c>
      <c r="D231">
        <f>AVERAGE(51.7,11)/1000</f>
        <v>3.1350000000000003E-2</v>
      </c>
      <c r="E231">
        <v>1.8006501783958786E-3</v>
      </c>
    </row>
    <row r="232" spans="1:5" x14ac:dyDescent="0.2">
      <c r="A232">
        <f t="shared" si="24"/>
        <v>2015</v>
      </c>
      <c r="B232" t="s">
        <v>4</v>
      </c>
      <c r="C232">
        <v>43188161</v>
      </c>
      <c r="D232">
        <f>0.8/1000</f>
        <v>8.0000000000000004E-4</v>
      </c>
      <c r="E232">
        <v>4.040320216459321E-3</v>
      </c>
    </row>
    <row r="233" spans="1:5" x14ac:dyDescent="0.2">
      <c r="A233">
        <f t="shared" si="24"/>
        <v>2015</v>
      </c>
      <c r="B233" t="s">
        <v>5</v>
      </c>
      <c r="C233">
        <v>40877819</v>
      </c>
      <c r="D233">
        <v>0</v>
      </c>
      <c r="E233">
        <v>8.7525462158340693E-3</v>
      </c>
    </row>
    <row r="234" spans="1:5" x14ac:dyDescent="0.2">
      <c r="A234">
        <f t="shared" si="24"/>
        <v>2015</v>
      </c>
      <c r="B234" t="s">
        <v>6</v>
      </c>
      <c r="C234">
        <v>27550517</v>
      </c>
      <c r="D234">
        <v>0</v>
      </c>
      <c r="E234">
        <v>1.7967575708288885E-2</v>
      </c>
    </row>
    <row r="235" spans="1:5" x14ac:dyDescent="0.2">
      <c r="A235">
        <f t="shared" si="24"/>
        <v>2015</v>
      </c>
      <c r="B235" t="s">
        <v>7</v>
      </c>
      <c r="C235">
        <v>20210335</v>
      </c>
      <c r="D235">
        <v>0</v>
      </c>
      <c r="E235">
        <v>7.4084224729575238E-2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PopBirthDeath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2016-12-02T23:02:30Z</dcterms:created>
  <dcterms:modified xsi:type="dcterms:W3CDTF">2016-12-13T01:45:23Z</dcterms:modified>
</cp:coreProperties>
</file>