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Rohit\Desktop\projects\MMM_Assessment\"/>
    </mc:Choice>
  </mc:AlternateContent>
  <bookViews>
    <workbookView xWindow="0" yWindow="0" windowWidth="23040" windowHeight="9072"/>
  </bookViews>
  <sheets>
    <sheet name="MMM Data" sheetId="1" r:id="rId1"/>
    <sheet name="SEASONALITY Analysis" sheetId="3" r:id="rId2"/>
    <sheet name="TREND ANALYSIS" sheetId="16" r:id="rId3"/>
    <sheet name="Media Analysis" sheetId="4" r:id="rId4"/>
    <sheet name="Price vs SalesVolume" sheetId="5" r:id="rId5"/>
    <sheet name="Promotions Analysis" sheetId="6" r:id="rId6"/>
    <sheet name="SalesVol_Regression" sheetId="14" r:id="rId7"/>
    <sheet name="Promotions_Regression" sheetId="15" r:id="rId8"/>
    <sheet name="Sales vs Promotions -Partial r" sheetId="8" r:id="rId9"/>
    <sheet name="COMPETITOR ANALYSIS" sheetId="2" r:id="rId10"/>
    <sheet name="Adstock_Transformation" sheetId="13" r:id="rId11"/>
  </sheets>
  <calcPr calcId="162913" concurrentCalc="0"/>
  <pivotCaches>
    <pivotCache cacheId="0" r:id="rId12"/>
  </pivotCaches>
</workbook>
</file>

<file path=xl/calcChain.xml><?xml version="1.0" encoding="utf-8"?>
<calcChain xmlns="http://schemas.openxmlformats.org/spreadsheetml/2006/main">
  <c r="I4" i="3" l="1"/>
  <c r="M21" i="16"/>
  <c r="M22" i="16"/>
  <c r="M23" i="16"/>
  <c r="K4" i="8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H9" i="13"/>
  <c r="H8" i="13"/>
  <c r="H7" i="13"/>
  <c r="H6" i="13"/>
  <c r="H5" i="13"/>
  <c r="E9" i="3"/>
  <c r="E3" i="3"/>
  <c r="E4" i="3"/>
  <c r="E5" i="3"/>
  <c r="E6" i="3"/>
  <c r="E7" i="3"/>
  <c r="E8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2" i="3"/>
  <c r="E4" i="6"/>
  <c r="E3" i="5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14" i="3"/>
</calcChain>
</file>

<file path=xl/sharedStrings.xml><?xml version="1.0" encoding="utf-8"?>
<sst xmlns="http://schemas.openxmlformats.org/spreadsheetml/2006/main" count="233" uniqueCount="109">
  <si>
    <t>Price</t>
  </si>
  <si>
    <t>Comp1NPapers</t>
  </si>
  <si>
    <t>Comp2NP</t>
  </si>
  <si>
    <t>SalesVol</t>
  </si>
  <si>
    <t>Comp1TV</t>
  </si>
  <si>
    <t>TVGrP</t>
  </si>
  <si>
    <t>Month</t>
  </si>
  <si>
    <t>InstoreAds</t>
  </si>
  <si>
    <t>OutdoorAds</t>
  </si>
  <si>
    <t>Promotion</t>
  </si>
  <si>
    <t>DigitalAds</t>
  </si>
  <si>
    <t>12monthLag_Sales</t>
  </si>
  <si>
    <t>CORRELATION</t>
  </si>
  <si>
    <t>Since, sales after a year has strong correlation with 12 month lagged sales, Hence there is a seasonality in the SalesVolume.</t>
  </si>
  <si>
    <t>Same can be visually confirmed through the time - seres line chrt of SalesVol, having a seasonaity period of 12 months.</t>
  </si>
  <si>
    <t>Since slope of trend line is 55L per month, i.e &gt;0. Hence, there is a trend in the SalesVol.</t>
  </si>
  <si>
    <t>Moderate positive- reach still matters</t>
  </si>
  <si>
    <t>Comparable to TV</t>
  </si>
  <si>
    <t>Strongest-most effective - R2 = 20%, hence almost 20 percent variance in sales can be explained by OutdoorAds</t>
  </si>
  <si>
    <t>Very weak; digital spend hasn’t yet translated into volume - only 0.61% of variance in salesVol can be explained by Digital Ads</t>
  </si>
  <si>
    <t>- Strong Negative Correlation between Price and SalesVol, and Price accounts for 20% fluctuations in SalesVol.</t>
  </si>
  <si>
    <t>Hence, higher price led to decrease in SalesVol, and vice versa.</t>
  </si>
  <si>
    <t>CORRELATION -  (SalesVol, Promotion)</t>
  </si>
  <si>
    <t>Comp2OOH</t>
  </si>
  <si>
    <t xml:space="preserve">Mislabeled Data corrected: </t>
  </si>
  <si>
    <t>Comp1OOH  ---&gt; Comp2OOH</t>
  </si>
  <si>
    <t>The strongest (negative) association is Competitor 2’s outdoor advertising; their billboard presence coincides with noticeable drops in our SalesVolume, followed by the Competitor 1's TV advertising.</t>
  </si>
  <si>
    <t>Also, Peak sales are in April- May, i.e peak summer months, and lowest sales in February.</t>
  </si>
  <si>
    <t>Promotions lift sales, but the relationship is mild on a month-level basis, with a very low association.</t>
  </si>
  <si>
    <t>Month no.</t>
  </si>
  <si>
    <t>Grand Total</t>
  </si>
  <si>
    <t>Average of SalesVol</t>
  </si>
  <si>
    <t>Month_Index</t>
  </si>
  <si>
    <t>Adstock</t>
  </si>
  <si>
    <t>L</t>
  </si>
  <si>
    <t>n</t>
  </si>
  <si>
    <t>k</t>
  </si>
  <si>
    <t>MEAN</t>
  </si>
  <si>
    <t>MEDIAN</t>
  </si>
  <si>
    <t>MODE</t>
  </si>
  <si>
    <t>MIN</t>
  </si>
  <si>
    <t>MAX</t>
  </si>
  <si>
    <t> A(t) = L × A(t−1) + g(t)^n / (g(t)^n + k^n)</t>
  </si>
  <si>
    <t>Where:</t>
  </si>
  <si>
    <t>  - 0 ≤ L ≤ 1</t>
  </si>
  <si>
    <t>  - n &gt; 0</t>
  </si>
  <si>
    <t>  - k &gt; 0</t>
  </si>
  <si>
    <t>TVGrP - g(t)</t>
  </si>
  <si>
    <t>g(t)</t>
  </si>
  <si>
    <t>k - half saturation constant (point where effect is halfway to maximum)</t>
  </si>
  <si>
    <t>- Advertising Effectiveness</t>
  </si>
  <si>
    <t>- how advertising builds up in customer minds over time and how its impact eventually levels off</t>
  </si>
  <si>
    <t>L - Decay Rate or carryover effect - (L=0 - no carryover effect, L=1 complete carryover - infifnite lasting effect, L=0 means 70% of adstock from the previous month is retained in the current month, 30% decays or forgotten.. If l is high, people remember the ads for longer.</t>
  </si>
  <si>
    <t>TV GRP measures the number of times an ad is seen amongst an</t>
  </si>
  <si>
    <t>audience.</t>
  </si>
  <si>
    <t>n - shape parameter - how quickly advertising reaches its maximum potential impact. High n means need for hitting a certain intensity before you see a strong return, then it rises fast. Low n means return quick</t>
  </si>
  <si>
    <t>- how much Advertising is needed to achieve half of the maximum possible immediate effect.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</si>
  <si>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</si>
  <si>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</si>
  <si>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</si>
  <si>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</si>
  <si>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</si>
  <si>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</si>
  <si>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</si>
  <si>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</si>
  <si>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</si>
  <si>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</si>
  <si>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</si>
  <si>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</si>
  <si>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</si>
  <si>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</si>
  <si>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</si>
  <si>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</si>
  <si>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</si>
  <si>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</si>
  <si>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</si>
  <si>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</si>
  <si>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</si>
  <si>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</si>
  <si>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</si>
  <si>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</si>
  <si>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</si>
  <si>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</si>
  <si>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SalesVol</t>
  </si>
  <si>
    <t>Residuals</t>
  </si>
  <si>
    <t>Standard Residuals</t>
  </si>
  <si>
    <t>PROBABILITY OUTPUT</t>
  </si>
  <si>
    <t>Percentile</t>
  </si>
  <si>
    <t>Predicted Promotion</t>
  </si>
  <si>
    <t>Promotions Residuals</t>
  </si>
  <si>
    <t>Sales Residuals</t>
  </si>
  <si>
    <t>After removing the four media effects, partial r ≈ +0.13. → a small positive link remains, so promotions work independently but are not the primary volume driver.</t>
  </si>
  <si>
    <t>CORRELATION (SALESRESIDUALS, PromotionsRESIDUALS)</t>
  </si>
  <si>
    <t>X Variable 1</t>
  </si>
  <si>
    <t>Predicted Y</t>
  </si>
  <si>
    <t>Y</t>
  </si>
  <si>
    <t>H1</t>
  </si>
  <si>
    <t>H0</t>
  </si>
  <si>
    <t>No Linear Relationship</t>
  </si>
  <si>
    <t>CI</t>
  </si>
  <si>
    <t>Alpha</t>
  </si>
  <si>
    <t>p-value</t>
  </si>
  <si>
    <t>Decision</t>
  </si>
  <si>
    <t>Conclusion</t>
  </si>
  <si>
    <t>Linear Relationship between SalesVol and Month_Index.</t>
  </si>
  <si>
    <t>s</t>
  </si>
  <si>
    <t>Correlation</t>
  </si>
  <si>
    <t>Note:  Competitor 2's Outdoor advertising affect our sales the most - but, Comp2OOH spends happens only twice, so there could possibly be some redundancy in the data.</t>
  </si>
  <si>
    <t>Take-away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</si>
</sst>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Ebrima"/>
    </font>
    <font>
      <sz val="11"/>
      <color rgb="FF021E22"/>
      <name val="Calibri"/>
      <family val="2"/>
      <scheme val="minor"/>
    </font>
    <font>
      <sz val="12"/>
      <color rgb="FF222222"/>
      <name val="Calibri"/>
      <family val="2"/>
      <scheme val="minor"/>
    </font>
    <font>
      <i/>
      <sz val="20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23034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5">
    <xf numFmtId="0" fontId="0" fillId="0" borderId="0" xfId="0"/>
    <xf numFmtId="2" fontId="0" fillId="0" borderId="0" xfId="0" applyNumberFormat="1"/>
    <xf numFmtId="2" fontId="0" fillId="33" borderId="0" xfId="0" applyNumberFormat="1" applyFill="1"/>
    <xf numFmtId="14" fontId="0" fillId="0" borderId="0" xfId="0" applyNumberFormat="1"/>
    <xf numFmtId="14" fontId="0" fillId="33" borderId="0" xfId="0" applyNumberFormat="1" applyFill="1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1" fontId="0" fillId="0" borderId="0" xfId="0" applyNumberFormat="1"/>
    <xf numFmtId="2" fontId="0" fillId="37" borderId="13" xfId="0" applyNumberFormat="1" applyFill="1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35" borderId="0" xfId="0" applyFill="1"/>
    <xf numFmtId="0" fontId="0" fillId="36" borderId="0" xfId="0" applyFill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1" fontId="0" fillId="0" borderId="0" xfId="0" applyNumberFormat="1" applyAlignment="1">
      <alignment horizontal="left"/>
    </xf>
    <xf numFmtId="0" fontId="0" fillId="34" borderId="0" xfId="0" applyFill="1"/>
    <xf numFmtId="0" fontId="18" fillId="0" borderId="12" xfId="0" applyFont="1" applyFill="1" applyBorder="1" applyAlignment="1">
      <alignment horizontal="centerContinuous"/>
    </xf>
    <xf numFmtId="0" fontId="16" fillId="0" borderId="0" xfId="0" applyFont="1"/>
    <xf numFmtId="0" fontId="0" fillId="38" borderId="0" xfId="0" applyFill="1"/>
    <xf numFmtId="2" fontId="17" fillId="38" borderId="0" xfId="0" applyNumberFormat="1" applyFont="1" applyFill="1"/>
    <xf numFmtId="0" fontId="19" fillId="38" borderId="0" xfId="0" applyFont="1" applyFill="1"/>
    <xf numFmtId="9" fontId="19" fillId="38" borderId="0" xfId="0" applyNumberFormat="1" applyFont="1" applyFill="1"/>
    <xf numFmtId="0" fontId="17" fillId="0" borderId="0" xfId="0" applyFont="1" applyFill="1" applyBorder="1" applyAlignment="1"/>
    <xf numFmtId="0" fontId="17" fillId="0" borderId="11" xfId="0" applyFont="1" applyFill="1" applyBorder="1" applyAlignment="1"/>
    <xf numFmtId="0" fontId="20" fillId="38" borderId="0" xfId="0" applyFont="1" applyFill="1" applyBorder="1" applyAlignment="1"/>
    <xf numFmtId="0" fontId="0" fillId="0" borderId="0" xfId="0"/>
    <xf numFmtId="0" fontId="17" fillId="38" borderId="0" xfId="0" applyFont="1" applyFill="1"/>
    <xf numFmtId="0" fontId="0" fillId="39" borderId="0" xfId="0" applyFill="1"/>
    <xf numFmtId="0" fontId="0" fillId="0" borderId="0" xfId="0" applyFont="1"/>
    <xf numFmtId="0" fontId="0" fillId="0" borderId="0" xfId="0" quotePrefix="1" applyFont="1"/>
    <xf numFmtId="0" fontId="21" fillId="0" borderId="0" xfId="0" applyFont="1"/>
    <xf numFmtId="0" fontId="0" fillId="0" borderId="0" xfId="0" applyFont="1"/>
    <xf numFmtId="0" fontId="0" fillId="0" borderId="0" xfId="0" quotePrefix="1" applyFont="1"/>
    <xf numFmtId="0" fontId="21" fillId="0" borderId="0" xfId="0" applyFont="1"/>
    <xf numFmtId="0" fontId="0" fillId="39" borderId="0" xfId="0" applyFill="1" applyAlignment="1">
      <alignment horizontal="center"/>
    </xf>
    <xf numFmtId="0" fontId="17" fillId="38" borderId="0" xfId="0" applyFont="1" applyFill="1" applyAlignment="1">
      <alignment horizontal="center"/>
    </xf>
    <xf numFmtId="0" fontId="17" fillId="38" borderId="0" xfId="0" applyFont="1" applyFill="1" applyAlignment="1"/>
    <xf numFmtId="0" fontId="0" fillId="39" borderId="0" xfId="0" quotePrefix="1" applyFill="1"/>
    <xf numFmtId="0" fontId="0" fillId="39" borderId="0" xfId="0" applyFill="1" applyBorder="1"/>
    <xf numFmtId="0" fontId="0" fillId="39" borderId="0" xfId="0" applyFill="1" applyBorder="1"/>
    <xf numFmtId="0" fontId="0" fillId="39" borderId="15" xfId="0" applyFill="1" applyBorder="1"/>
    <xf numFmtId="0" fontId="0" fillId="39" borderId="16" xfId="0" applyFill="1" applyBorder="1"/>
    <xf numFmtId="0" fontId="0" fillId="39" borderId="15" xfId="0" applyFill="1" applyBorder="1"/>
    <xf numFmtId="0" fontId="0" fillId="39" borderId="16" xfId="0" applyFill="1" applyBorder="1"/>
    <xf numFmtId="0" fontId="0" fillId="39" borderId="17" xfId="0" applyFill="1" applyBorder="1"/>
    <xf numFmtId="0" fontId="0" fillId="39" borderId="11" xfId="0" applyFill="1" applyBorder="1"/>
    <xf numFmtId="0" fontId="0" fillId="39" borderId="18" xfId="0" applyFill="1" applyBorder="1"/>
    <xf numFmtId="0" fontId="0" fillId="0" borderId="19" xfId="0" applyBorder="1"/>
    <xf numFmtId="0" fontId="22" fillId="38" borderId="19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2" formatCode="0.00"/>
      <fill>
        <patternFill patternType="solid">
          <fgColor indexed="64"/>
          <bgColor rgb="FFFFFF00"/>
        </patternFill>
      </fill>
    </dxf>
    <dxf>
      <numFmt numFmtId="2" formatCode="0.00"/>
      <fill>
        <patternFill patternType="solid">
          <fgColor indexed="64"/>
          <bgColor rgb="FFFFFF00"/>
        </patternFill>
      </fill>
    </dxf>
    <dxf>
      <numFmt numFmtId="2" formatCode="0.00"/>
      <fill>
        <patternFill patternType="solid">
          <fgColor indexed="64"/>
          <bgColor rgb="FFFFFF00"/>
        </patternFill>
      </fill>
    </dxf>
    <dxf>
      <numFmt numFmtId="2" formatCode="0.00"/>
      <fill>
        <patternFill patternType="solid">
          <fgColor indexed="64"/>
          <bgColor rgb="FFFFFF00"/>
        </patternFill>
      </fill>
    </dxf>
    <dxf>
      <numFmt numFmtId="2" formatCode="0.00"/>
      <fill>
        <patternFill patternType="solid">
          <fgColor indexed="64"/>
          <bgColor rgb="FFFFFF00"/>
        </patternFill>
      </fill>
    </dxf>
    <dxf>
      <numFmt numFmtId="2" formatCode="0.00"/>
      <fill>
        <patternFill patternType="solid">
          <fgColor indexed="64"/>
          <bgColor rgb="FFFFFF00"/>
        </patternFill>
      </fill>
    </dxf>
    <dxf>
      <numFmt numFmtId="2" formatCode="0.00"/>
      <fill>
        <patternFill patternType="solid">
          <fgColor indexed="64"/>
          <bgColor rgb="FFFFFF00"/>
        </patternFill>
      </fill>
    </dxf>
    <dxf>
      <numFmt numFmtId="2" formatCode="0.00"/>
      <fill>
        <patternFill patternType="solid">
          <fgColor indexed="64"/>
          <bgColor rgb="FFFFFF00"/>
        </patternFill>
      </fill>
    </dxf>
    <dxf>
      <numFmt numFmtId="2" formatCode="0.00"/>
      <fill>
        <patternFill patternType="solid">
          <fgColor indexed="64"/>
          <bgColor rgb="FFFFFF00"/>
        </patternFill>
      </fill>
    </dxf>
    <dxf>
      <numFmt numFmtId="2" formatCode="0.00"/>
      <fill>
        <patternFill patternType="solid">
          <fgColor indexed="64"/>
          <bgColor rgb="FFFFFF00"/>
        </patternFill>
      </fill>
    </dxf>
    <dxf>
      <numFmt numFmtId="2" formatCode="0.00"/>
      <fill>
        <patternFill patternType="solid">
          <fgColor indexed="64"/>
          <bgColor rgb="FFFFFF00"/>
        </patternFill>
      </fill>
    </dxf>
    <dxf>
      <numFmt numFmtId="19" formatCode="dd/mm/yyyy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colors>
    <mruColors>
      <color rgb="FF023034"/>
      <color rgb="FF36846B"/>
      <color rgb="FF021E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'SEASONALITY Analysis'!$B$1</c:f>
              <c:strCache>
                <c:ptCount val="1"/>
                <c:pt idx="0">
                  <c:v>SalesVol</c:v>
                </c:pt>
              </c:strCache>
            </c:strRef>
          </c:tx>
          <c:spPr>
            <a:ln w="28575" cap="rnd">
              <a:solidFill>
                <a:srgbClr val="02303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rgbClr val="36846B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'SEASONALITY Analysis'!$A$2:$A$46</c:f>
              <c:numCache>
                <c:formatCode>m/d/yyyy</c:formatCode>
                <c:ptCount val="45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</c:numCache>
            </c:numRef>
          </c:cat>
          <c:val>
            <c:numRef>
              <c:f>'SEASONALITY Analysis'!$B$2:$B$46</c:f>
              <c:numCache>
                <c:formatCode>0.00</c:formatCode>
                <c:ptCount val="45"/>
                <c:pt idx="0">
                  <c:v>6861</c:v>
                </c:pt>
                <c:pt idx="1">
                  <c:v>6196</c:v>
                </c:pt>
                <c:pt idx="2">
                  <c:v>7519</c:v>
                </c:pt>
                <c:pt idx="3">
                  <c:v>8498</c:v>
                </c:pt>
                <c:pt idx="4">
                  <c:v>8721</c:v>
                </c:pt>
                <c:pt idx="5">
                  <c:v>6764</c:v>
                </c:pt>
                <c:pt idx="6">
                  <c:v>6538</c:v>
                </c:pt>
                <c:pt idx="7">
                  <c:v>6808</c:v>
                </c:pt>
                <c:pt idx="8">
                  <c:v>6292</c:v>
                </c:pt>
                <c:pt idx="9">
                  <c:v>6973</c:v>
                </c:pt>
                <c:pt idx="10">
                  <c:v>8132</c:v>
                </c:pt>
                <c:pt idx="11">
                  <c:v>8857</c:v>
                </c:pt>
                <c:pt idx="12">
                  <c:v>8939</c:v>
                </c:pt>
                <c:pt idx="13">
                  <c:v>7863</c:v>
                </c:pt>
                <c:pt idx="14">
                  <c:v>9506</c:v>
                </c:pt>
                <c:pt idx="15">
                  <c:v>10338</c:v>
                </c:pt>
                <c:pt idx="16">
                  <c:v>10094</c:v>
                </c:pt>
                <c:pt idx="17">
                  <c:v>8523</c:v>
                </c:pt>
                <c:pt idx="18">
                  <c:v>8283</c:v>
                </c:pt>
                <c:pt idx="19">
                  <c:v>8210</c:v>
                </c:pt>
                <c:pt idx="20">
                  <c:v>7656</c:v>
                </c:pt>
                <c:pt idx="21">
                  <c:v>8167</c:v>
                </c:pt>
                <c:pt idx="22">
                  <c:v>8326</c:v>
                </c:pt>
                <c:pt idx="23">
                  <c:v>8275</c:v>
                </c:pt>
                <c:pt idx="24">
                  <c:v>8025</c:v>
                </c:pt>
                <c:pt idx="25">
                  <c:v>7350</c:v>
                </c:pt>
                <c:pt idx="26">
                  <c:v>9306</c:v>
                </c:pt>
                <c:pt idx="27">
                  <c:v>10390</c:v>
                </c:pt>
                <c:pt idx="28">
                  <c:v>10455</c:v>
                </c:pt>
                <c:pt idx="29">
                  <c:v>9240</c:v>
                </c:pt>
                <c:pt idx="30">
                  <c:v>8688</c:v>
                </c:pt>
                <c:pt idx="31">
                  <c:v>8677</c:v>
                </c:pt>
                <c:pt idx="32">
                  <c:v>8270</c:v>
                </c:pt>
                <c:pt idx="33">
                  <c:v>8599</c:v>
                </c:pt>
                <c:pt idx="34">
                  <c:v>8428</c:v>
                </c:pt>
                <c:pt idx="35">
                  <c:v>9133</c:v>
                </c:pt>
                <c:pt idx="36">
                  <c:v>8655</c:v>
                </c:pt>
                <c:pt idx="37">
                  <c:v>7713</c:v>
                </c:pt>
                <c:pt idx="38">
                  <c:v>10099</c:v>
                </c:pt>
                <c:pt idx="39">
                  <c:v>10914</c:v>
                </c:pt>
                <c:pt idx="40">
                  <c:v>11132</c:v>
                </c:pt>
                <c:pt idx="41">
                  <c:v>10187</c:v>
                </c:pt>
                <c:pt idx="42">
                  <c:v>9542</c:v>
                </c:pt>
                <c:pt idx="43">
                  <c:v>9100</c:v>
                </c:pt>
                <c:pt idx="44">
                  <c:v>8883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2-4DD0-AB7A-093BA63ECE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71041759"/>
        <c:axId val="1271043007"/>
      </c:lineChart>
      <c:dateAx>
        <c:axId val="12710417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043007"/>
        <c:crosses val="autoZero"/>
        <c:auto val="1"/>
        <c:lblOffset val="100"/>
        <c:baseTimeUnit val="months"/>
      </c:dateAx>
      <c:valAx>
        <c:axId val="127104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04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TVGRP</a:t>
            </a:r>
            <a:r>
              <a:rPr lang="en-IN" baseline="0"/>
              <a:t> - Adstock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Adstock_Transformation!$B$3</c:f>
              <c:strCache>
                <c:ptCount val="1"/>
                <c:pt idx="0">
                  <c:v>TVGrP - g(t)</c:v>
                </c:pt>
              </c:strCache>
            </c:strRef>
          </c:tx>
          <c:spPr>
            <a:ln w="28575" cap="rnd">
              <a:solidFill>
                <a:srgbClr val="023034"/>
              </a:solidFill>
              <a:round/>
            </a:ln>
            <a:effectLst/>
          </c:spPr>
          <c:marker>
            <c:symbol val="none"/>
          </c:marker>
          <c:val>
            <c:numRef>
              <c:f>Adstock_Transformation!$B$4:$B$48</c:f>
              <c:numCache>
                <c:formatCode>0.00</c:formatCode>
                <c:ptCount val="45"/>
                <c:pt idx="0">
                  <c:v>252.21632667250338</c:v>
                </c:pt>
                <c:pt idx="1">
                  <c:v>689.04142864396499</c:v>
                </c:pt>
                <c:pt idx="2">
                  <c:v>798.01690564132048</c:v>
                </c:pt>
                <c:pt idx="3">
                  <c:v>922.7139525189458</c:v>
                </c:pt>
                <c:pt idx="4">
                  <c:v>445.66510543303235</c:v>
                </c:pt>
                <c:pt idx="5">
                  <c:v>310.34669068936762</c:v>
                </c:pt>
                <c:pt idx="6">
                  <c:v>658.8007373459028</c:v>
                </c:pt>
                <c:pt idx="7">
                  <c:v>614.21245932788941</c:v>
                </c:pt>
                <c:pt idx="8">
                  <c:v>388.93428086932994</c:v>
                </c:pt>
                <c:pt idx="9">
                  <c:v>950.53061939867041</c:v>
                </c:pt>
                <c:pt idx="10">
                  <c:v>972.9614957294616</c:v>
                </c:pt>
                <c:pt idx="11">
                  <c:v>1070.018608023101</c:v>
                </c:pt>
                <c:pt idx="12">
                  <c:v>1620.4487480213188</c:v>
                </c:pt>
                <c:pt idx="13">
                  <c:v>495.43507550150218</c:v>
                </c:pt>
                <c:pt idx="14">
                  <c:v>1296.654317371904</c:v>
                </c:pt>
                <c:pt idx="15">
                  <c:v>648.81143862317333</c:v>
                </c:pt>
                <c:pt idx="16">
                  <c:v>643.83399474514692</c:v>
                </c:pt>
                <c:pt idx="17">
                  <c:v>694.1209704282229</c:v>
                </c:pt>
                <c:pt idx="18">
                  <c:v>570.57501588428511</c:v>
                </c:pt>
                <c:pt idx="19">
                  <c:v>463.58008429952673</c:v>
                </c:pt>
                <c:pt idx="20">
                  <c:v>406.14236140169919</c:v>
                </c:pt>
                <c:pt idx="21">
                  <c:v>740.33591247497293</c:v>
                </c:pt>
                <c:pt idx="22">
                  <c:v>481.70522764985424</c:v>
                </c:pt>
                <c:pt idx="23">
                  <c:v>532.60736766391972</c:v>
                </c:pt>
                <c:pt idx="24">
                  <c:v>556.24535010357852</c:v>
                </c:pt>
                <c:pt idx="25">
                  <c:v>830.02078631116046</c:v>
                </c:pt>
                <c:pt idx="26">
                  <c:v>1087.4312469532304</c:v>
                </c:pt>
                <c:pt idx="27">
                  <c:v>1151.9926671345531</c:v>
                </c:pt>
                <c:pt idx="28">
                  <c:v>1128.3866856656325</c:v>
                </c:pt>
                <c:pt idx="29">
                  <c:v>1223.6820081173857</c:v>
                </c:pt>
                <c:pt idx="30">
                  <c:v>1110.7787545931426</c:v>
                </c:pt>
                <c:pt idx="31">
                  <c:v>570.57501588428511</c:v>
                </c:pt>
                <c:pt idx="32">
                  <c:v>542.02558784830228</c:v>
                </c:pt>
                <c:pt idx="33">
                  <c:v>384.66733319663706</c:v>
                </c:pt>
                <c:pt idx="34">
                  <c:v>995.5485988209773</c:v>
                </c:pt>
                <c:pt idx="35">
                  <c:v>1395.8959099335084</c:v>
                </c:pt>
                <c:pt idx="36">
                  <c:v>1358.4233576163178</c:v>
                </c:pt>
                <c:pt idx="37">
                  <c:v>1302.7923201431367</c:v>
                </c:pt>
                <c:pt idx="38">
                  <c:v>906.143443261107</c:v>
                </c:pt>
                <c:pt idx="39">
                  <c:v>410.4791516178156</c:v>
                </c:pt>
                <c:pt idx="40">
                  <c:v>978.59368162871408</c:v>
                </c:pt>
                <c:pt idx="41">
                  <c:v>803.32462370092014</c:v>
                </c:pt>
                <c:pt idx="42">
                  <c:v>846.16355917552346</c:v>
                </c:pt>
                <c:pt idx="43">
                  <c:v>1035.4476756974566</c:v>
                </c:pt>
                <c:pt idx="44">
                  <c:v>397.51038519814864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F-48B3-A0A8-C208686A1535}"/>
            </c:ext>
          </c:extLst>
        </c:ser>
        <c:ser>
          <c:idx val="1"/>
          <c:order val="1"/>
          <c:tx>
            <c:strRef>
              <c:f>Adstock_Transformation!$C$3</c:f>
              <c:strCache>
                <c:ptCount val="1"/>
                <c:pt idx="0">
                  <c:v>Adstock</c:v>
                </c:pt>
              </c:strCache>
            </c:strRef>
          </c:tx>
          <c:spPr>
            <a:ln w="28575" cap="rnd">
              <a:solidFill>
                <a:srgbClr val="36846B"/>
              </a:solidFill>
              <a:round/>
            </a:ln>
            <a:effectLst/>
          </c:spPr>
          <c:marker>
            <c:symbol val="none"/>
          </c:marker>
          <c:val>
            <c:numRef>
              <c:f>Adstock_Transformation!$C$4:$C$48</c:f>
              <c:numCache>
                <c:formatCode>General</c:formatCode>
                <c:ptCount val="45"/>
                <c:pt idx="0">
                  <c:v>0.10159997919776645</c:v>
                </c:pt>
                <c:pt idx="1">
                  <c:v>0.52883532213300855</c:v>
                </c:pt>
                <c:pt idx="2">
                  <c:v>0.90117324443582825</c:v>
                </c:pt>
                <c:pt idx="3">
                  <c:v>1.2329857898278387</c:v>
                </c:pt>
                <c:pt idx="4">
                  <c:v>1.1240450511513027</c:v>
                </c:pt>
                <c:pt idx="5">
                  <c:v>0.93302592788707628</c:v>
                </c:pt>
                <c:pt idx="6">
                  <c:v>1.0886529138633638</c:v>
                </c:pt>
                <c:pt idx="7">
                  <c:v>1.1634980156110446</c:v>
                </c:pt>
                <c:pt idx="8">
                  <c:v>1.0263794869264398</c:v>
                </c:pt>
                <c:pt idx="9">
                  <c:v>1.3347707196006597</c:v>
                </c:pt>
                <c:pt idx="10">
                  <c:v>1.5616141403051818</c:v>
                </c:pt>
                <c:pt idx="11">
                  <c:v>1.763689297782586</c:v>
                </c:pt>
                <c:pt idx="12">
                  <c:v>2.0581591958467014</c:v>
                </c:pt>
                <c:pt idx="13">
                  <c:v>1.7445100847326216</c:v>
                </c:pt>
                <c:pt idx="14">
                  <c:v>1.9704676543976705</c:v>
                </c:pt>
                <c:pt idx="15">
                  <c:v>1.8073649742009514</c:v>
                </c:pt>
                <c:pt idx="16">
                  <c:v>1.6894265039944967</c:v>
                </c:pt>
                <c:pt idx="17">
                  <c:v>1.6439622531789555</c:v>
                </c:pt>
                <c:pt idx="18">
                  <c:v>1.5173674679238085</c:v>
                </c:pt>
                <c:pt idx="19">
                  <c:v>1.3385975403858625</c:v>
                </c:pt>
                <c:pt idx="20">
                  <c:v>1.1637709772892117</c:v>
                </c:pt>
                <c:pt idx="21">
                  <c:v>1.3081554538707567</c:v>
                </c:pt>
                <c:pt idx="22">
                  <c:v>1.2077519468856275</c:v>
                </c:pt>
                <c:pt idx="23">
                  <c:v>1.1806668041420929</c:v>
                </c:pt>
                <c:pt idx="24">
                  <c:v>1.1813305488221872</c:v>
                </c:pt>
                <c:pt idx="25">
                  <c:v>1.3774472142616634</c:v>
                </c:pt>
                <c:pt idx="26">
                  <c:v>1.6418647205650894</c:v>
                </c:pt>
                <c:pt idx="27">
                  <c:v>1.8516212238510086</c:v>
                </c:pt>
                <c:pt idx="28">
                  <c:v>1.9897216716113466</c:v>
                </c:pt>
                <c:pt idx="29">
                  <c:v>2.1197333511998639</c:v>
                </c:pt>
                <c:pt idx="30">
                  <c:v>2.170674793992978</c:v>
                </c:pt>
                <c:pt idx="31">
                  <c:v>1.8860662464936242</c:v>
                </c:pt>
                <c:pt idx="32">
                  <c:v>1.6633440866597433</c:v>
                </c:pt>
                <c:pt idx="33">
                  <c:v>1.3726102800686975</c:v>
                </c:pt>
                <c:pt idx="34">
                  <c:v>1.5987688538486613</c:v>
                </c:pt>
                <c:pt idx="35">
                  <c:v>1.8951261259987999</c:v>
                </c:pt>
                <c:pt idx="36">
                  <c:v>2.0929738995154725</c:v>
                </c:pt>
                <c:pt idx="37">
                  <c:v>2.2161623527780323</c:v>
                </c:pt>
                <c:pt idx="38">
                  <c:v>2.1447643186085621</c:v>
                </c:pt>
                <c:pt idx="39">
                  <c:v>1.7318339512593772</c:v>
                </c:pt>
                <c:pt idx="40">
                  <c:v>1.8422534198920459</c:v>
                </c:pt>
                <c:pt idx="41">
                  <c:v>1.8238663336396936</c:v>
                </c:pt>
                <c:pt idx="42">
                  <c:v>1.8367352317597079</c:v>
                </c:pt>
                <c:pt idx="43">
                  <c:v>1.9416046998916185</c:v>
                </c:pt>
                <c:pt idx="44">
                  <c:v>1.5784311663789234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F-48B3-A0A8-C208686A1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597087"/>
        <c:axId val="545598751"/>
      </c:lineChart>
      <c:catAx>
        <c:axId val="545597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98751"/>
        <c:crosses val="autoZero"/>
        <c:auto val="1"/>
        <c:lblAlgn val="ctr"/>
        <c:lblOffset val="100"/>
        <c:noMultiLvlLbl val="0"/>
      </c:catAx>
      <c:valAx>
        <c:axId val="54559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9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23034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SalesVol vs</a:t>
            </a:r>
            <a:r>
              <a:rPr lang="en-IN" baseline="0"/>
              <a:t> LaggesSalesVol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441834493872395"/>
                  <c:y val="0.403483558336339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'SEASONALITY Analysis'!$B$14:$B$46</c:f>
              <c:numCache>
                <c:formatCode>0.00</c:formatCode>
                <c:ptCount val="33"/>
                <c:pt idx="0">
                  <c:v>8939</c:v>
                </c:pt>
                <c:pt idx="1">
                  <c:v>7863</c:v>
                </c:pt>
                <c:pt idx="2">
                  <c:v>9506</c:v>
                </c:pt>
                <c:pt idx="3">
                  <c:v>10338</c:v>
                </c:pt>
                <c:pt idx="4">
                  <c:v>10094</c:v>
                </c:pt>
                <c:pt idx="5">
                  <c:v>8523</c:v>
                </c:pt>
                <c:pt idx="6">
                  <c:v>8283</c:v>
                </c:pt>
                <c:pt idx="7">
                  <c:v>8210</c:v>
                </c:pt>
                <c:pt idx="8">
                  <c:v>7656</c:v>
                </c:pt>
                <c:pt idx="9">
                  <c:v>8167</c:v>
                </c:pt>
                <c:pt idx="10">
                  <c:v>8326</c:v>
                </c:pt>
                <c:pt idx="11">
                  <c:v>8275</c:v>
                </c:pt>
                <c:pt idx="12">
                  <c:v>8025</c:v>
                </c:pt>
                <c:pt idx="13">
                  <c:v>7350</c:v>
                </c:pt>
                <c:pt idx="14">
                  <c:v>9306</c:v>
                </c:pt>
                <c:pt idx="15">
                  <c:v>10390</c:v>
                </c:pt>
                <c:pt idx="16">
                  <c:v>10455</c:v>
                </c:pt>
                <c:pt idx="17">
                  <c:v>9240</c:v>
                </c:pt>
                <c:pt idx="18">
                  <c:v>8688</c:v>
                </c:pt>
                <c:pt idx="19">
                  <c:v>8677</c:v>
                </c:pt>
                <c:pt idx="20">
                  <c:v>8270</c:v>
                </c:pt>
                <c:pt idx="21">
                  <c:v>8599</c:v>
                </c:pt>
                <c:pt idx="22">
                  <c:v>8428</c:v>
                </c:pt>
                <c:pt idx="23">
                  <c:v>9133</c:v>
                </c:pt>
                <c:pt idx="24">
                  <c:v>8655</c:v>
                </c:pt>
                <c:pt idx="25">
                  <c:v>7713</c:v>
                </c:pt>
                <c:pt idx="26">
                  <c:v>10099</c:v>
                </c:pt>
                <c:pt idx="27">
                  <c:v>10914</c:v>
                </c:pt>
                <c:pt idx="28">
                  <c:v>11132</c:v>
                </c:pt>
                <c:pt idx="29">
                  <c:v>10187</c:v>
                </c:pt>
                <c:pt idx="30">
                  <c:v>9542</c:v>
                </c:pt>
                <c:pt idx="31">
                  <c:v>9100</c:v>
                </c:pt>
                <c:pt idx="32">
                  <c:v>8883</c:v>
                </c:pt>
              </c:numCache>
            </c:numRef>
          </c:xVal>
          <c:yVal>
            <c:numRef>
              <c:f>'SEASONALITY Analysis'!$C$14:$C$46</c:f>
              <c:numCache>
                <c:formatCode>0.00</c:formatCode>
                <c:ptCount val="33"/>
                <c:pt idx="0">
                  <c:v>6861</c:v>
                </c:pt>
                <c:pt idx="1">
                  <c:v>6196</c:v>
                </c:pt>
                <c:pt idx="2">
                  <c:v>7519</c:v>
                </c:pt>
                <c:pt idx="3">
                  <c:v>8498</c:v>
                </c:pt>
                <c:pt idx="4">
                  <c:v>8721</c:v>
                </c:pt>
                <c:pt idx="5">
                  <c:v>6764</c:v>
                </c:pt>
                <c:pt idx="6">
                  <c:v>6538</c:v>
                </c:pt>
                <c:pt idx="7">
                  <c:v>6808</c:v>
                </c:pt>
                <c:pt idx="8">
                  <c:v>6292</c:v>
                </c:pt>
                <c:pt idx="9">
                  <c:v>6973</c:v>
                </c:pt>
                <c:pt idx="10">
                  <c:v>8132</c:v>
                </c:pt>
                <c:pt idx="11">
                  <c:v>8857</c:v>
                </c:pt>
                <c:pt idx="12">
                  <c:v>8939</c:v>
                </c:pt>
                <c:pt idx="13">
                  <c:v>7863</c:v>
                </c:pt>
                <c:pt idx="14">
                  <c:v>9506</c:v>
                </c:pt>
                <c:pt idx="15">
                  <c:v>10338</c:v>
                </c:pt>
                <c:pt idx="16">
                  <c:v>10094</c:v>
                </c:pt>
                <c:pt idx="17">
                  <c:v>8523</c:v>
                </c:pt>
                <c:pt idx="18">
                  <c:v>8283</c:v>
                </c:pt>
                <c:pt idx="19">
                  <c:v>8210</c:v>
                </c:pt>
                <c:pt idx="20">
                  <c:v>7656</c:v>
                </c:pt>
                <c:pt idx="21">
                  <c:v>8167</c:v>
                </c:pt>
                <c:pt idx="22">
                  <c:v>8326</c:v>
                </c:pt>
                <c:pt idx="23">
                  <c:v>8275</c:v>
                </c:pt>
                <c:pt idx="24">
                  <c:v>8025</c:v>
                </c:pt>
                <c:pt idx="25">
                  <c:v>7350</c:v>
                </c:pt>
                <c:pt idx="26">
                  <c:v>9306</c:v>
                </c:pt>
                <c:pt idx="27">
                  <c:v>10390</c:v>
                </c:pt>
                <c:pt idx="28">
                  <c:v>10455</c:v>
                </c:pt>
                <c:pt idx="29">
                  <c:v>9240</c:v>
                </c:pt>
                <c:pt idx="30">
                  <c:v>8688</c:v>
                </c:pt>
                <c:pt idx="31">
                  <c:v>8677</c:v>
                </c:pt>
                <c:pt idx="32">
                  <c:v>8270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1-4A3E-8784-1F06364FC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636575"/>
        <c:axId val="553636991"/>
      </c:scatterChart>
      <c:valAx>
        <c:axId val="55363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36991"/>
        <c:crosses val="autoZero"/>
        <c:crossBetween val="midCat"/>
      </c:valAx>
      <c:valAx>
        <c:axId val="55363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3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[SodaSales.xlsx]SEASONALITY Analysis!PivotTable6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accent1">
                <a:lumMod val="40000"/>
                <a:lumOff val="60000"/>
              </a:schemeClr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rgbClr val="36846B"/>
          </a:solidFill>
          <a:ln>
            <a:solidFill>
              <a:schemeClr val="accent1">
                <a:lumMod val="20000"/>
                <a:lumOff val="80000"/>
              </a:schemeClr>
            </a:solidFill>
          </a:ln>
          <a:effectLst/>
        </c:spPr>
      </c:pivotFmt>
      <c:pivotFmt>
        <c:idx val="2"/>
        <c:spPr>
          <a:solidFill>
            <a:srgbClr val="36846B"/>
          </a:solidFill>
          <a:ln>
            <a:solidFill>
              <a:schemeClr val="accent1">
                <a:lumMod val="40000"/>
                <a:lumOff val="60000"/>
              </a:schemeClr>
            </a:solidFill>
          </a:ln>
          <a:effectLst/>
        </c:spPr>
      </c:pivotFmt>
      <c:pivotFmt>
        <c:idx val="3"/>
        <c:spPr>
          <a:solidFill>
            <a:srgbClr val="36846B"/>
          </a:solidFill>
          <a:ln>
            <a:solidFill>
              <a:schemeClr val="accent1">
                <a:lumMod val="40000"/>
                <a:lumOff val="60000"/>
              </a:schemeClr>
            </a:solidFill>
          </a:ln>
          <a:effectLst/>
        </c:spPr>
      </c:pivotFmt>
      <c:pivotFmt>
        <c:idx val="4"/>
        <c:spPr>
          <a:solidFill>
            <a:srgbClr val="36846B"/>
          </a:solidFill>
          <a:ln>
            <a:solidFill>
              <a:schemeClr val="accent1">
                <a:lumMod val="40000"/>
                <a:lumOff val="60000"/>
              </a:schemeClr>
            </a:solidFill>
          </a:ln>
          <a:effectLst/>
        </c:spPr>
      </c:pivotFmt>
      <c:pivotFmt>
        <c:idx val="5"/>
        <c:spPr>
          <a:solidFill>
            <a:srgbClr val="36846B"/>
          </a:solidFill>
          <a:ln>
            <a:solidFill>
              <a:schemeClr val="accent1">
                <a:lumMod val="40000"/>
                <a:lumOff val="60000"/>
              </a:schemeClr>
            </a:solidFill>
          </a:ln>
          <a:effectLst/>
        </c:spPr>
      </c:pivotFmt>
      <c:pivotFmt>
        <c:idx val="6"/>
        <c:spPr>
          <a:solidFill>
            <a:srgbClr val="36846B"/>
          </a:solidFill>
          <a:ln>
            <a:solidFill>
              <a:schemeClr val="accent1">
                <a:lumMod val="40000"/>
                <a:lumOff val="60000"/>
              </a:schemeClr>
            </a:solidFill>
          </a:ln>
          <a:effectLst/>
        </c:spPr>
      </c:pivotFmt>
      <c:pivotFmt>
        <c:idx val="7"/>
        <c:spPr>
          <a:solidFill>
            <a:srgbClr val="36846B"/>
          </a:solidFill>
          <a:ln>
            <a:solidFill>
              <a:schemeClr val="accent1">
                <a:lumMod val="40000"/>
                <a:lumOff val="60000"/>
              </a:schemeClr>
            </a:solidFill>
          </a:ln>
          <a:effectLst/>
        </c:spPr>
      </c:pivotFmt>
      <c:pivotFmt>
        <c:idx val="8"/>
        <c:spPr>
          <a:solidFill>
            <a:srgbClr val="36846B"/>
          </a:solidFill>
          <a:ln>
            <a:solidFill>
              <a:schemeClr val="accent1">
                <a:lumMod val="40000"/>
                <a:lumOff val="60000"/>
              </a:schemeClr>
            </a:solidFill>
          </a:ln>
          <a:effectLst/>
        </c:spPr>
      </c:pivotFmt>
      <c:pivotFmt>
        <c:idx val="9"/>
        <c:spPr>
          <a:solidFill>
            <a:srgbClr val="36846B"/>
          </a:solidFill>
          <a:ln>
            <a:solidFill>
              <a:schemeClr val="accent1">
                <a:lumMod val="40000"/>
                <a:lumOff val="60000"/>
              </a:schemeClr>
            </a:solidFill>
          </a:ln>
          <a:effectLst/>
        </c:spPr>
      </c:pivotFmt>
      <c:pivotFmt>
        <c:idx val="10"/>
        <c:spPr>
          <a:solidFill>
            <a:srgbClr val="36846B"/>
          </a:solidFill>
          <a:ln>
            <a:solidFill>
              <a:schemeClr val="accent1">
                <a:lumMod val="40000"/>
                <a:lumOff val="60000"/>
              </a:schemeClr>
            </a:solidFill>
          </a:ln>
          <a:effectLst/>
        </c:spPr>
      </c:pivotFmt>
      <c:pivotFmt>
        <c:idx val="11"/>
        <c:spPr>
          <a:solidFill>
            <a:srgbClr val="36846B"/>
          </a:solidFill>
          <a:ln>
            <a:solidFill>
              <a:schemeClr val="accent1">
                <a:lumMod val="40000"/>
                <a:lumOff val="60000"/>
              </a:schemeClr>
            </a:solidFill>
          </a:ln>
          <a:effectLst/>
        </c:spPr>
      </c:pivotFmt>
      <c:pivotFmt>
        <c:idx val="12"/>
        <c:spPr>
          <a:solidFill>
            <a:srgbClr val="36846B"/>
          </a:solidFill>
          <a:ln>
            <a:solidFill>
              <a:schemeClr val="accent1">
                <a:lumMod val="40000"/>
                <a:lumOff val="60000"/>
              </a:schemeClr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'SEASONALITY Analysis'!$I$25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36846B"/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D41C-429B-8FD9-FE681DDAA602}"/>
              </c:ext>
            </c:extLst>
          </c:dPt>
          <c:dPt>
            <c:idx val="1"/>
            <c:invertIfNegative val="0"/>
            <c:bubble3D val="0"/>
            <c:spPr>
              <a:solidFill>
                <a:srgbClr val="36846B"/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41C-429B-8FD9-FE681DDAA602}"/>
              </c:ext>
            </c:extLst>
          </c:dPt>
          <c:dPt>
            <c:idx val="2"/>
            <c:invertIfNegative val="0"/>
            <c:bubble3D val="0"/>
            <c:spPr>
              <a:solidFill>
                <a:srgbClr val="36846B"/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41C-429B-8FD9-FE681DDAA602}"/>
              </c:ext>
            </c:extLst>
          </c:dPt>
          <c:dPt>
            <c:idx val="3"/>
            <c:invertIfNegative val="0"/>
            <c:bubble3D val="0"/>
            <c:spPr>
              <a:solidFill>
                <a:srgbClr val="36846B"/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41C-429B-8FD9-FE681DDAA602}"/>
              </c:ext>
            </c:extLst>
          </c:dPt>
          <c:dPt>
            <c:idx val="4"/>
            <c:invertIfNegative val="0"/>
            <c:bubble3D val="0"/>
            <c:spPr>
              <a:solidFill>
                <a:srgbClr val="36846B"/>
              </a:solidFill>
              <a:ln>
                <a:solidFill>
                  <a:schemeClr val="accent1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1C-429B-8FD9-FE681DDAA602}"/>
              </c:ext>
            </c:extLst>
          </c:dPt>
          <c:dPt>
            <c:idx val="5"/>
            <c:invertIfNegative val="0"/>
            <c:bubble3D val="0"/>
            <c:spPr>
              <a:solidFill>
                <a:srgbClr val="36846B"/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41C-429B-8FD9-FE681DDAA602}"/>
              </c:ext>
            </c:extLst>
          </c:dPt>
          <c:dPt>
            <c:idx val="6"/>
            <c:invertIfNegative val="0"/>
            <c:bubble3D val="0"/>
            <c:spPr>
              <a:solidFill>
                <a:srgbClr val="36846B"/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D41C-429B-8FD9-FE681DDAA602}"/>
              </c:ext>
            </c:extLst>
          </c:dPt>
          <c:dPt>
            <c:idx val="7"/>
            <c:invertIfNegative val="0"/>
            <c:bubble3D val="0"/>
            <c:spPr>
              <a:solidFill>
                <a:srgbClr val="36846B"/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41C-429B-8FD9-FE681DDAA602}"/>
              </c:ext>
            </c:extLst>
          </c:dPt>
          <c:dPt>
            <c:idx val="8"/>
            <c:invertIfNegative val="0"/>
            <c:bubble3D val="0"/>
            <c:spPr>
              <a:solidFill>
                <a:srgbClr val="36846B"/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D41C-429B-8FD9-FE681DDAA602}"/>
              </c:ext>
            </c:extLst>
          </c:dPt>
          <c:dPt>
            <c:idx val="9"/>
            <c:invertIfNegative val="0"/>
            <c:bubble3D val="0"/>
            <c:spPr>
              <a:solidFill>
                <a:srgbClr val="36846B"/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D41C-429B-8FD9-FE681DDAA602}"/>
              </c:ext>
            </c:extLst>
          </c:dPt>
          <c:dPt>
            <c:idx val="10"/>
            <c:invertIfNegative val="0"/>
            <c:bubble3D val="0"/>
            <c:spPr>
              <a:solidFill>
                <a:srgbClr val="36846B"/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41C-429B-8FD9-FE681DDAA602}"/>
              </c:ext>
            </c:extLst>
          </c:dPt>
          <c:dPt>
            <c:idx val="11"/>
            <c:invertIfNegative val="0"/>
            <c:bubble3D val="0"/>
            <c:spPr>
              <a:solidFill>
                <a:srgbClr val="36846B"/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D41C-429B-8FD9-FE681DDAA602}"/>
              </c:ext>
            </c:extLst>
          </c:dPt>
          <c:cat>
            <c:strRef>
              <c:f>'SEASONALITY Analysis'!$H$26:$H$38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'SEASONALITY Analysis'!$I$26:$I$38</c:f>
              <c:numCache>
                <c:formatCode>General</c:formatCode>
                <c:ptCount val="12"/>
                <c:pt idx="0">
                  <c:v>8120</c:v>
                </c:pt>
                <c:pt idx="1">
                  <c:v>7280.5</c:v>
                </c:pt>
                <c:pt idx="2">
                  <c:v>9107.5</c:v>
                </c:pt>
                <c:pt idx="3">
                  <c:v>10035</c:v>
                </c:pt>
                <c:pt idx="4">
                  <c:v>10100.5</c:v>
                </c:pt>
                <c:pt idx="5">
                  <c:v>8678.5</c:v>
                </c:pt>
                <c:pt idx="6">
                  <c:v>8262.75</c:v>
                </c:pt>
                <c:pt idx="7">
                  <c:v>8198.75</c:v>
                </c:pt>
                <c:pt idx="8">
                  <c:v>7775.25</c:v>
                </c:pt>
                <c:pt idx="9">
                  <c:v>7913</c:v>
                </c:pt>
                <c:pt idx="10">
                  <c:v>8295.3333333333339</c:v>
                </c:pt>
                <c:pt idx="11">
                  <c:v>8755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C-429B-8FD9-FE681DDAA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682767"/>
        <c:axId val="553683183"/>
      </c:barChart>
      <c:catAx>
        <c:axId val="55368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83183"/>
        <c:crosses val="autoZero"/>
        <c:auto val="1"/>
        <c:lblAlgn val="ctr"/>
        <c:lblOffset val="100"/>
        <c:noMultiLvlLbl val="0"/>
      </c:catAx>
      <c:valAx>
        <c:axId val="55368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8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'SEASONALITY Analysis'!$D$1</c:f>
              <c:strCache>
                <c:ptCount val="1"/>
                <c:pt idx="0">
                  <c:v>Month_Index</c:v>
                </c:pt>
              </c:strCache>
            </c:strRef>
          </c:tx>
          <c:spPr>
            <a:ln w="19050" cap="rnd">
              <a:solidFill>
                <a:srgbClr val="02303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23034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36846B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077842835509383E-2"/>
                  <c:y val="-0.203677763838342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'SEASONALITY Analysis'!$D$2:$D$46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'SEASONALITY Analysis'!$B$2:$B$46</c:f>
              <c:numCache>
                <c:formatCode>0.00</c:formatCode>
                <c:ptCount val="45"/>
                <c:pt idx="0">
                  <c:v>6861</c:v>
                </c:pt>
                <c:pt idx="1">
                  <c:v>6196</c:v>
                </c:pt>
                <c:pt idx="2">
                  <c:v>7519</c:v>
                </c:pt>
                <c:pt idx="3">
                  <c:v>8498</c:v>
                </c:pt>
                <c:pt idx="4">
                  <c:v>8721</c:v>
                </c:pt>
                <c:pt idx="5">
                  <c:v>6764</c:v>
                </c:pt>
                <c:pt idx="6">
                  <c:v>6538</c:v>
                </c:pt>
                <c:pt idx="7">
                  <c:v>6808</c:v>
                </c:pt>
                <c:pt idx="8">
                  <c:v>6292</c:v>
                </c:pt>
                <c:pt idx="9">
                  <c:v>6973</c:v>
                </c:pt>
                <c:pt idx="10">
                  <c:v>8132</c:v>
                </c:pt>
                <c:pt idx="11">
                  <c:v>8857</c:v>
                </c:pt>
                <c:pt idx="12">
                  <c:v>8939</c:v>
                </c:pt>
                <c:pt idx="13">
                  <c:v>7863</c:v>
                </c:pt>
                <c:pt idx="14">
                  <c:v>9506</c:v>
                </c:pt>
                <c:pt idx="15">
                  <c:v>10338</c:v>
                </c:pt>
                <c:pt idx="16">
                  <c:v>10094</c:v>
                </c:pt>
                <c:pt idx="17">
                  <c:v>8523</c:v>
                </c:pt>
                <c:pt idx="18">
                  <c:v>8283</c:v>
                </c:pt>
                <c:pt idx="19">
                  <c:v>8210</c:v>
                </c:pt>
                <c:pt idx="20">
                  <c:v>7656</c:v>
                </c:pt>
                <c:pt idx="21">
                  <c:v>8167</c:v>
                </c:pt>
                <c:pt idx="22">
                  <c:v>8326</c:v>
                </c:pt>
                <c:pt idx="23">
                  <c:v>8275</c:v>
                </c:pt>
                <c:pt idx="24">
                  <c:v>8025</c:v>
                </c:pt>
                <c:pt idx="25">
                  <c:v>7350</c:v>
                </c:pt>
                <c:pt idx="26">
                  <c:v>9306</c:v>
                </c:pt>
                <c:pt idx="27">
                  <c:v>10390</c:v>
                </c:pt>
                <c:pt idx="28">
                  <c:v>10455</c:v>
                </c:pt>
                <c:pt idx="29">
                  <c:v>9240</c:v>
                </c:pt>
                <c:pt idx="30">
                  <c:v>8688</c:v>
                </c:pt>
                <c:pt idx="31">
                  <c:v>8677</c:v>
                </c:pt>
                <c:pt idx="32">
                  <c:v>8270</c:v>
                </c:pt>
                <c:pt idx="33">
                  <c:v>8599</c:v>
                </c:pt>
                <c:pt idx="34">
                  <c:v>8428</c:v>
                </c:pt>
                <c:pt idx="35">
                  <c:v>9133</c:v>
                </c:pt>
                <c:pt idx="36">
                  <c:v>8655</c:v>
                </c:pt>
                <c:pt idx="37">
                  <c:v>7713</c:v>
                </c:pt>
                <c:pt idx="38">
                  <c:v>10099</c:v>
                </c:pt>
                <c:pt idx="39">
                  <c:v>10914</c:v>
                </c:pt>
                <c:pt idx="40">
                  <c:v>11132</c:v>
                </c:pt>
                <c:pt idx="41">
                  <c:v>10187</c:v>
                </c:pt>
                <c:pt idx="42">
                  <c:v>9542</c:v>
                </c:pt>
                <c:pt idx="43">
                  <c:v>9100</c:v>
                </c:pt>
                <c:pt idx="44">
                  <c:v>8883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E-4DD6-9C19-EAF64230B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679855"/>
        <c:axId val="553681519"/>
      </c:scatterChart>
      <c:valAx>
        <c:axId val="55367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81519"/>
        <c:crosses val="autoZero"/>
        <c:crossBetween val="midCat"/>
      </c:valAx>
      <c:valAx>
        <c:axId val="55368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7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OutdoorAds vs SalesVol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36846B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273623476803962"/>
                  <c:y val="-0.501308149878394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'Media Analysis'!$B$2:$B$46</c:f>
              <c:numCache>
                <c:formatCode>0.00</c:formatCode>
                <c:ptCount val="45"/>
                <c:pt idx="0">
                  <c:v>6861</c:v>
                </c:pt>
                <c:pt idx="1">
                  <c:v>6196</c:v>
                </c:pt>
                <c:pt idx="2">
                  <c:v>7519</c:v>
                </c:pt>
                <c:pt idx="3">
                  <c:v>8498</c:v>
                </c:pt>
                <c:pt idx="4">
                  <c:v>8721</c:v>
                </c:pt>
                <c:pt idx="5">
                  <c:v>6764</c:v>
                </c:pt>
                <c:pt idx="6">
                  <c:v>6538</c:v>
                </c:pt>
                <c:pt idx="7">
                  <c:v>6808</c:v>
                </c:pt>
                <c:pt idx="8">
                  <c:v>6292</c:v>
                </c:pt>
                <c:pt idx="9">
                  <c:v>6973</c:v>
                </c:pt>
                <c:pt idx="10">
                  <c:v>8132</c:v>
                </c:pt>
                <c:pt idx="11">
                  <c:v>8857</c:v>
                </c:pt>
                <c:pt idx="12">
                  <c:v>8939</c:v>
                </c:pt>
                <c:pt idx="13">
                  <c:v>7863</c:v>
                </c:pt>
                <c:pt idx="14">
                  <c:v>9506</c:v>
                </c:pt>
                <c:pt idx="15">
                  <c:v>10338</c:v>
                </c:pt>
                <c:pt idx="16">
                  <c:v>10094</c:v>
                </c:pt>
                <c:pt idx="17">
                  <c:v>8523</c:v>
                </c:pt>
                <c:pt idx="18">
                  <c:v>8283</c:v>
                </c:pt>
                <c:pt idx="19">
                  <c:v>8210</c:v>
                </c:pt>
                <c:pt idx="20">
                  <c:v>7656</c:v>
                </c:pt>
                <c:pt idx="21">
                  <c:v>8167</c:v>
                </c:pt>
                <c:pt idx="22">
                  <c:v>8326</c:v>
                </c:pt>
                <c:pt idx="23">
                  <c:v>8275</c:v>
                </c:pt>
                <c:pt idx="24">
                  <c:v>8025</c:v>
                </c:pt>
                <c:pt idx="25">
                  <c:v>7350</c:v>
                </c:pt>
                <c:pt idx="26">
                  <c:v>9306</c:v>
                </c:pt>
                <c:pt idx="27">
                  <c:v>10390</c:v>
                </c:pt>
                <c:pt idx="28">
                  <c:v>10455</c:v>
                </c:pt>
                <c:pt idx="29">
                  <c:v>9240</c:v>
                </c:pt>
                <c:pt idx="30">
                  <c:v>8688</c:v>
                </c:pt>
                <c:pt idx="31">
                  <c:v>8677</c:v>
                </c:pt>
                <c:pt idx="32">
                  <c:v>8270</c:v>
                </c:pt>
                <c:pt idx="33">
                  <c:v>8599</c:v>
                </c:pt>
                <c:pt idx="34">
                  <c:v>8428</c:v>
                </c:pt>
                <c:pt idx="35">
                  <c:v>9133</c:v>
                </c:pt>
                <c:pt idx="36">
                  <c:v>8655</c:v>
                </c:pt>
                <c:pt idx="37">
                  <c:v>7713</c:v>
                </c:pt>
                <c:pt idx="38">
                  <c:v>10099</c:v>
                </c:pt>
                <c:pt idx="39">
                  <c:v>10914</c:v>
                </c:pt>
                <c:pt idx="40">
                  <c:v>11132</c:v>
                </c:pt>
                <c:pt idx="41">
                  <c:v>10187</c:v>
                </c:pt>
                <c:pt idx="42">
                  <c:v>9542</c:v>
                </c:pt>
                <c:pt idx="43">
                  <c:v>9100</c:v>
                </c:pt>
                <c:pt idx="44">
                  <c:v>8883</c:v>
                </c:pt>
              </c:numCache>
            </c:numRef>
          </c:xVal>
          <c:yVal>
            <c:numRef>
              <c:f>'Media Analysis'!$E$2:$E$46</c:f>
              <c:numCache>
                <c:formatCode>0.00</c:formatCode>
                <c:ptCount val="45"/>
                <c:pt idx="0">
                  <c:v>391876</c:v>
                </c:pt>
                <c:pt idx="1">
                  <c:v>391876</c:v>
                </c:pt>
                <c:pt idx="2">
                  <c:v>6317682.25</c:v>
                </c:pt>
                <c:pt idx="3">
                  <c:v>6292572.25</c:v>
                </c:pt>
                <c:pt idx="4">
                  <c:v>6290064</c:v>
                </c:pt>
                <c:pt idx="5">
                  <c:v>842724</c:v>
                </c:pt>
                <c:pt idx="6">
                  <c:v>8608356</c:v>
                </c:pt>
                <c:pt idx="7">
                  <c:v>9821956</c:v>
                </c:pt>
                <c:pt idx="8">
                  <c:v>9815689</c:v>
                </c:pt>
                <c:pt idx="9">
                  <c:v>10055241</c:v>
                </c:pt>
                <c:pt idx="10">
                  <c:v>11444689</c:v>
                </c:pt>
                <c:pt idx="11">
                  <c:v>7789681</c:v>
                </c:pt>
                <c:pt idx="12">
                  <c:v>11404129</c:v>
                </c:pt>
                <c:pt idx="13">
                  <c:v>11400752.25</c:v>
                </c:pt>
                <c:pt idx="14">
                  <c:v>12425625</c:v>
                </c:pt>
                <c:pt idx="15">
                  <c:v>16662724</c:v>
                </c:pt>
                <c:pt idx="16">
                  <c:v>12425625</c:v>
                </c:pt>
                <c:pt idx="17">
                  <c:v>7043716</c:v>
                </c:pt>
                <c:pt idx="18">
                  <c:v>5953600</c:v>
                </c:pt>
                <c:pt idx="19">
                  <c:v>5953600</c:v>
                </c:pt>
                <c:pt idx="20">
                  <c:v>5953600</c:v>
                </c:pt>
                <c:pt idx="21">
                  <c:v>8755681</c:v>
                </c:pt>
                <c:pt idx="22">
                  <c:v>8564402.25</c:v>
                </c:pt>
                <c:pt idx="23">
                  <c:v>10640644</c:v>
                </c:pt>
                <c:pt idx="24">
                  <c:v>11292960.25</c:v>
                </c:pt>
                <c:pt idx="25">
                  <c:v>14058750.25</c:v>
                </c:pt>
                <c:pt idx="26">
                  <c:v>91968100</c:v>
                </c:pt>
                <c:pt idx="27">
                  <c:v>17451506.25</c:v>
                </c:pt>
                <c:pt idx="28">
                  <c:v>16479540.25</c:v>
                </c:pt>
                <c:pt idx="29">
                  <c:v>16301406.25</c:v>
                </c:pt>
                <c:pt idx="30">
                  <c:v>12260502.25</c:v>
                </c:pt>
                <c:pt idx="31">
                  <c:v>9803161</c:v>
                </c:pt>
                <c:pt idx="32">
                  <c:v>9597604</c:v>
                </c:pt>
                <c:pt idx="33">
                  <c:v>6325225</c:v>
                </c:pt>
                <c:pt idx="34">
                  <c:v>14428602.25</c:v>
                </c:pt>
                <c:pt idx="35">
                  <c:v>19945156</c:v>
                </c:pt>
                <c:pt idx="36">
                  <c:v>63274070.25</c:v>
                </c:pt>
                <c:pt idx="37">
                  <c:v>92294449</c:v>
                </c:pt>
                <c:pt idx="38">
                  <c:v>92294449</c:v>
                </c:pt>
                <c:pt idx="39">
                  <c:v>107298522.25</c:v>
                </c:pt>
                <c:pt idx="40">
                  <c:v>353045310.25</c:v>
                </c:pt>
                <c:pt idx="41">
                  <c:v>281685872.25</c:v>
                </c:pt>
                <c:pt idx="42">
                  <c:v>102292996</c:v>
                </c:pt>
                <c:pt idx="43">
                  <c:v>376010881</c:v>
                </c:pt>
                <c:pt idx="44">
                  <c:v>219647220.25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69-4EC1-A06A-94E2F5E31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583423"/>
        <c:axId val="1329583839"/>
      </c:scatterChart>
      <c:valAx>
        <c:axId val="132958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583839"/>
        <c:crosses val="autoZero"/>
        <c:crossBetween val="midCat"/>
      </c:valAx>
      <c:valAx>
        <c:axId val="132958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58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DigitalAds vs SalesVol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2303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9725629647337722E-2"/>
                  <c:y val="-0.503132645576007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'Media Analysis'!$B$2:$B$46</c:f>
              <c:numCache>
                <c:formatCode>0.00</c:formatCode>
                <c:ptCount val="45"/>
                <c:pt idx="0">
                  <c:v>6861</c:v>
                </c:pt>
                <c:pt idx="1">
                  <c:v>6196</c:v>
                </c:pt>
                <c:pt idx="2">
                  <c:v>7519</c:v>
                </c:pt>
                <c:pt idx="3">
                  <c:v>8498</c:v>
                </c:pt>
                <c:pt idx="4">
                  <c:v>8721</c:v>
                </c:pt>
                <c:pt idx="5">
                  <c:v>6764</c:v>
                </c:pt>
                <c:pt idx="6">
                  <c:v>6538</c:v>
                </c:pt>
                <c:pt idx="7">
                  <c:v>6808</c:v>
                </c:pt>
                <c:pt idx="8">
                  <c:v>6292</c:v>
                </c:pt>
                <c:pt idx="9">
                  <c:v>6973</c:v>
                </c:pt>
                <c:pt idx="10">
                  <c:v>8132</c:v>
                </c:pt>
                <c:pt idx="11">
                  <c:v>8857</c:v>
                </c:pt>
                <c:pt idx="12">
                  <c:v>8939</c:v>
                </c:pt>
                <c:pt idx="13">
                  <c:v>7863</c:v>
                </c:pt>
                <c:pt idx="14">
                  <c:v>9506</c:v>
                </c:pt>
                <c:pt idx="15">
                  <c:v>10338</c:v>
                </c:pt>
                <c:pt idx="16">
                  <c:v>10094</c:v>
                </c:pt>
                <c:pt idx="17">
                  <c:v>8523</c:v>
                </c:pt>
                <c:pt idx="18">
                  <c:v>8283</c:v>
                </c:pt>
                <c:pt idx="19">
                  <c:v>8210</c:v>
                </c:pt>
                <c:pt idx="20">
                  <c:v>7656</c:v>
                </c:pt>
                <c:pt idx="21">
                  <c:v>8167</c:v>
                </c:pt>
                <c:pt idx="22">
                  <c:v>8326</c:v>
                </c:pt>
                <c:pt idx="23">
                  <c:v>8275</c:v>
                </c:pt>
                <c:pt idx="24">
                  <c:v>8025</c:v>
                </c:pt>
                <c:pt idx="25">
                  <c:v>7350</c:v>
                </c:pt>
                <c:pt idx="26">
                  <c:v>9306</c:v>
                </c:pt>
                <c:pt idx="27">
                  <c:v>10390</c:v>
                </c:pt>
                <c:pt idx="28">
                  <c:v>10455</c:v>
                </c:pt>
                <c:pt idx="29">
                  <c:v>9240</c:v>
                </c:pt>
                <c:pt idx="30">
                  <c:v>8688</c:v>
                </c:pt>
                <c:pt idx="31">
                  <c:v>8677</c:v>
                </c:pt>
                <c:pt idx="32">
                  <c:v>8270</c:v>
                </c:pt>
                <c:pt idx="33">
                  <c:v>8599</c:v>
                </c:pt>
                <c:pt idx="34">
                  <c:v>8428</c:v>
                </c:pt>
                <c:pt idx="35">
                  <c:v>9133</c:v>
                </c:pt>
                <c:pt idx="36">
                  <c:v>8655</c:v>
                </c:pt>
                <c:pt idx="37">
                  <c:v>7713</c:v>
                </c:pt>
                <c:pt idx="38">
                  <c:v>10099</c:v>
                </c:pt>
                <c:pt idx="39">
                  <c:v>10914</c:v>
                </c:pt>
                <c:pt idx="40">
                  <c:v>11132</c:v>
                </c:pt>
                <c:pt idx="41">
                  <c:v>10187</c:v>
                </c:pt>
                <c:pt idx="42">
                  <c:v>9542</c:v>
                </c:pt>
                <c:pt idx="43">
                  <c:v>9100</c:v>
                </c:pt>
                <c:pt idx="44">
                  <c:v>8883</c:v>
                </c:pt>
              </c:numCache>
            </c:numRef>
          </c:xVal>
          <c:yVal>
            <c:numRef>
              <c:f>'Media Analysis'!$F$2:$F$46</c:f>
              <c:numCache>
                <c:formatCode>0.00</c:formatCode>
                <c:ptCount val="45"/>
                <c:pt idx="0">
                  <c:v>0</c:v>
                </c:pt>
                <c:pt idx="1">
                  <c:v>917</c:v>
                </c:pt>
                <c:pt idx="2">
                  <c:v>1191</c:v>
                </c:pt>
                <c:pt idx="3">
                  <c:v>1597</c:v>
                </c:pt>
                <c:pt idx="4">
                  <c:v>1853</c:v>
                </c:pt>
                <c:pt idx="5">
                  <c:v>1904</c:v>
                </c:pt>
                <c:pt idx="6">
                  <c:v>1919</c:v>
                </c:pt>
                <c:pt idx="7">
                  <c:v>2266</c:v>
                </c:pt>
                <c:pt idx="8">
                  <c:v>2370</c:v>
                </c:pt>
                <c:pt idx="9">
                  <c:v>2401</c:v>
                </c:pt>
                <c:pt idx="10">
                  <c:v>2472</c:v>
                </c:pt>
                <c:pt idx="11">
                  <c:v>2574</c:v>
                </c:pt>
                <c:pt idx="12">
                  <c:v>2669</c:v>
                </c:pt>
                <c:pt idx="13">
                  <c:v>2461</c:v>
                </c:pt>
                <c:pt idx="14">
                  <c:v>2159</c:v>
                </c:pt>
                <c:pt idx="15">
                  <c:v>2599</c:v>
                </c:pt>
                <c:pt idx="16">
                  <c:v>2820</c:v>
                </c:pt>
                <c:pt idx="17">
                  <c:v>2597</c:v>
                </c:pt>
                <c:pt idx="18">
                  <c:v>2530</c:v>
                </c:pt>
                <c:pt idx="19">
                  <c:v>2419</c:v>
                </c:pt>
                <c:pt idx="20">
                  <c:v>1857</c:v>
                </c:pt>
                <c:pt idx="21">
                  <c:v>1956</c:v>
                </c:pt>
                <c:pt idx="22">
                  <c:v>2398</c:v>
                </c:pt>
                <c:pt idx="23">
                  <c:v>1542</c:v>
                </c:pt>
                <c:pt idx="24">
                  <c:v>1548</c:v>
                </c:pt>
                <c:pt idx="25">
                  <c:v>2039</c:v>
                </c:pt>
                <c:pt idx="26">
                  <c:v>2569</c:v>
                </c:pt>
                <c:pt idx="27">
                  <c:v>2645</c:v>
                </c:pt>
                <c:pt idx="28">
                  <c:v>3028</c:v>
                </c:pt>
                <c:pt idx="29">
                  <c:v>3143</c:v>
                </c:pt>
                <c:pt idx="30">
                  <c:v>2817</c:v>
                </c:pt>
                <c:pt idx="31">
                  <c:v>2719</c:v>
                </c:pt>
                <c:pt idx="32">
                  <c:v>2494</c:v>
                </c:pt>
                <c:pt idx="33">
                  <c:v>2426</c:v>
                </c:pt>
                <c:pt idx="34">
                  <c:v>2252</c:v>
                </c:pt>
                <c:pt idx="35">
                  <c:v>2200</c:v>
                </c:pt>
                <c:pt idx="36">
                  <c:v>1615</c:v>
                </c:pt>
                <c:pt idx="37">
                  <c:v>4524</c:v>
                </c:pt>
                <c:pt idx="38">
                  <c:v>4255</c:v>
                </c:pt>
                <c:pt idx="39">
                  <c:v>1984</c:v>
                </c:pt>
                <c:pt idx="40">
                  <c:v>595</c:v>
                </c:pt>
                <c:pt idx="41">
                  <c:v>179</c:v>
                </c:pt>
                <c:pt idx="42">
                  <c:v>761</c:v>
                </c:pt>
                <c:pt idx="43">
                  <c:v>228</c:v>
                </c:pt>
                <c:pt idx="44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2-423B-91EE-29E895152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949967"/>
        <c:axId val="1149951631"/>
      </c:scatterChart>
      <c:valAx>
        <c:axId val="114994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951631"/>
        <c:crosses val="autoZero"/>
        <c:crossBetween val="midCat"/>
      </c:valAx>
      <c:valAx>
        <c:axId val="114995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94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 vs SalesVol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36846B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36846B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4292432195975505E-2"/>
                  <c:y val="-0.555260644502770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'Price vs SalesVolume'!$B$2:$B$46</c:f>
              <c:numCache>
                <c:formatCode>0.00</c:formatCode>
                <c:ptCount val="45"/>
                <c:pt idx="0">
                  <c:v>6861</c:v>
                </c:pt>
                <c:pt idx="1">
                  <c:v>6196</c:v>
                </c:pt>
                <c:pt idx="2">
                  <c:v>7519</c:v>
                </c:pt>
                <c:pt idx="3">
                  <c:v>8498</c:v>
                </c:pt>
                <c:pt idx="4">
                  <c:v>8721</c:v>
                </c:pt>
                <c:pt idx="5">
                  <c:v>6764</c:v>
                </c:pt>
                <c:pt idx="6">
                  <c:v>6538</c:v>
                </c:pt>
                <c:pt idx="7">
                  <c:v>6808</c:v>
                </c:pt>
                <c:pt idx="8">
                  <c:v>6292</c:v>
                </c:pt>
                <c:pt idx="9">
                  <c:v>6973</c:v>
                </c:pt>
                <c:pt idx="10">
                  <c:v>8132</c:v>
                </c:pt>
                <c:pt idx="11">
                  <c:v>8857</c:v>
                </c:pt>
                <c:pt idx="12">
                  <c:v>8939</c:v>
                </c:pt>
                <c:pt idx="13">
                  <c:v>7863</c:v>
                </c:pt>
                <c:pt idx="14">
                  <c:v>9506</c:v>
                </c:pt>
                <c:pt idx="15">
                  <c:v>10338</c:v>
                </c:pt>
                <c:pt idx="16">
                  <c:v>10094</c:v>
                </c:pt>
                <c:pt idx="17">
                  <c:v>8523</c:v>
                </c:pt>
                <c:pt idx="18">
                  <c:v>8283</c:v>
                </c:pt>
                <c:pt idx="19">
                  <c:v>8210</c:v>
                </c:pt>
                <c:pt idx="20">
                  <c:v>7656</c:v>
                </c:pt>
                <c:pt idx="21">
                  <c:v>8167</c:v>
                </c:pt>
                <c:pt idx="22">
                  <c:v>8326</c:v>
                </c:pt>
                <c:pt idx="23">
                  <c:v>8275</c:v>
                </c:pt>
                <c:pt idx="24">
                  <c:v>8025</c:v>
                </c:pt>
                <c:pt idx="25">
                  <c:v>7350</c:v>
                </c:pt>
                <c:pt idx="26">
                  <c:v>9306</c:v>
                </c:pt>
                <c:pt idx="27">
                  <c:v>10390</c:v>
                </c:pt>
                <c:pt idx="28">
                  <c:v>10455</c:v>
                </c:pt>
                <c:pt idx="29">
                  <c:v>9240</c:v>
                </c:pt>
                <c:pt idx="30">
                  <c:v>8688</c:v>
                </c:pt>
                <c:pt idx="31">
                  <c:v>8677</c:v>
                </c:pt>
                <c:pt idx="32">
                  <c:v>8270</c:v>
                </c:pt>
                <c:pt idx="33">
                  <c:v>8599</c:v>
                </c:pt>
                <c:pt idx="34">
                  <c:v>8428</c:v>
                </c:pt>
                <c:pt idx="35">
                  <c:v>9133</c:v>
                </c:pt>
                <c:pt idx="36">
                  <c:v>8655</c:v>
                </c:pt>
                <c:pt idx="37">
                  <c:v>7713</c:v>
                </c:pt>
                <c:pt idx="38">
                  <c:v>10099</c:v>
                </c:pt>
                <c:pt idx="39">
                  <c:v>10914</c:v>
                </c:pt>
                <c:pt idx="40">
                  <c:v>11132</c:v>
                </c:pt>
                <c:pt idx="41">
                  <c:v>10187</c:v>
                </c:pt>
                <c:pt idx="42">
                  <c:v>9542</c:v>
                </c:pt>
                <c:pt idx="43">
                  <c:v>9100</c:v>
                </c:pt>
                <c:pt idx="44">
                  <c:v>8883</c:v>
                </c:pt>
              </c:numCache>
            </c:numRef>
          </c:xVal>
          <c:yVal>
            <c:numRef>
              <c:f>'Price vs SalesVolume'!$C$2:$C$46</c:f>
              <c:numCache>
                <c:formatCode>0.00</c:formatCode>
                <c:ptCount val="45"/>
                <c:pt idx="0">
                  <c:v>150</c:v>
                </c:pt>
                <c:pt idx="1">
                  <c:v>153</c:v>
                </c:pt>
                <c:pt idx="2">
                  <c:v>152</c:v>
                </c:pt>
                <c:pt idx="3">
                  <c:v>149</c:v>
                </c:pt>
                <c:pt idx="4">
                  <c:v>150</c:v>
                </c:pt>
                <c:pt idx="5">
                  <c:v>152</c:v>
                </c:pt>
                <c:pt idx="6">
                  <c:v>155</c:v>
                </c:pt>
                <c:pt idx="7">
                  <c:v>153</c:v>
                </c:pt>
                <c:pt idx="8">
                  <c:v>153</c:v>
                </c:pt>
                <c:pt idx="9">
                  <c:v>154</c:v>
                </c:pt>
                <c:pt idx="10">
                  <c:v>153</c:v>
                </c:pt>
                <c:pt idx="11">
                  <c:v>151</c:v>
                </c:pt>
                <c:pt idx="12">
                  <c:v>154</c:v>
                </c:pt>
                <c:pt idx="13">
                  <c:v>154</c:v>
                </c:pt>
                <c:pt idx="14">
                  <c:v>153</c:v>
                </c:pt>
                <c:pt idx="15">
                  <c:v>151</c:v>
                </c:pt>
                <c:pt idx="16">
                  <c:v>152</c:v>
                </c:pt>
                <c:pt idx="17">
                  <c:v>154</c:v>
                </c:pt>
                <c:pt idx="18">
                  <c:v>155</c:v>
                </c:pt>
                <c:pt idx="19">
                  <c:v>156</c:v>
                </c:pt>
                <c:pt idx="20">
                  <c:v>156</c:v>
                </c:pt>
                <c:pt idx="21">
                  <c:v>156</c:v>
                </c:pt>
                <c:pt idx="22">
                  <c:v>155</c:v>
                </c:pt>
                <c:pt idx="23">
                  <c:v>155</c:v>
                </c:pt>
                <c:pt idx="24">
                  <c:v>154</c:v>
                </c:pt>
                <c:pt idx="25">
                  <c:v>156</c:v>
                </c:pt>
                <c:pt idx="26">
                  <c:v>154</c:v>
                </c:pt>
                <c:pt idx="27">
                  <c:v>151</c:v>
                </c:pt>
                <c:pt idx="28">
                  <c:v>151</c:v>
                </c:pt>
                <c:pt idx="29">
                  <c:v>153</c:v>
                </c:pt>
                <c:pt idx="30">
                  <c:v>154</c:v>
                </c:pt>
                <c:pt idx="31">
                  <c:v>153</c:v>
                </c:pt>
                <c:pt idx="32">
                  <c:v>153</c:v>
                </c:pt>
                <c:pt idx="33">
                  <c:v>153</c:v>
                </c:pt>
                <c:pt idx="34">
                  <c:v>153</c:v>
                </c:pt>
                <c:pt idx="35">
                  <c:v>151</c:v>
                </c:pt>
                <c:pt idx="36">
                  <c:v>152</c:v>
                </c:pt>
                <c:pt idx="37">
                  <c:v>154</c:v>
                </c:pt>
                <c:pt idx="38">
                  <c:v>152</c:v>
                </c:pt>
                <c:pt idx="39">
                  <c:v>150</c:v>
                </c:pt>
                <c:pt idx="40">
                  <c:v>151</c:v>
                </c:pt>
                <c:pt idx="41">
                  <c:v>150</c:v>
                </c:pt>
                <c:pt idx="42">
                  <c:v>152</c:v>
                </c:pt>
                <c:pt idx="43">
                  <c:v>153</c:v>
                </c:pt>
                <c:pt idx="44">
                  <c:v>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5-4B02-82C5-484D17A74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340175"/>
        <c:axId val="539180511"/>
      </c:scatterChart>
      <c:valAx>
        <c:axId val="109534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80511"/>
        <c:crosses val="autoZero"/>
        <c:crossBetween val="midCat"/>
      </c:valAx>
      <c:valAx>
        <c:axId val="5391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34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SalesVol vs Promotions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36846B"/>
              </a:solidFill>
              <a:ln w="9525">
                <a:solidFill>
                  <a:srgbClr val="023034"/>
                </a:solidFill>
                <a:headEnd w="lg" len="lg"/>
              </a:ln>
              <a:effectLst/>
            </c:spPr>
          </c:marker>
          <c:trendline>
            <c:spPr>
              <a:ln w="19050" cap="rnd">
                <a:solidFill>
                  <a:srgbClr val="021E2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971128608923885E-2"/>
                  <c:y val="-0.706823417906095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'Promotions Analysis'!$C$2:$C$46</c:f>
              <c:numCache>
                <c:formatCode>0.00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34853</c:v>
                </c:pt>
                <c:pt idx="4">
                  <c:v>198664</c:v>
                </c:pt>
                <c:pt idx="5">
                  <c:v>0</c:v>
                </c:pt>
                <c:pt idx="6">
                  <c:v>76327</c:v>
                </c:pt>
                <c:pt idx="7">
                  <c:v>973811</c:v>
                </c:pt>
                <c:pt idx="8">
                  <c:v>1032480</c:v>
                </c:pt>
                <c:pt idx="9">
                  <c:v>3288544</c:v>
                </c:pt>
                <c:pt idx="10">
                  <c:v>18087951</c:v>
                </c:pt>
                <c:pt idx="11">
                  <c:v>10646798</c:v>
                </c:pt>
                <c:pt idx="12">
                  <c:v>2776414</c:v>
                </c:pt>
                <c:pt idx="13">
                  <c:v>0</c:v>
                </c:pt>
                <c:pt idx="14">
                  <c:v>4900000</c:v>
                </c:pt>
                <c:pt idx="15">
                  <c:v>5715857</c:v>
                </c:pt>
                <c:pt idx="16">
                  <c:v>20145571</c:v>
                </c:pt>
                <c:pt idx="17">
                  <c:v>0</c:v>
                </c:pt>
                <c:pt idx="18">
                  <c:v>2801332</c:v>
                </c:pt>
                <c:pt idx="19">
                  <c:v>3517289</c:v>
                </c:pt>
                <c:pt idx="20">
                  <c:v>0</c:v>
                </c:pt>
                <c:pt idx="21">
                  <c:v>2972895</c:v>
                </c:pt>
                <c:pt idx="22">
                  <c:v>2889982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3200000</c:v>
                </c:pt>
                <c:pt idx="43">
                  <c:v>2771002</c:v>
                </c:pt>
                <c:pt idx="44">
                  <c:v>0</c:v>
                </c:pt>
              </c:numCache>
            </c:numRef>
          </c:xVal>
          <c:yVal>
            <c:numRef>
              <c:f>'Promotions Analysis'!$B$2:$B$46</c:f>
              <c:numCache>
                <c:formatCode>0.00</c:formatCode>
                <c:ptCount val="45"/>
                <c:pt idx="0">
                  <c:v>6861</c:v>
                </c:pt>
                <c:pt idx="1">
                  <c:v>6196</c:v>
                </c:pt>
                <c:pt idx="2">
                  <c:v>7519</c:v>
                </c:pt>
                <c:pt idx="3">
                  <c:v>8498</c:v>
                </c:pt>
                <c:pt idx="4">
                  <c:v>8721</c:v>
                </c:pt>
                <c:pt idx="5">
                  <c:v>6764</c:v>
                </c:pt>
                <c:pt idx="6">
                  <c:v>6538</c:v>
                </c:pt>
                <c:pt idx="7">
                  <c:v>6808</c:v>
                </c:pt>
                <c:pt idx="8">
                  <c:v>6292</c:v>
                </c:pt>
                <c:pt idx="9">
                  <c:v>6973</c:v>
                </c:pt>
                <c:pt idx="10">
                  <c:v>8132</c:v>
                </c:pt>
                <c:pt idx="11">
                  <c:v>8857</c:v>
                </c:pt>
                <c:pt idx="12">
                  <c:v>8939</c:v>
                </c:pt>
                <c:pt idx="13">
                  <c:v>7863</c:v>
                </c:pt>
                <c:pt idx="14">
                  <c:v>9506</c:v>
                </c:pt>
                <c:pt idx="15">
                  <c:v>10338</c:v>
                </c:pt>
                <c:pt idx="16">
                  <c:v>10094</c:v>
                </c:pt>
                <c:pt idx="17">
                  <c:v>8523</c:v>
                </c:pt>
                <c:pt idx="18">
                  <c:v>8283</c:v>
                </c:pt>
                <c:pt idx="19">
                  <c:v>8210</c:v>
                </c:pt>
                <c:pt idx="20">
                  <c:v>7656</c:v>
                </c:pt>
                <c:pt idx="21">
                  <c:v>8167</c:v>
                </c:pt>
                <c:pt idx="22">
                  <c:v>8326</c:v>
                </c:pt>
                <c:pt idx="23">
                  <c:v>8275</c:v>
                </c:pt>
                <c:pt idx="24">
                  <c:v>8025</c:v>
                </c:pt>
                <c:pt idx="25">
                  <c:v>7350</c:v>
                </c:pt>
                <c:pt idx="26">
                  <c:v>9306</c:v>
                </c:pt>
                <c:pt idx="27">
                  <c:v>10390</c:v>
                </c:pt>
                <c:pt idx="28">
                  <c:v>10455</c:v>
                </c:pt>
                <c:pt idx="29">
                  <c:v>9240</c:v>
                </c:pt>
                <c:pt idx="30">
                  <c:v>8688</c:v>
                </c:pt>
                <c:pt idx="31">
                  <c:v>8677</c:v>
                </c:pt>
                <c:pt idx="32">
                  <c:v>8270</c:v>
                </c:pt>
                <c:pt idx="33">
                  <c:v>8599</c:v>
                </c:pt>
                <c:pt idx="34">
                  <c:v>8428</c:v>
                </c:pt>
                <c:pt idx="35">
                  <c:v>9133</c:v>
                </c:pt>
                <c:pt idx="36">
                  <c:v>8655</c:v>
                </c:pt>
                <c:pt idx="37">
                  <c:v>7713</c:v>
                </c:pt>
                <c:pt idx="38">
                  <c:v>10099</c:v>
                </c:pt>
                <c:pt idx="39">
                  <c:v>10914</c:v>
                </c:pt>
                <c:pt idx="40">
                  <c:v>11132</c:v>
                </c:pt>
                <c:pt idx="41">
                  <c:v>10187</c:v>
                </c:pt>
                <c:pt idx="42">
                  <c:v>9542</c:v>
                </c:pt>
                <c:pt idx="43">
                  <c:v>9100</c:v>
                </c:pt>
                <c:pt idx="44">
                  <c:v>8883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B3-4AD4-BEA2-830F52BB6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289135"/>
        <c:axId val="552287887"/>
      </c:scatterChart>
      <c:valAx>
        <c:axId val="55228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87887"/>
        <c:crosses val="autoZero"/>
        <c:crossBetween val="midCat"/>
      </c:valAx>
      <c:valAx>
        <c:axId val="55228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8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Adstock_Transformation!$C$3</c:f>
              <c:strCache>
                <c:ptCount val="1"/>
                <c:pt idx="0">
                  <c:v>Adstock</c:v>
                </c:pt>
              </c:strCache>
            </c:strRef>
          </c:tx>
          <c:spPr>
            <a:ln w="28575" cap="rnd">
              <a:solidFill>
                <a:srgbClr val="36846B"/>
              </a:solidFill>
              <a:round/>
            </a:ln>
            <a:effectLst/>
          </c:spPr>
          <c:marker>
            <c:symbol val="none"/>
          </c:marker>
          <c:val>
            <c:numRef>
              <c:f>Adstock_Transformation!$C$4:$C$48</c:f>
              <c:numCache>
                <c:formatCode>General</c:formatCode>
                <c:ptCount val="45"/>
                <c:pt idx="0">
                  <c:v>0.10159997919776645</c:v>
                </c:pt>
                <c:pt idx="1">
                  <c:v>0.52883532213300855</c:v>
                </c:pt>
                <c:pt idx="2">
                  <c:v>0.90117324443582825</c:v>
                </c:pt>
                <c:pt idx="3">
                  <c:v>1.2329857898278387</c:v>
                </c:pt>
                <c:pt idx="4">
                  <c:v>1.1240450511513027</c:v>
                </c:pt>
                <c:pt idx="5">
                  <c:v>0.93302592788707628</c:v>
                </c:pt>
                <c:pt idx="6">
                  <c:v>1.0886529138633638</c:v>
                </c:pt>
                <c:pt idx="7">
                  <c:v>1.1634980156110446</c:v>
                </c:pt>
                <c:pt idx="8">
                  <c:v>1.0263794869264398</c:v>
                </c:pt>
                <c:pt idx="9">
                  <c:v>1.3347707196006597</c:v>
                </c:pt>
                <c:pt idx="10">
                  <c:v>1.5616141403051818</c:v>
                </c:pt>
                <c:pt idx="11">
                  <c:v>1.763689297782586</c:v>
                </c:pt>
                <c:pt idx="12">
                  <c:v>2.0581591958467014</c:v>
                </c:pt>
                <c:pt idx="13">
                  <c:v>1.7445100847326216</c:v>
                </c:pt>
                <c:pt idx="14">
                  <c:v>1.9704676543976705</c:v>
                </c:pt>
                <c:pt idx="15">
                  <c:v>1.8073649742009514</c:v>
                </c:pt>
                <c:pt idx="16">
                  <c:v>1.6894265039944967</c:v>
                </c:pt>
                <c:pt idx="17">
                  <c:v>1.6439622531789555</c:v>
                </c:pt>
                <c:pt idx="18">
                  <c:v>1.5173674679238085</c:v>
                </c:pt>
                <c:pt idx="19">
                  <c:v>1.3385975403858625</c:v>
                </c:pt>
                <c:pt idx="20">
                  <c:v>1.1637709772892117</c:v>
                </c:pt>
                <c:pt idx="21">
                  <c:v>1.3081554538707567</c:v>
                </c:pt>
                <c:pt idx="22">
                  <c:v>1.2077519468856275</c:v>
                </c:pt>
                <c:pt idx="23">
                  <c:v>1.1806668041420929</c:v>
                </c:pt>
                <c:pt idx="24">
                  <c:v>1.1813305488221872</c:v>
                </c:pt>
                <c:pt idx="25">
                  <c:v>1.3774472142616634</c:v>
                </c:pt>
                <c:pt idx="26">
                  <c:v>1.6418647205650894</c:v>
                </c:pt>
                <c:pt idx="27">
                  <c:v>1.8516212238510086</c:v>
                </c:pt>
                <c:pt idx="28">
                  <c:v>1.9897216716113466</c:v>
                </c:pt>
                <c:pt idx="29">
                  <c:v>2.1197333511998639</c:v>
                </c:pt>
                <c:pt idx="30">
                  <c:v>2.170674793992978</c:v>
                </c:pt>
                <c:pt idx="31">
                  <c:v>1.8860662464936242</c:v>
                </c:pt>
                <c:pt idx="32">
                  <c:v>1.6633440866597433</c:v>
                </c:pt>
                <c:pt idx="33">
                  <c:v>1.3726102800686975</c:v>
                </c:pt>
                <c:pt idx="34">
                  <c:v>1.5987688538486613</c:v>
                </c:pt>
                <c:pt idx="35">
                  <c:v>1.8951261259987999</c:v>
                </c:pt>
                <c:pt idx="36">
                  <c:v>2.0929738995154725</c:v>
                </c:pt>
                <c:pt idx="37">
                  <c:v>2.2161623527780323</c:v>
                </c:pt>
                <c:pt idx="38">
                  <c:v>2.1447643186085621</c:v>
                </c:pt>
                <c:pt idx="39">
                  <c:v>1.7318339512593772</c:v>
                </c:pt>
                <c:pt idx="40">
                  <c:v>1.8422534198920459</c:v>
                </c:pt>
                <c:pt idx="41">
                  <c:v>1.8238663336396936</c:v>
                </c:pt>
                <c:pt idx="42">
                  <c:v>1.8367352317597079</c:v>
                </c:pt>
                <c:pt idx="43">
                  <c:v>1.9416046998916185</c:v>
                </c:pt>
                <c:pt idx="44">
                  <c:v>1.5784311663789234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4-47A1-838E-868A2BAEB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492239"/>
        <c:axId val="1374490991"/>
      </c:lineChart>
      <c:catAx>
        <c:axId val="1374492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490991"/>
        <c:crosses val="autoZero"/>
        <c:auto val="1"/>
        <c:lblAlgn val="ctr"/>
        <c:lblOffset val="100"/>
        <c:noMultiLvlLbl val="0"/>
      </c:catAx>
      <c:valAx>
        <c:axId val="137449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49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28594</xdr:colOff>
      <xdr:row>9</xdr:row>
      <xdr:rowOff>1258</xdr:rowOff>
    </xdr:from>
    <xdr:to>
      <xdr:col>12</xdr:col>
      <xdr:colOff>244679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243526</xdr:colOff>
      <xdr:row>9</xdr:row>
      <xdr:rowOff>14927</xdr:rowOff>
    </xdr:from>
    <xdr:to>
      <xdr:col>18</xdr:col>
      <xdr:colOff>267093</xdr:colOff>
      <xdr:row>21</xdr:row>
      <xdr:rowOff>164969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1691076</xdr:colOff>
      <xdr:row>22</xdr:row>
      <xdr:rowOff>144211</xdr:rowOff>
    </xdr:from>
    <xdr:to>
      <xdr:col>18</xdr:col>
      <xdr:colOff>248054</xdr:colOff>
      <xdr:row>37</xdr:row>
      <xdr:rowOff>152651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3</xdr:row>
      <xdr:rowOff>15240</xdr:rowOff>
    </xdr:from>
    <xdr:to>
      <xdr:col>17</xdr:col>
      <xdr:colOff>7620</xdr:colOff>
      <xdr:row>15</xdr:row>
      <xdr:rowOff>15241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12</xdr:row>
      <xdr:rowOff>156210</xdr:rowOff>
    </xdr:from>
    <xdr:to>
      <xdr:col>14</xdr:col>
      <xdr:colOff>266700</xdr:colOff>
      <xdr:row>25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312420</xdr:colOff>
      <xdr:row>12</xdr:row>
      <xdr:rowOff>171450</xdr:rowOff>
    </xdr:from>
    <xdr:to>
      <xdr:col>21</xdr:col>
      <xdr:colOff>60960</xdr:colOff>
      <xdr:row>25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5</xdr:row>
      <xdr:rowOff>19050</xdr:rowOff>
    </xdr:from>
    <xdr:to>
      <xdr:col>11</xdr:col>
      <xdr:colOff>289560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171450</xdr:rowOff>
    </xdr:from>
    <xdr:to>
      <xdr:col>10</xdr:col>
      <xdr:colOff>0</xdr:colOff>
      <xdr:row>20</xdr:row>
      <xdr:rowOff>102000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18</xdr:row>
      <xdr:rowOff>72390</xdr:rowOff>
    </xdr:from>
    <xdr:to>
      <xdr:col>11</xdr:col>
      <xdr:colOff>601980</xdr:colOff>
      <xdr:row>31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18</xdr:row>
      <xdr:rowOff>57150</xdr:rowOff>
    </xdr:from>
    <xdr:to>
      <xdr:col>19</xdr:col>
      <xdr:colOff>91440</xdr:colOff>
      <xdr:row>31</xdr:row>
      <xdr:rowOff>30480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hit" refreshedDate="45822.691248379633" createdVersion="6" refreshedVersion="6" minRefreshableVersion="3" recordCount="45">
  <cacheSource type="worksheet">
    <worksheetSource ref="E1:F46" sheet="SEASONALITY Analysis"/>
  </cacheSource>
  <cacheFields count="2">
    <cacheField name="Month no." numFmtId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alesVol" numFmtId="2">
      <sharedItems containsSemiMixedTypes="0" containsString="0" containsNumber="1" containsInteger="1" minValue="6196" maxValue="111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  <n v="6861"/>
  </r>
  <r>
    <x v="1"/>
    <n v="6196"/>
  </r>
  <r>
    <x v="2"/>
    <n v="7519"/>
  </r>
  <r>
    <x v="3"/>
    <n v="8498"/>
  </r>
  <r>
    <x v="4"/>
    <n v="8721"/>
  </r>
  <r>
    <x v="5"/>
    <n v="6764"/>
  </r>
  <r>
    <x v="6"/>
    <n v="6538"/>
  </r>
  <r>
    <x v="7"/>
    <n v="6808"/>
  </r>
  <r>
    <x v="8"/>
    <n v="6292"/>
  </r>
  <r>
    <x v="9"/>
    <n v="6973"/>
  </r>
  <r>
    <x v="10"/>
    <n v="8132"/>
  </r>
  <r>
    <x v="11"/>
    <n v="8857"/>
  </r>
  <r>
    <x v="0"/>
    <n v="8939"/>
  </r>
  <r>
    <x v="1"/>
    <n v="7863"/>
  </r>
  <r>
    <x v="2"/>
    <n v="9506"/>
  </r>
  <r>
    <x v="3"/>
    <n v="10338"/>
  </r>
  <r>
    <x v="4"/>
    <n v="10094"/>
  </r>
  <r>
    <x v="5"/>
    <n v="8523"/>
  </r>
  <r>
    <x v="6"/>
    <n v="8283"/>
  </r>
  <r>
    <x v="7"/>
    <n v="8210"/>
  </r>
  <r>
    <x v="8"/>
    <n v="7656"/>
  </r>
  <r>
    <x v="9"/>
    <n v="8167"/>
  </r>
  <r>
    <x v="10"/>
    <n v="8326"/>
  </r>
  <r>
    <x v="11"/>
    <n v="8275"/>
  </r>
  <r>
    <x v="0"/>
    <n v="8025"/>
  </r>
  <r>
    <x v="1"/>
    <n v="7350"/>
  </r>
  <r>
    <x v="2"/>
    <n v="9306"/>
  </r>
  <r>
    <x v="3"/>
    <n v="10390"/>
  </r>
  <r>
    <x v="4"/>
    <n v="10455"/>
  </r>
  <r>
    <x v="5"/>
    <n v="9240"/>
  </r>
  <r>
    <x v="6"/>
    <n v="8688"/>
  </r>
  <r>
    <x v="7"/>
    <n v="8677"/>
  </r>
  <r>
    <x v="8"/>
    <n v="8270"/>
  </r>
  <r>
    <x v="9"/>
    <n v="8599"/>
  </r>
  <r>
    <x v="10"/>
    <n v="8428"/>
  </r>
  <r>
    <x v="11"/>
    <n v="9133"/>
  </r>
  <r>
    <x v="0"/>
    <n v="8655"/>
  </r>
  <r>
    <x v="1"/>
    <n v="7713"/>
  </r>
  <r>
    <x v="2"/>
    <n v="10099"/>
  </r>
  <r>
    <x v="3"/>
    <n v="10914"/>
  </r>
  <r>
    <x v="4"/>
    <n v="11132"/>
  </r>
  <r>
    <x v="5"/>
    <n v="10187"/>
  </r>
  <r>
    <x v="6"/>
    <n v="9542"/>
  </r>
  <r>
    <x v="7"/>
    <n v="9100"/>
  </r>
  <r>
    <x v="8"/>
    <n v="88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Month no.">
  <location ref="H25:I38" firstHeaderRow="1" firstDataRow="1" firstDataCol="1"/>
  <pivotFields count="2">
    <pivotField axis="axisRow" numFmtI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SalesVol" fld="1" subtotal="average" baseField="0" baseItem="0"/>
  </dataFields>
  <chartFormats count="1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L46" totalsRowShown="0" dataDxfId="12">
  <autoFilter ref="A1:L46"/>
  <sortState ref="A2:L46">
    <sortCondition ref="A1:A46"/>
  </sortState>
  <tableColumns count="12">
    <tableColumn id="1" name="Month" dataDxfId="11"/>
    <tableColumn id="2" name="SalesVol" dataDxfId="10"/>
    <tableColumn id="3" name="TVGrP" dataDxfId="9"/>
    <tableColumn id="4" name="InstoreAds" dataDxfId="8"/>
    <tableColumn id="5" name="OutdoorAds" dataDxfId="7"/>
    <tableColumn id="6" name="Promotion" dataDxfId="6"/>
    <tableColumn id="7" name="DigitalAds" dataDxfId="5"/>
    <tableColumn id="8" name="Price" dataDxfId="4"/>
    <tableColumn id="9" name="Comp1TV" dataDxfId="3"/>
    <tableColumn id="10" name="Comp1NPapers" dataDxfId="2"/>
    <tableColumn id="11" name="Comp2OOH" dataDxfId="1"/>
    <tableColumn id="12" name="Comp2NP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abSelected="1" topLeftCell="A7" zoomScale="87" workbookViewId="0">
      <selection activeCell="P14" sqref="P14"/>
    </sheetView>
  </sheetViews>
  <sheetFormatPr defaultRowHeight="14.4" x14ac:dyDescent="0.3"/>
  <cols>
    <col min="1" max="1" width="10.6640625" style="3" bestFit="1" customWidth="1"/>
    <col min="2" max="2" width="9.88671875" customWidth="1"/>
    <col min="3" max="3" width="8.109375" customWidth="1"/>
    <col min="4" max="4" width="11.88671875" customWidth="1"/>
    <col min="5" max="5" width="13.109375" customWidth="1"/>
    <col min="6" max="6" width="12.6640625" customWidth="1"/>
    <col min="7" max="7" width="11.21875" customWidth="1"/>
    <col min="8" max="8" width="7" customWidth="1"/>
    <col min="9" max="9" width="11.109375" customWidth="1"/>
    <col min="10" max="10" width="15.88671875" customWidth="1"/>
    <col min="11" max="11" width="14.6640625" customWidth="1"/>
    <col min="12" max="12" width="14.44140625" customWidth="1"/>
  </cols>
  <sheetData>
    <row r="1" spans="1:16" x14ac:dyDescent="0.3">
      <c r="A1" s="3" t="s">
        <v>6</v>
      </c>
      <c r="B1" t="s">
        <v>3</v>
      </c>
      <c r="C1" t="s">
        <v>5</v>
      </c>
      <c r="D1" t="s">
        <v>7</v>
      </c>
      <c r="E1" t="s">
        <v>8</v>
      </c>
      <c r="F1" t="s">
        <v>9</v>
      </c>
      <c r="G1" t="s">
        <v>10</v>
      </c>
      <c r="H1" t="s">
        <v>0</v>
      </c>
      <c r="I1" t="s">
        <v>4</v>
      </c>
      <c r="J1" t="s">
        <v>1</v>
      </c>
      <c r="K1" t="s">
        <v>23</v>
      </c>
      <c r="L1" t="s">
        <v>2</v>
      </c>
    </row>
    <row r="2" spans="1:16" x14ac:dyDescent="0.3">
      <c r="A2" s="3">
        <v>40909</v>
      </c>
      <c r="B2" s="1">
        <v>6861</v>
      </c>
      <c r="C2" s="1">
        <v>252.21632667250338</v>
      </c>
      <c r="D2" s="1">
        <v>0</v>
      </c>
      <c r="E2" s="1">
        <v>391876</v>
      </c>
      <c r="F2" s="1">
        <v>0</v>
      </c>
      <c r="G2" s="1">
        <v>0</v>
      </c>
      <c r="H2" s="1">
        <v>150</v>
      </c>
      <c r="I2" s="1">
        <v>8</v>
      </c>
      <c r="J2" s="1">
        <v>0</v>
      </c>
      <c r="K2" s="1">
        <v>0</v>
      </c>
      <c r="L2" s="1">
        <v>0</v>
      </c>
    </row>
    <row r="3" spans="1:16" x14ac:dyDescent="0.3">
      <c r="A3" s="3">
        <v>40940</v>
      </c>
      <c r="B3" s="1">
        <v>6196</v>
      </c>
      <c r="C3" s="1">
        <v>689.04142864396499</v>
      </c>
      <c r="D3" s="1">
        <v>0</v>
      </c>
      <c r="E3" s="1">
        <v>391876</v>
      </c>
      <c r="F3" s="1">
        <v>0</v>
      </c>
      <c r="G3" s="1">
        <v>917</v>
      </c>
      <c r="H3" s="1">
        <v>153</v>
      </c>
      <c r="I3" s="1">
        <v>12</v>
      </c>
      <c r="J3" s="1">
        <v>0</v>
      </c>
      <c r="K3" s="1">
        <v>0</v>
      </c>
      <c r="L3" s="1">
        <v>0</v>
      </c>
    </row>
    <row r="4" spans="1:16" x14ac:dyDescent="0.3">
      <c r="A4" s="3">
        <v>40969</v>
      </c>
      <c r="B4" s="1">
        <v>7519</v>
      </c>
      <c r="C4" s="1">
        <v>798.01690564132048</v>
      </c>
      <c r="D4" s="1">
        <v>309960</v>
      </c>
      <c r="E4" s="1">
        <v>6317682.25</v>
      </c>
      <c r="F4" s="1">
        <v>0</v>
      </c>
      <c r="G4" s="1">
        <v>1191</v>
      </c>
      <c r="H4" s="1">
        <v>152</v>
      </c>
      <c r="I4" s="1">
        <v>17</v>
      </c>
      <c r="J4" s="1">
        <v>6636000</v>
      </c>
      <c r="K4" s="1">
        <v>0</v>
      </c>
      <c r="L4" s="1">
        <v>13272000</v>
      </c>
    </row>
    <row r="5" spans="1:16" x14ac:dyDescent="0.3">
      <c r="A5" s="3">
        <v>41000</v>
      </c>
      <c r="B5" s="1">
        <v>8498</v>
      </c>
      <c r="C5" s="1">
        <v>922.7139525189458</v>
      </c>
      <c r="D5" s="1">
        <v>309960</v>
      </c>
      <c r="E5" s="1">
        <v>6292572.25</v>
      </c>
      <c r="F5" s="1">
        <v>34853</v>
      </c>
      <c r="G5" s="1">
        <v>1597</v>
      </c>
      <c r="H5" s="1">
        <v>149</v>
      </c>
      <c r="I5" s="1">
        <v>17</v>
      </c>
      <c r="J5" s="1">
        <v>0</v>
      </c>
      <c r="K5" s="1">
        <v>0</v>
      </c>
      <c r="L5" s="1">
        <v>6636000</v>
      </c>
    </row>
    <row r="6" spans="1:16" x14ac:dyDescent="0.3">
      <c r="A6" s="3">
        <v>41030</v>
      </c>
      <c r="B6" s="1">
        <v>8721</v>
      </c>
      <c r="C6" s="1">
        <v>445.66510543303235</v>
      </c>
      <c r="D6" s="1">
        <v>309960</v>
      </c>
      <c r="E6" s="1">
        <v>6290064</v>
      </c>
      <c r="F6" s="1">
        <v>198664</v>
      </c>
      <c r="G6" s="1">
        <v>1853</v>
      </c>
      <c r="H6" s="1">
        <v>150</v>
      </c>
      <c r="I6" s="1">
        <v>17</v>
      </c>
      <c r="J6" s="1">
        <v>0</v>
      </c>
      <c r="K6" s="1">
        <v>0</v>
      </c>
      <c r="L6" s="1">
        <v>6636000</v>
      </c>
    </row>
    <row r="7" spans="1:16" x14ac:dyDescent="0.3">
      <c r="A7" s="3">
        <v>41061</v>
      </c>
      <c r="B7" s="1">
        <v>6764</v>
      </c>
      <c r="C7" s="1">
        <v>310.34669068936762</v>
      </c>
      <c r="D7" s="1">
        <v>0</v>
      </c>
      <c r="E7" s="1">
        <v>842724</v>
      </c>
      <c r="F7" s="1">
        <v>0</v>
      </c>
      <c r="G7" s="1">
        <v>1904</v>
      </c>
      <c r="H7" s="1">
        <v>152</v>
      </c>
      <c r="I7" s="1">
        <v>21</v>
      </c>
      <c r="J7" s="1">
        <v>0</v>
      </c>
      <c r="K7" s="1">
        <v>1</v>
      </c>
      <c r="L7" s="1">
        <v>0</v>
      </c>
      <c r="N7" s="32" t="s">
        <v>24</v>
      </c>
      <c r="O7" s="32"/>
      <c r="P7" s="32"/>
    </row>
    <row r="8" spans="1:16" x14ac:dyDescent="0.3">
      <c r="A8" s="3">
        <v>41091</v>
      </c>
      <c r="B8" s="1">
        <v>6538</v>
      </c>
      <c r="C8" s="1">
        <v>658.8007373459028</v>
      </c>
      <c r="D8" s="1">
        <v>309960</v>
      </c>
      <c r="E8" s="1">
        <v>8608356</v>
      </c>
      <c r="F8" s="1">
        <v>76327</v>
      </c>
      <c r="G8" s="1">
        <v>1919</v>
      </c>
      <c r="H8" s="1">
        <v>155</v>
      </c>
      <c r="I8" s="1">
        <v>21</v>
      </c>
      <c r="J8" s="1">
        <v>0</v>
      </c>
      <c r="K8" s="1">
        <v>1</v>
      </c>
      <c r="L8" s="1">
        <v>6836000</v>
      </c>
      <c r="N8" s="33" t="s">
        <v>25</v>
      </c>
      <c r="O8" s="33"/>
      <c r="P8" s="33"/>
    </row>
    <row r="9" spans="1:16" x14ac:dyDescent="0.3">
      <c r="A9" s="3">
        <v>41122</v>
      </c>
      <c r="B9" s="1">
        <v>6808</v>
      </c>
      <c r="C9" s="1">
        <v>614.21245932788941</v>
      </c>
      <c r="D9" s="1">
        <v>309960</v>
      </c>
      <c r="E9" s="1">
        <v>9821956</v>
      </c>
      <c r="F9" s="1">
        <v>973811</v>
      </c>
      <c r="G9" s="1">
        <v>2266</v>
      </c>
      <c r="H9" s="1">
        <v>153</v>
      </c>
      <c r="I9" s="1">
        <v>20</v>
      </c>
      <c r="J9" s="1">
        <v>0</v>
      </c>
      <c r="K9" s="1">
        <v>0</v>
      </c>
      <c r="L9" s="1">
        <v>0</v>
      </c>
    </row>
    <row r="10" spans="1:16" x14ac:dyDescent="0.3">
      <c r="A10" s="3">
        <v>41153</v>
      </c>
      <c r="B10" s="1">
        <v>6292</v>
      </c>
      <c r="C10" s="1">
        <v>388.93428086932994</v>
      </c>
      <c r="D10" s="1">
        <v>0</v>
      </c>
      <c r="E10" s="1">
        <v>9815689</v>
      </c>
      <c r="F10" s="1">
        <v>1032480</v>
      </c>
      <c r="G10" s="1">
        <v>2370</v>
      </c>
      <c r="H10" s="1">
        <v>153</v>
      </c>
      <c r="I10" s="1">
        <v>19</v>
      </c>
      <c r="J10" s="1">
        <v>0</v>
      </c>
      <c r="K10" s="1">
        <v>0</v>
      </c>
      <c r="L10" s="1">
        <v>0</v>
      </c>
    </row>
    <row r="11" spans="1:16" x14ac:dyDescent="0.3">
      <c r="A11" s="3">
        <v>41183</v>
      </c>
      <c r="B11" s="1">
        <v>6973</v>
      </c>
      <c r="C11" s="1">
        <v>950.53061939867041</v>
      </c>
      <c r="D11" s="1">
        <v>0</v>
      </c>
      <c r="E11" s="1">
        <v>10055241</v>
      </c>
      <c r="F11" s="1">
        <v>3288544</v>
      </c>
      <c r="G11" s="1">
        <v>2401</v>
      </c>
      <c r="H11" s="1">
        <v>154</v>
      </c>
      <c r="I11" s="1">
        <v>20</v>
      </c>
      <c r="J11" s="1">
        <v>14536000</v>
      </c>
      <c r="K11" s="1">
        <v>0</v>
      </c>
      <c r="L11" s="1">
        <v>13288000</v>
      </c>
    </row>
    <row r="12" spans="1:16" x14ac:dyDescent="0.3">
      <c r="A12" s="3">
        <v>41214</v>
      </c>
      <c r="B12" s="1">
        <v>8132</v>
      </c>
      <c r="C12" s="1">
        <v>972.9614957294616</v>
      </c>
      <c r="D12" s="1">
        <v>336960</v>
      </c>
      <c r="E12" s="1">
        <v>11444689</v>
      </c>
      <c r="F12" s="1">
        <v>18087951</v>
      </c>
      <c r="G12" s="1">
        <v>2472</v>
      </c>
      <c r="H12" s="1">
        <v>153</v>
      </c>
      <c r="I12" s="1">
        <v>22</v>
      </c>
      <c r="J12" s="1">
        <v>0</v>
      </c>
      <c r="K12" s="1">
        <v>0</v>
      </c>
      <c r="L12" s="1">
        <v>38508000</v>
      </c>
    </row>
    <row r="13" spans="1:16" x14ac:dyDescent="0.3">
      <c r="A13" s="3">
        <v>41244</v>
      </c>
      <c r="B13" s="1">
        <v>8857</v>
      </c>
      <c r="C13" s="1">
        <v>1070.018608023101</v>
      </c>
      <c r="D13" s="1">
        <v>3432317</v>
      </c>
      <c r="E13" s="1">
        <v>7789681</v>
      </c>
      <c r="F13" s="1">
        <v>10646798</v>
      </c>
      <c r="G13" s="1">
        <v>2574</v>
      </c>
      <c r="H13" s="1">
        <v>151</v>
      </c>
      <c r="I13" s="1">
        <v>12</v>
      </c>
      <c r="J13" s="1">
        <v>0</v>
      </c>
      <c r="K13" s="1">
        <v>0</v>
      </c>
      <c r="L13" s="1">
        <v>15825000</v>
      </c>
    </row>
    <row r="14" spans="1:16" x14ac:dyDescent="0.3">
      <c r="A14" s="3">
        <v>41275</v>
      </c>
      <c r="B14" s="1">
        <v>8939</v>
      </c>
      <c r="C14" s="1">
        <v>1620.4487480213188</v>
      </c>
      <c r="D14" s="1">
        <v>3412067</v>
      </c>
      <c r="E14" s="1">
        <v>11404129</v>
      </c>
      <c r="F14" s="1">
        <v>2776414</v>
      </c>
      <c r="G14" s="1">
        <v>2669</v>
      </c>
      <c r="H14" s="1">
        <v>154</v>
      </c>
      <c r="I14" s="1">
        <v>5</v>
      </c>
      <c r="J14" s="1">
        <v>0</v>
      </c>
      <c r="K14" s="1">
        <v>0</v>
      </c>
      <c r="L14" s="1">
        <v>0</v>
      </c>
    </row>
    <row r="15" spans="1:16" x14ac:dyDescent="0.3">
      <c r="A15" s="3">
        <v>41306</v>
      </c>
      <c r="B15" s="1">
        <v>7863</v>
      </c>
      <c r="C15" s="1">
        <v>495.43507550150218</v>
      </c>
      <c r="D15" s="1">
        <v>3412067</v>
      </c>
      <c r="E15" s="1">
        <v>11400752.25</v>
      </c>
      <c r="F15" s="1">
        <v>0</v>
      </c>
      <c r="G15" s="1">
        <v>2461</v>
      </c>
      <c r="H15" s="1">
        <v>154</v>
      </c>
      <c r="I15" s="1">
        <v>11</v>
      </c>
      <c r="J15" s="1">
        <v>0</v>
      </c>
      <c r="K15" s="1">
        <v>0</v>
      </c>
      <c r="L15" s="1">
        <v>1000</v>
      </c>
    </row>
    <row r="16" spans="1:16" x14ac:dyDescent="0.3">
      <c r="A16" s="3">
        <v>41334</v>
      </c>
      <c r="B16" s="1">
        <v>9506</v>
      </c>
      <c r="C16" s="1">
        <v>1296.654317371904</v>
      </c>
      <c r="D16" s="1">
        <v>2912067</v>
      </c>
      <c r="E16" s="1">
        <v>12425625</v>
      </c>
      <c r="F16" s="1">
        <v>4900000</v>
      </c>
      <c r="G16" s="1">
        <v>2159</v>
      </c>
      <c r="H16" s="1">
        <v>153</v>
      </c>
      <c r="I16" s="1">
        <v>18</v>
      </c>
      <c r="J16" s="1">
        <v>0</v>
      </c>
      <c r="K16" s="1">
        <v>0</v>
      </c>
      <c r="L16" s="1">
        <v>6840000</v>
      </c>
    </row>
    <row r="17" spans="1:12" x14ac:dyDescent="0.3">
      <c r="A17" s="3">
        <v>41365</v>
      </c>
      <c r="B17" s="1">
        <v>10338</v>
      </c>
      <c r="C17" s="1">
        <v>648.81143862317333</v>
      </c>
      <c r="D17" s="1">
        <v>2912067</v>
      </c>
      <c r="E17" s="1">
        <v>16662724</v>
      </c>
      <c r="F17" s="1">
        <v>5715857</v>
      </c>
      <c r="G17" s="1">
        <v>2599</v>
      </c>
      <c r="H17" s="1">
        <v>151</v>
      </c>
      <c r="I17" s="1">
        <v>18</v>
      </c>
      <c r="J17" s="1">
        <v>0</v>
      </c>
      <c r="K17" s="1">
        <v>0</v>
      </c>
      <c r="L17" s="1">
        <v>0</v>
      </c>
    </row>
    <row r="18" spans="1:12" x14ac:dyDescent="0.3">
      <c r="A18" s="3">
        <v>41395</v>
      </c>
      <c r="B18" s="1">
        <v>10094</v>
      </c>
      <c r="C18" s="1">
        <v>643.83399474514692</v>
      </c>
      <c r="D18" s="1">
        <v>412067</v>
      </c>
      <c r="E18" s="1">
        <v>12425625</v>
      </c>
      <c r="F18" s="1">
        <v>20145571</v>
      </c>
      <c r="G18" s="1">
        <v>2820</v>
      </c>
      <c r="H18" s="1">
        <v>152</v>
      </c>
      <c r="I18" s="1">
        <v>17</v>
      </c>
      <c r="J18" s="1">
        <v>0</v>
      </c>
      <c r="K18" s="1">
        <v>0</v>
      </c>
      <c r="L18" s="1">
        <v>0</v>
      </c>
    </row>
    <row r="19" spans="1:12" x14ac:dyDescent="0.3">
      <c r="A19" s="3">
        <v>41426</v>
      </c>
      <c r="B19" s="1">
        <v>8523</v>
      </c>
      <c r="C19" s="1">
        <v>694.1209704282229</v>
      </c>
      <c r="D19" s="1">
        <v>412067</v>
      </c>
      <c r="E19" s="1">
        <v>7043716</v>
      </c>
      <c r="F19" s="1">
        <v>0</v>
      </c>
      <c r="G19" s="1">
        <v>2597</v>
      </c>
      <c r="H19" s="1">
        <v>154</v>
      </c>
      <c r="I19" s="1">
        <v>7</v>
      </c>
      <c r="J19" s="1">
        <v>0</v>
      </c>
      <c r="K19" s="1">
        <v>0</v>
      </c>
      <c r="L19" s="1">
        <v>28600000</v>
      </c>
    </row>
    <row r="20" spans="1:12" x14ac:dyDescent="0.3">
      <c r="A20" s="3">
        <v>41456</v>
      </c>
      <c r="B20" s="1">
        <v>8283</v>
      </c>
      <c r="C20" s="1">
        <v>570.57501588428511</v>
      </c>
      <c r="D20" s="1">
        <v>412067</v>
      </c>
      <c r="E20" s="1">
        <v>5953600</v>
      </c>
      <c r="F20" s="1">
        <v>2801332</v>
      </c>
      <c r="G20" s="1">
        <v>2530</v>
      </c>
      <c r="H20" s="1">
        <v>155</v>
      </c>
      <c r="I20" s="1">
        <v>3</v>
      </c>
      <c r="J20" s="1">
        <v>0</v>
      </c>
      <c r="K20" s="1">
        <v>0</v>
      </c>
      <c r="L20" s="1">
        <v>28350000</v>
      </c>
    </row>
    <row r="21" spans="1:12" x14ac:dyDescent="0.3">
      <c r="A21" s="3">
        <v>41487</v>
      </c>
      <c r="B21" s="1">
        <v>8210</v>
      </c>
      <c r="C21" s="1">
        <v>463.58008429952673</v>
      </c>
      <c r="D21" s="1">
        <v>412067</v>
      </c>
      <c r="E21" s="1">
        <v>5953600</v>
      </c>
      <c r="F21" s="1">
        <v>3517289</v>
      </c>
      <c r="G21" s="1">
        <v>2419</v>
      </c>
      <c r="H21" s="1">
        <v>156</v>
      </c>
      <c r="I21" s="1">
        <v>1</v>
      </c>
      <c r="J21" s="1">
        <v>0</v>
      </c>
      <c r="K21" s="1">
        <v>0</v>
      </c>
      <c r="L21" s="1">
        <v>6840000</v>
      </c>
    </row>
    <row r="22" spans="1:12" x14ac:dyDescent="0.3">
      <c r="A22" s="3">
        <v>41518</v>
      </c>
      <c r="B22" s="1">
        <v>7656</v>
      </c>
      <c r="C22" s="1">
        <v>406.14236140169919</v>
      </c>
      <c r="D22" s="1">
        <v>412067</v>
      </c>
      <c r="E22" s="1">
        <v>5953600</v>
      </c>
      <c r="F22" s="1">
        <v>0</v>
      </c>
      <c r="G22" s="1">
        <v>1857</v>
      </c>
      <c r="H22" s="1">
        <v>156</v>
      </c>
      <c r="I22" s="1">
        <v>6</v>
      </c>
      <c r="J22" s="1">
        <v>0</v>
      </c>
      <c r="K22" s="1">
        <v>0</v>
      </c>
      <c r="L22" s="1">
        <v>6840000</v>
      </c>
    </row>
    <row r="23" spans="1:12" x14ac:dyDescent="0.3">
      <c r="A23" s="3">
        <v>41548</v>
      </c>
      <c r="B23" s="1">
        <v>8167</v>
      </c>
      <c r="C23" s="1">
        <v>740.33591247497293</v>
      </c>
      <c r="D23" s="1">
        <v>2912067</v>
      </c>
      <c r="E23" s="1">
        <v>8755681</v>
      </c>
      <c r="F23" s="1">
        <v>2972895</v>
      </c>
      <c r="G23" s="1">
        <v>1956</v>
      </c>
      <c r="H23" s="1">
        <v>156</v>
      </c>
      <c r="I23" s="1">
        <v>13</v>
      </c>
      <c r="J23" s="1">
        <v>0</v>
      </c>
      <c r="K23" s="1">
        <v>0</v>
      </c>
      <c r="L23" s="1">
        <v>0</v>
      </c>
    </row>
    <row r="24" spans="1:12" x14ac:dyDescent="0.3">
      <c r="A24" s="3">
        <v>41579</v>
      </c>
      <c r="B24" s="1">
        <v>8326</v>
      </c>
      <c r="C24" s="1">
        <v>481.70522764985424</v>
      </c>
      <c r="D24" s="1">
        <v>2912067</v>
      </c>
      <c r="E24" s="1">
        <v>8564402.25</v>
      </c>
      <c r="F24" s="1">
        <v>2889982</v>
      </c>
      <c r="G24" s="1">
        <v>2398</v>
      </c>
      <c r="H24" s="1">
        <v>155</v>
      </c>
      <c r="I24" s="1">
        <v>15</v>
      </c>
      <c r="J24" s="1">
        <v>0</v>
      </c>
      <c r="K24" s="1">
        <v>0</v>
      </c>
      <c r="L24" s="1">
        <v>0</v>
      </c>
    </row>
    <row r="25" spans="1:12" x14ac:dyDescent="0.3">
      <c r="A25" s="3">
        <v>41609</v>
      </c>
      <c r="B25" s="1">
        <v>8275</v>
      </c>
      <c r="C25" s="1">
        <v>532.60736766391972</v>
      </c>
      <c r="D25" s="1">
        <v>412067</v>
      </c>
      <c r="E25" s="1">
        <v>10640644</v>
      </c>
      <c r="F25" s="1">
        <v>0</v>
      </c>
      <c r="G25" s="1">
        <v>1542</v>
      </c>
      <c r="H25" s="1">
        <v>155</v>
      </c>
      <c r="I25" s="1">
        <v>16</v>
      </c>
      <c r="J25" s="1">
        <v>0</v>
      </c>
      <c r="K25" s="1">
        <v>0</v>
      </c>
      <c r="L25" s="1">
        <v>10880000</v>
      </c>
    </row>
    <row r="26" spans="1:12" x14ac:dyDescent="0.3">
      <c r="A26" s="3">
        <v>41640</v>
      </c>
      <c r="B26" s="1">
        <v>8025</v>
      </c>
      <c r="C26" s="1">
        <v>556.24535010357852</v>
      </c>
      <c r="D26" s="1">
        <v>0</v>
      </c>
      <c r="E26" s="1">
        <v>11292960.25</v>
      </c>
      <c r="F26" s="1">
        <v>0</v>
      </c>
      <c r="G26" s="1">
        <v>1548</v>
      </c>
      <c r="H26" s="1">
        <v>154</v>
      </c>
      <c r="I26" s="1">
        <v>6</v>
      </c>
      <c r="J26" s="1">
        <v>0</v>
      </c>
      <c r="K26" s="1">
        <v>0</v>
      </c>
      <c r="L26" s="1">
        <v>0</v>
      </c>
    </row>
    <row r="27" spans="1:12" x14ac:dyDescent="0.3">
      <c r="A27" s="3">
        <v>41671</v>
      </c>
      <c r="B27" s="1">
        <v>7350</v>
      </c>
      <c r="C27" s="1">
        <v>830.02078631116046</v>
      </c>
      <c r="D27" s="1">
        <v>0</v>
      </c>
      <c r="E27" s="1">
        <v>14058750.25</v>
      </c>
      <c r="F27" s="1">
        <v>0</v>
      </c>
      <c r="G27" s="1">
        <v>2039</v>
      </c>
      <c r="H27" s="1">
        <v>156</v>
      </c>
      <c r="I27" s="1">
        <v>13</v>
      </c>
      <c r="J27" s="1">
        <v>0</v>
      </c>
      <c r="K27" s="1">
        <v>0</v>
      </c>
      <c r="L27" s="1">
        <v>0</v>
      </c>
    </row>
    <row r="28" spans="1:12" x14ac:dyDescent="0.3">
      <c r="A28" s="3">
        <v>41699</v>
      </c>
      <c r="B28" s="1">
        <v>9306</v>
      </c>
      <c r="C28" s="1">
        <v>1087.4312469532304</v>
      </c>
      <c r="D28" s="1">
        <v>0</v>
      </c>
      <c r="E28" s="1">
        <v>91968100</v>
      </c>
      <c r="F28" s="1">
        <v>0</v>
      </c>
      <c r="G28" s="1">
        <v>2569</v>
      </c>
      <c r="H28" s="1">
        <v>154</v>
      </c>
      <c r="I28" s="1">
        <v>16</v>
      </c>
      <c r="J28" s="1">
        <v>201000</v>
      </c>
      <c r="K28" s="1">
        <v>0</v>
      </c>
      <c r="L28" s="1">
        <v>0</v>
      </c>
    </row>
    <row r="29" spans="1:12" x14ac:dyDescent="0.3">
      <c r="A29" s="3">
        <v>41730</v>
      </c>
      <c r="B29" s="1">
        <v>10390</v>
      </c>
      <c r="C29" s="1">
        <v>1151.9926671345531</v>
      </c>
      <c r="D29" s="1">
        <v>0</v>
      </c>
      <c r="E29" s="1">
        <v>17451506.25</v>
      </c>
      <c r="F29" s="1">
        <v>0</v>
      </c>
      <c r="G29" s="1">
        <v>2645</v>
      </c>
      <c r="H29" s="1">
        <v>151</v>
      </c>
      <c r="I29" s="1">
        <v>16</v>
      </c>
      <c r="J29" s="1">
        <v>603000</v>
      </c>
      <c r="K29" s="1">
        <v>0</v>
      </c>
      <c r="L29" s="1">
        <v>0</v>
      </c>
    </row>
    <row r="30" spans="1:12" x14ac:dyDescent="0.3">
      <c r="A30" s="3">
        <v>41760</v>
      </c>
      <c r="B30" s="1">
        <v>10455</v>
      </c>
      <c r="C30" s="1">
        <v>1128.3866856656325</v>
      </c>
      <c r="D30" s="1">
        <v>0</v>
      </c>
      <c r="E30" s="1">
        <v>16479540.25</v>
      </c>
      <c r="F30" s="1">
        <v>0</v>
      </c>
      <c r="G30" s="1">
        <v>3028</v>
      </c>
      <c r="H30" s="1">
        <v>151</v>
      </c>
      <c r="I30" s="1">
        <v>7</v>
      </c>
      <c r="J30" s="1">
        <v>0</v>
      </c>
      <c r="K30" s="1">
        <v>0</v>
      </c>
      <c r="L30" s="1">
        <v>12214000</v>
      </c>
    </row>
    <row r="31" spans="1:12" x14ac:dyDescent="0.3">
      <c r="A31" s="3">
        <v>41791</v>
      </c>
      <c r="B31" s="1">
        <v>9240</v>
      </c>
      <c r="C31" s="1">
        <v>1223.6820081173857</v>
      </c>
      <c r="D31" s="1">
        <v>0</v>
      </c>
      <c r="E31" s="1">
        <v>16301406.25</v>
      </c>
      <c r="F31" s="1">
        <v>0</v>
      </c>
      <c r="G31" s="1">
        <v>3143</v>
      </c>
      <c r="H31" s="1">
        <v>153</v>
      </c>
      <c r="I31" s="1">
        <v>3</v>
      </c>
      <c r="J31" s="1">
        <v>0</v>
      </c>
      <c r="K31" s="1">
        <v>0</v>
      </c>
      <c r="L31" s="1">
        <v>0</v>
      </c>
    </row>
    <row r="32" spans="1:12" x14ac:dyDescent="0.3">
      <c r="A32" s="3">
        <v>41821</v>
      </c>
      <c r="B32" s="1">
        <v>8688</v>
      </c>
      <c r="C32" s="1">
        <v>1110.7787545931426</v>
      </c>
      <c r="D32" s="1">
        <v>0</v>
      </c>
      <c r="E32" s="1">
        <v>12260502.25</v>
      </c>
      <c r="F32" s="1">
        <v>0</v>
      </c>
      <c r="G32" s="1">
        <v>2817</v>
      </c>
      <c r="H32" s="1">
        <v>154</v>
      </c>
      <c r="I32" s="1">
        <v>1</v>
      </c>
      <c r="J32" s="1">
        <v>0</v>
      </c>
      <c r="K32" s="1">
        <v>0</v>
      </c>
      <c r="L32" s="1">
        <v>0</v>
      </c>
    </row>
    <row r="33" spans="1:12" x14ac:dyDescent="0.3">
      <c r="A33" s="3">
        <v>41852</v>
      </c>
      <c r="B33" s="1">
        <v>8677</v>
      </c>
      <c r="C33" s="1">
        <v>570.57501588428511</v>
      </c>
      <c r="D33" s="1">
        <v>0</v>
      </c>
      <c r="E33" s="1">
        <v>9803161</v>
      </c>
      <c r="F33" s="1">
        <v>0</v>
      </c>
      <c r="G33" s="1">
        <v>2719</v>
      </c>
      <c r="H33" s="1">
        <v>153</v>
      </c>
      <c r="I33" s="1">
        <v>0</v>
      </c>
      <c r="J33" s="1">
        <v>0</v>
      </c>
      <c r="K33" s="1">
        <v>0</v>
      </c>
      <c r="L33" s="1">
        <v>6107000</v>
      </c>
    </row>
    <row r="34" spans="1:12" x14ac:dyDescent="0.3">
      <c r="A34" s="3">
        <v>41883</v>
      </c>
      <c r="B34" s="1">
        <v>8270</v>
      </c>
      <c r="C34" s="1">
        <v>542.02558784830228</v>
      </c>
      <c r="D34" s="1">
        <v>0</v>
      </c>
      <c r="E34" s="1">
        <v>9597604</v>
      </c>
      <c r="F34" s="1">
        <v>0</v>
      </c>
      <c r="G34" s="1">
        <v>2494</v>
      </c>
      <c r="H34" s="1">
        <v>153</v>
      </c>
      <c r="I34" s="1">
        <v>0</v>
      </c>
      <c r="J34" s="1">
        <v>6107000</v>
      </c>
      <c r="K34" s="1">
        <v>0</v>
      </c>
      <c r="L34" s="1">
        <v>0</v>
      </c>
    </row>
    <row r="35" spans="1:12" x14ac:dyDescent="0.3">
      <c r="A35" s="3">
        <v>41913</v>
      </c>
      <c r="B35" s="1">
        <v>8599</v>
      </c>
      <c r="C35" s="1">
        <v>384.66733319663706</v>
      </c>
      <c r="D35" s="1">
        <v>0</v>
      </c>
      <c r="E35" s="1">
        <v>6325225</v>
      </c>
      <c r="F35" s="1">
        <v>0</v>
      </c>
      <c r="G35" s="1">
        <v>2426</v>
      </c>
      <c r="H35" s="1">
        <v>153</v>
      </c>
      <c r="I35" s="1">
        <v>13</v>
      </c>
      <c r="J35" s="1">
        <v>0</v>
      </c>
      <c r="K35" s="1">
        <v>0</v>
      </c>
      <c r="L35" s="1">
        <v>12314000</v>
      </c>
    </row>
    <row r="36" spans="1:12" x14ac:dyDescent="0.3">
      <c r="A36" s="3">
        <v>41944</v>
      </c>
      <c r="B36" s="1">
        <v>8428</v>
      </c>
      <c r="C36" s="1">
        <v>995.5485988209773</v>
      </c>
      <c r="D36" s="1">
        <v>0</v>
      </c>
      <c r="E36" s="1">
        <v>14428602.25</v>
      </c>
      <c r="F36" s="1">
        <v>0</v>
      </c>
      <c r="G36" s="1">
        <v>2252</v>
      </c>
      <c r="H36" s="1">
        <v>153</v>
      </c>
      <c r="I36" s="1">
        <v>17</v>
      </c>
      <c r="J36" s="1">
        <v>6107000</v>
      </c>
      <c r="K36" s="1">
        <v>0</v>
      </c>
      <c r="L36" s="1">
        <v>0</v>
      </c>
    </row>
    <row r="37" spans="1:12" x14ac:dyDescent="0.3">
      <c r="A37" s="3">
        <v>41974</v>
      </c>
      <c r="B37" s="1">
        <v>9133</v>
      </c>
      <c r="C37" s="1">
        <v>1395.8959099335084</v>
      </c>
      <c r="D37" s="1">
        <v>0</v>
      </c>
      <c r="E37" s="1">
        <v>19945156</v>
      </c>
      <c r="F37" s="1">
        <v>0</v>
      </c>
      <c r="G37" s="1">
        <v>2200</v>
      </c>
      <c r="H37" s="1">
        <v>151</v>
      </c>
      <c r="I37" s="1">
        <v>19</v>
      </c>
      <c r="J37" s="1">
        <v>12214000</v>
      </c>
      <c r="K37" s="1">
        <v>0</v>
      </c>
      <c r="L37" s="1">
        <v>14000</v>
      </c>
    </row>
    <row r="38" spans="1:12" x14ac:dyDescent="0.3">
      <c r="A38" s="4">
        <v>42005</v>
      </c>
      <c r="B38" s="2">
        <v>8655</v>
      </c>
      <c r="C38" s="2">
        <v>1358.4233576163178</v>
      </c>
      <c r="D38" s="2">
        <v>0</v>
      </c>
      <c r="E38" s="2">
        <v>63274070.25</v>
      </c>
      <c r="F38" s="2">
        <v>0</v>
      </c>
      <c r="G38" s="2">
        <v>1615</v>
      </c>
      <c r="H38" s="2">
        <v>152</v>
      </c>
      <c r="I38" s="2">
        <v>8</v>
      </c>
      <c r="J38" s="2">
        <v>0</v>
      </c>
      <c r="K38" s="2">
        <v>0</v>
      </c>
      <c r="L38" s="2">
        <v>144000</v>
      </c>
    </row>
    <row r="39" spans="1:12" x14ac:dyDescent="0.3">
      <c r="A39" s="4">
        <v>42036</v>
      </c>
      <c r="B39" s="2">
        <v>7713</v>
      </c>
      <c r="C39" s="2">
        <v>1302.7923201431367</v>
      </c>
      <c r="D39" s="2">
        <v>0</v>
      </c>
      <c r="E39" s="2">
        <v>92294449</v>
      </c>
      <c r="F39" s="2">
        <v>0</v>
      </c>
      <c r="G39" s="2">
        <v>4524</v>
      </c>
      <c r="H39" s="2">
        <v>154</v>
      </c>
      <c r="I39" s="2">
        <v>3</v>
      </c>
      <c r="J39" s="2">
        <v>0</v>
      </c>
      <c r="K39" s="2">
        <v>0</v>
      </c>
      <c r="L39" s="2">
        <v>0</v>
      </c>
    </row>
    <row r="40" spans="1:12" x14ac:dyDescent="0.3">
      <c r="A40" s="4">
        <v>42064</v>
      </c>
      <c r="B40" s="2">
        <v>10099</v>
      </c>
      <c r="C40" s="2">
        <v>906.143443261107</v>
      </c>
      <c r="D40" s="2">
        <v>0</v>
      </c>
      <c r="E40" s="2">
        <v>92294449</v>
      </c>
      <c r="F40" s="2">
        <v>0</v>
      </c>
      <c r="G40" s="2">
        <v>4255</v>
      </c>
      <c r="H40" s="2">
        <v>152</v>
      </c>
      <c r="I40" s="2">
        <v>13</v>
      </c>
      <c r="J40" s="2">
        <v>0</v>
      </c>
      <c r="K40" s="2">
        <v>0</v>
      </c>
      <c r="L40" s="2">
        <v>144000</v>
      </c>
    </row>
    <row r="41" spans="1:12" x14ac:dyDescent="0.3">
      <c r="A41" s="4">
        <v>42095</v>
      </c>
      <c r="B41" s="2">
        <v>10914</v>
      </c>
      <c r="C41" s="2">
        <v>410.4791516178156</v>
      </c>
      <c r="D41" s="2">
        <v>4699238</v>
      </c>
      <c r="E41" s="2">
        <v>107298522.25</v>
      </c>
      <c r="F41" s="2">
        <v>0</v>
      </c>
      <c r="G41" s="2">
        <v>1984</v>
      </c>
      <c r="H41" s="2">
        <v>150</v>
      </c>
      <c r="I41" s="2">
        <v>10</v>
      </c>
      <c r="J41" s="2">
        <v>0</v>
      </c>
      <c r="K41" s="2">
        <v>0</v>
      </c>
      <c r="L41" s="2">
        <v>0</v>
      </c>
    </row>
    <row r="42" spans="1:12" x14ac:dyDescent="0.3">
      <c r="A42" s="4">
        <v>42125</v>
      </c>
      <c r="B42" s="2">
        <v>11132</v>
      </c>
      <c r="C42" s="2">
        <v>978.59368162871408</v>
      </c>
      <c r="D42" s="2">
        <v>3432238</v>
      </c>
      <c r="E42" s="2">
        <v>353045310.25</v>
      </c>
      <c r="F42" s="2">
        <v>0</v>
      </c>
      <c r="G42" s="2">
        <v>595</v>
      </c>
      <c r="H42" s="2">
        <v>151</v>
      </c>
      <c r="I42" s="2">
        <v>4</v>
      </c>
      <c r="J42" s="2">
        <v>0</v>
      </c>
      <c r="K42" s="2">
        <v>0</v>
      </c>
      <c r="L42" s="2">
        <v>0</v>
      </c>
    </row>
    <row r="43" spans="1:12" x14ac:dyDescent="0.3">
      <c r="A43" s="4">
        <v>42156</v>
      </c>
      <c r="B43" s="2">
        <v>10187</v>
      </c>
      <c r="C43" s="2">
        <v>803.32462370092014</v>
      </c>
      <c r="D43" s="2">
        <v>500000</v>
      </c>
      <c r="E43" s="2">
        <v>281685872.25</v>
      </c>
      <c r="F43" s="2">
        <v>0</v>
      </c>
      <c r="G43" s="2">
        <v>179</v>
      </c>
      <c r="H43" s="2">
        <v>150</v>
      </c>
      <c r="I43" s="2">
        <v>2</v>
      </c>
      <c r="J43" s="2">
        <v>0</v>
      </c>
      <c r="K43" s="2">
        <v>0</v>
      </c>
      <c r="L43" s="2">
        <v>0</v>
      </c>
    </row>
    <row r="44" spans="1:12" x14ac:dyDescent="0.3">
      <c r="A44" s="4">
        <v>42186</v>
      </c>
      <c r="B44" s="2">
        <v>9542</v>
      </c>
      <c r="C44" s="2">
        <v>846.16355917552346</v>
      </c>
      <c r="D44" s="2">
        <v>0</v>
      </c>
      <c r="E44" s="2">
        <v>102292996</v>
      </c>
      <c r="F44" s="2">
        <v>3200000</v>
      </c>
      <c r="G44" s="2">
        <v>761</v>
      </c>
      <c r="H44" s="2">
        <v>152</v>
      </c>
      <c r="I44" s="2">
        <v>1</v>
      </c>
      <c r="J44" s="2">
        <v>0</v>
      </c>
      <c r="K44" s="2">
        <v>0</v>
      </c>
      <c r="L44" s="2">
        <v>0</v>
      </c>
    </row>
    <row r="45" spans="1:12" x14ac:dyDescent="0.3">
      <c r="A45" s="4">
        <v>42217</v>
      </c>
      <c r="B45" s="2">
        <v>9100</v>
      </c>
      <c r="C45" s="2">
        <v>1035.4476756974566</v>
      </c>
      <c r="D45" s="2">
        <v>0</v>
      </c>
      <c r="E45" s="2">
        <v>376010881</v>
      </c>
      <c r="F45" s="2">
        <v>2771002</v>
      </c>
      <c r="G45" s="2">
        <v>228</v>
      </c>
      <c r="H45" s="2">
        <v>153</v>
      </c>
      <c r="I45" s="2">
        <v>12</v>
      </c>
      <c r="J45" s="2">
        <v>12352000</v>
      </c>
      <c r="K45" s="2">
        <v>0</v>
      </c>
      <c r="L45" s="2">
        <v>8318000</v>
      </c>
    </row>
    <row r="46" spans="1:12" x14ac:dyDescent="0.3">
      <c r="A46" s="4">
        <v>42248</v>
      </c>
      <c r="B46" s="2">
        <v>8883</v>
      </c>
      <c r="C46" s="2">
        <v>397.51038519814864</v>
      </c>
      <c r="D46" s="2">
        <v>0</v>
      </c>
      <c r="E46" s="2">
        <v>219647220.25</v>
      </c>
      <c r="F46" s="2">
        <v>0</v>
      </c>
      <c r="G46" s="2">
        <v>68</v>
      </c>
      <c r="H46" s="2">
        <v>151</v>
      </c>
      <c r="I46" s="2">
        <v>19</v>
      </c>
      <c r="J46" s="2">
        <v>18528000</v>
      </c>
      <c r="K46" s="2">
        <v>0</v>
      </c>
      <c r="L46" s="2">
        <v>6238500</v>
      </c>
    </row>
    <row r="49" spans="2:10" x14ac:dyDescent="0.3">
      <c r="J49" s="1"/>
    </row>
    <row r="61" spans="2:10" x14ac:dyDescent="0.3">
      <c r="B61" s="1"/>
      <c r="C61" s="1"/>
      <c r="D61" s="1"/>
      <c r="F61" s="1"/>
      <c r="G61" s="1"/>
    </row>
    <row r="62" spans="2:10" x14ac:dyDescent="0.3">
      <c r="B62" s="1"/>
      <c r="C62" s="1"/>
      <c r="D62" s="1"/>
      <c r="F62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topLeftCell="D5" zoomScale="91" zoomScaleNormal="130" workbookViewId="0">
      <selection activeCell="K27" sqref="K27"/>
    </sheetView>
  </sheetViews>
  <sheetFormatPr defaultRowHeight="14.4" x14ac:dyDescent="0.3"/>
  <cols>
    <col min="1" max="1" width="9.88671875" customWidth="1"/>
    <col min="2" max="2" width="11.109375" customWidth="1"/>
    <col min="3" max="3" width="15.88671875" customWidth="1"/>
    <col min="4" max="4" width="12.77734375" customWidth="1"/>
    <col min="5" max="5" width="14.33203125" customWidth="1"/>
    <col min="9" max="9" width="13.109375" customWidth="1"/>
    <col min="10" max="11" width="9" bestFit="1" customWidth="1"/>
    <col min="12" max="12" width="15.21875" customWidth="1"/>
    <col min="13" max="13" width="13.77734375" customWidth="1"/>
    <col min="14" max="14" width="9" bestFit="1" customWidth="1"/>
  </cols>
  <sheetData>
    <row r="1" spans="1:27" x14ac:dyDescent="0.3">
      <c r="A1" t="s">
        <v>3</v>
      </c>
      <c r="B1" t="s">
        <v>4</v>
      </c>
      <c r="C1" t="s">
        <v>1</v>
      </c>
      <c r="D1" t="s">
        <v>23</v>
      </c>
      <c r="E1" t="s">
        <v>2</v>
      </c>
    </row>
    <row r="2" spans="1:27" x14ac:dyDescent="0.3">
      <c r="A2" s="1">
        <v>6861</v>
      </c>
      <c r="B2" s="1">
        <v>8</v>
      </c>
      <c r="C2" s="1">
        <v>0</v>
      </c>
      <c r="D2" s="1">
        <v>0</v>
      </c>
      <c r="E2" s="1">
        <v>0</v>
      </c>
    </row>
    <row r="3" spans="1:27" x14ac:dyDescent="0.3">
      <c r="A3" s="1">
        <v>6196</v>
      </c>
      <c r="B3" s="1">
        <v>12</v>
      </c>
      <c r="C3" s="1">
        <v>0</v>
      </c>
      <c r="D3" s="1">
        <v>0</v>
      </c>
      <c r="E3" s="1">
        <v>0</v>
      </c>
    </row>
    <row r="4" spans="1:27" x14ac:dyDescent="0.3">
      <c r="A4" s="1">
        <v>7519</v>
      </c>
      <c r="B4" s="1">
        <v>17</v>
      </c>
      <c r="C4" s="1">
        <v>6636000</v>
      </c>
      <c r="D4" s="1">
        <v>0</v>
      </c>
      <c r="E4" s="1">
        <v>13272000</v>
      </c>
    </row>
    <row r="5" spans="1:27" ht="15" thickBot="1" x14ac:dyDescent="0.35">
      <c r="A5" s="1">
        <v>8498</v>
      </c>
      <c r="B5" s="1">
        <v>17</v>
      </c>
      <c r="C5" s="1">
        <v>0</v>
      </c>
      <c r="D5" s="1">
        <v>0</v>
      </c>
      <c r="E5" s="1">
        <v>6636000</v>
      </c>
    </row>
    <row r="6" spans="1:27" x14ac:dyDescent="0.3">
      <c r="A6" s="1">
        <v>8721</v>
      </c>
      <c r="B6" s="1">
        <v>17</v>
      </c>
      <c r="C6" s="1">
        <v>0</v>
      </c>
      <c r="D6" s="1">
        <v>0</v>
      </c>
      <c r="E6" s="1">
        <v>6636000</v>
      </c>
      <c r="I6" s="7"/>
      <c r="J6" s="7" t="s">
        <v>3</v>
      </c>
      <c r="K6" s="7" t="s">
        <v>4</v>
      </c>
      <c r="L6" s="7" t="s">
        <v>1</v>
      </c>
      <c r="M6" s="7" t="s">
        <v>23</v>
      </c>
      <c r="N6" s="7" t="s">
        <v>2</v>
      </c>
    </row>
    <row r="7" spans="1:27" x14ac:dyDescent="0.3">
      <c r="A7" s="1">
        <v>6764</v>
      </c>
      <c r="B7" s="1">
        <v>21</v>
      </c>
      <c r="C7" s="1">
        <v>0</v>
      </c>
      <c r="D7" s="1">
        <v>1</v>
      </c>
      <c r="E7" s="1">
        <v>0</v>
      </c>
      <c r="I7" s="5" t="s">
        <v>3</v>
      </c>
      <c r="J7" s="28">
        <v>1</v>
      </c>
      <c r="K7" s="5"/>
      <c r="L7" s="5"/>
      <c r="M7" s="5"/>
      <c r="N7" s="5"/>
    </row>
    <row r="8" spans="1:27" x14ac:dyDescent="0.3">
      <c r="A8" s="1">
        <v>6538</v>
      </c>
      <c r="B8" s="1">
        <v>21</v>
      </c>
      <c r="C8" s="1">
        <v>0</v>
      </c>
      <c r="D8" s="1">
        <v>1</v>
      </c>
      <c r="E8" s="1">
        <v>6836000</v>
      </c>
      <c r="I8" s="5" t="s">
        <v>4</v>
      </c>
      <c r="J8" s="5">
        <v>-0.23961148867883778</v>
      </c>
      <c r="K8" s="28">
        <v>1</v>
      </c>
      <c r="L8" s="5"/>
      <c r="M8" s="5"/>
      <c r="N8" s="5"/>
    </row>
    <row r="9" spans="1:27" x14ac:dyDescent="0.3">
      <c r="A9" s="1">
        <v>6808</v>
      </c>
      <c r="B9" s="1">
        <v>20</v>
      </c>
      <c r="C9" s="1">
        <v>0</v>
      </c>
      <c r="D9" s="1">
        <v>0</v>
      </c>
      <c r="E9" s="1">
        <v>0</v>
      </c>
      <c r="I9" s="5" t="s">
        <v>1</v>
      </c>
      <c r="J9" s="5">
        <v>-4.8960567991777983E-2</v>
      </c>
      <c r="K9" s="5">
        <v>0.27473694498439932</v>
      </c>
      <c r="L9" s="28">
        <v>1</v>
      </c>
      <c r="M9" s="5"/>
      <c r="N9" s="5"/>
    </row>
    <row r="10" spans="1:27" x14ac:dyDescent="0.3">
      <c r="A10" s="1">
        <v>6292</v>
      </c>
      <c r="B10" s="1">
        <v>19</v>
      </c>
      <c r="C10" s="1">
        <v>0</v>
      </c>
      <c r="D10" s="1">
        <v>0</v>
      </c>
      <c r="E10" s="1">
        <v>0</v>
      </c>
      <c r="I10" s="5" t="s">
        <v>23</v>
      </c>
      <c r="J10" s="5">
        <v>-0.34047828849548895</v>
      </c>
      <c r="K10" s="5">
        <v>0.30239883126586847</v>
      </c>
      <c r="L10" s="5">
        <v>-8.5594055524518764E-2</v>
      </c>
      <c r="M10" s="28">
        <v>1</v>
      </c>
      <c r="N10" s="5"/>
    </row>
    <row r="11" spans="1:27" ht="15" thickBot="1" x14ac:dyDescent="0.35">
      <c r="A11" s="1">
        <v>6973</v>
      </c>
      <c r="B11" s="1">
        <v>20</v>
      </c>
      <c r="C11" s="1">
        <v>14536000</v>
      </c>
      <c r="D11" s="1">
        <v>0</v>
      </c>
      <c r="E11" s="1">
        <v>13288000</v>
      </c>
      <c r="I11" s="6" t="s">
        <v>2</v>
      </c>
      <c r="J11" s="6">
        <v>-9.0961216514369406E-2</v>
      </c>
      <c r="K11" s="6">
        <v>0.10981237649423053</v>
      </c>
      <c r="L11" s="6">
        <v>5.7619018354714717E-2</v>
      </c>
      <c r="M11" s="6">
        <v>-4.5201996954726223E-2</v>
      </c>
      <c r="N11" s="29">
        <v>1</v>
      </c>
    </row>
    <row r="12" spans="1:27" x14ac:dyDescent="0.3">
      <c r="A12" s="1">
        <v>8132</v>
      </c>
      <c r="B12" s="1">
        <v>22</v>
      </c>
      <c r="C12" s="1">
        <v>0</v>
      </c>
      <c r="D12" s="1">
        <v>0</v>
      </c>
      <c r="E12" s="1">
        <v>38508000</v>
      </c>
    </row>
    <row r="13" spans="1:27" x14ac:dyDescent="0.3">
      <c r="A13" s="1">
        <v>8857</v>
      </c>
      <c r="B13" s="1">
        <v>12</v>
      </c>
      <c r="C13" s="1">
        <v>0</v>
      </c>
      <c r="D13" s="1">
        <v>0</v>
      </c>
      <c r="E13" s="1">
        <v>15825000</v>
      </c>
    </row>
    <row r="14" spans="1:27" x14ac:dyDescent="0.3">
      <c r="A14" s="1">
        <v>8939</v>
      </c>
      <c r="B14" s="1">
        <v>5</v>
      </c>
      <c r="C14" s="1">
        <v>0</v>
      </c>
      <c r="D14" s="1">
        <v>0</v>
      </c>
      <c r="E14" s="1">
        <v>0</v>
      </c>
    </row>
    <row r="15" spans="1:27" x14ac:dyDescent="0.3">
      <c r="A15" s="1">
        <v>7863</v>
      </c>
      <c r="B15" s="1">
        <v>11</v>
      </c>
      <c r="C15" s="1">
        <v>0</v>
      </c>
      <c r="D15" s="1">
        <v>0</v>
      </c>
      <c r="E15" s="1">
        <v>1000</v>
      </c>
      <c r="I15" s="31" t="s">
        <v>26</v>
      </c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 spans="1:27" x14ac:dyDescent="0.3">
      <c r="A16" s="1">
        <v>9506</v>
      </c>
      <c r="B16" s="1">
        <v>18</v>
      </c>
      <c r="C16" s="1">
        <v>0</v>
      </c>
      <c r="D16" s="1">
        <v>0</v>
      </c>
      <c r="E16" s="1">
        <v>6840000</v>
      </c>
      <c r="I16" s="31" t="s">
        <v>107</v>
      </c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 spans="1:5" x14ac:dyDescent="0.3">
      <c r="A17" s="1">
        <v>10338</v>
      </c>
      <c r="B17" s="1">
        <v>18</v>
      </c>
      <c r="C17" s="1">
        <v>0</v>
      </c>
      <c r="D17" s="1">
        <v>0</v>
      </c>
      <c r="E17" s="1">
        <v>0</v>
      </c>
    </row>
    <row r="18" spans="1:5" x14ac:dyDescent="0.3">
      <c r="A18" s="1">
        <v>10094</v>
      </c>
      <c r="B18" s="1">
        <v>17</v>
      </c>
      <c r="C18" s="1">
        <v>0</v>
      </c>
      <c r="D18" s="1">
        <v>0</v>
      </c>
      <c r="E18" s="1">
        <v>0</v>
      </c>
    </row>
    <row r="19" spans="1:5" x14ac:dyDescent="0.3">
      <c r="A19" s="1">
        <v>8523</v>
      </c>
      <c r="B19" s="1">
        <v>7</v>
      </c>
      <c r="C19" s="1">
        <v>0</v>
      </c>
      <c r="D19" s="1">
        <v>0</v>
      </c>
      <c r="E19" s="1">
        <v>28600000</v>
      </c>
    </row>
    <row r="20" spans="1:5" x14ac:dyDescent="0.3">
      <c r="A20" s="1">
        <v>8283</v>
      </c>
      <c r="B20" s="1">
        <v>3</v>
      </c>
      <c r="C20" s="1">
        <v>0</v>
      </c>
      <c r="D20" s="1">
        <v>0</v>
      </c>
      <c r="E20" s="1">
        <v>28350000</v>
      </c>
    </row>
    <row r="21" spans="1:5" x14ac:dyDescent="0.3">
      <c r="A21" s="1">
        <v>8210</v>
      </c>
      <c r="B21" s="1">
        <v>1</v>
      </c>
      <c r="C21" s="1">
        <v>0</v>
      </c>
      <c r="D21" s="1">
        <v>0</v>
      </c>
      <c r="E21" s="1">
        <v>6840000</v>
      </c>
    </row>
    <row r="22" spans="1:5" x14ac:dyDescent="0.3">
      <c r="A22" s="1">
        <v>7656</v>
      </c>
      <c r="B22" s="1">
        <v>6</v>
      </c>
      <c r="C22" s="1">
        <v>0</v>
      </c>
      <c r="D22" s="1">
        <v>0</v>
      </c>
      <c r="E22" s="1">
        <v>6840000</v>
      </c>
    </row>
    <row r="23" spans="1:5" x14ac:dyDescent="0.3">
      <c r="A23" s="1">
        <v>8167</v>
      </c>
      <c r="B23" s="1">
        <v>13</v>
      </c>
      <c r="C23" s="1">
        <v>0</v>
      </c>
      <c r="D23" s="1">
        <v>0</v>
      </c>
      <c r="E23" s="1">
        <v>0</v>
      </c>
    </row>
    <row r="24" spans="1:5" x14ac:dyDescent="0.3">
      <c r="A24" s="1">
        <v>8326</v>
      </c>
      <c r="B24" s="1">
        <v>15</v>
      </c>
      <c r="C24" s="1">
        <v>0</v>
      </c>
      <c r="D24" s="1">
        <v>0</v>
      </c>
      <c r="E24" s="1">
        <v>0</v>
      </c>
    </row>
    <row r="25" spans="1:5" x14ac:dyDescent="0.3">
      <c r="A25" s="1">
        <v>8275</v>
      </c>
      <c r="B25" s="1">
        <v>16</v>
      </c>
      <c r="C25" s="1">
        <v>0</v>
      </c>
      <c r="D25" s="1">
        <v>0</v>
      </c>
      <c r="E25" s="1">
        <v>10880000</v>
      </c>
    </row>
    <row r="26" spans="1:5" x14ac:dyDescent="0.3">
      <c r="A26" s="1">
        <v>8025</v>
      </c>
      <c r="B26" s="1">
        <v>6</v>
      </c>
      <c r="C26" s="1">
        <v>0</v>
      </c>
      <c r="D26" s="1">
        <v>0</v>
      </c>
      <c r="E26" s="1">
        <v>0</v>
      </c>
    </row>
    <row r="27" spans="1:5" x14ac:dyDescent="0.3">
      <c r="A27" s="1">
        <v>7350</v>
      </c>
      <c r="B27" s="1">
        <v>13</v>
      </c>
      <c r="C27" s="1">
        <v>0</v>
      </c>
      <c r="D27" s="1">
        <v>0</v>
      </c>
      <c r="E27" s="1">
        <v>0</v>
      </c>
    </row>
    <row r="28" spans="1:5" x14ac:dyDescent="0.3">
      <c r="A28" s="1">
        <v>9306</v>
      </c>
      <c r="B28" s="1">
        <v>16</v>
      </c>
      <c r="C28" s="1">
        <v>201000</v>
      </c>
      <c r="D28" s="1">
        <v>0</v>
      </c>
      <c r="E28" s="1">
        <v>0</v>
      </c>
    </row>
    <row r="29" spans="1:5" x14ac:dyDescent="0.3">
      <c r="A29" s="1">
        <v>10390</v>
      </c>
      <c r="B29" s="1">
        <v>16</v>
      </c>
      <c r="C29" s="1">
        <v>603000</v>
      </c>
      <c r="D29" s="1">
        <v>0</v>
      </c>
      <c r="E29" s="1">
        <v>0</v>
      </c>
    </row>
    <row r="30" spans="1:5" x14ac:dyDescent="0.3">
      <c r="A30" s="1">
        <v>10455</v>
      </c>
      <c r="B30" s="1">
        <v>7</v>
      </c>
      <c r="C30" s="1">
        <v>0</v>
      </c>
      <c r="D30" s="1">
        <v>0</v>
      </c>
      <c r="E30" s="1">
        <v>12214000</v>
      </c>
    </row>
    <row r="31" spans="1:5" x14ac:dyDescent="0.3">
      <c r="A31" s="1">
        <v>9240</v>
      </c>
      <c r="B31" s="1">
        <v>3</v>
      </c>
      <c r="C31" s="1">
        <v>0</v>
      </c>
      <c r="D31" s="1">
        <v>0</v>
      </c>
      <c r="E31" s="1">
        <v>0</v>
      </c>
    </row>
    <row r="32" spans="1:5" x14ac:dyDescent="0.3">
      <c r="A32" s="1">
        <v>8688</v>
      </c>
      <c r="B32" s="1">
        <v>1</v>
      </c>
      <c r="C32" s="1">
        <v>0</v>
      </c>
      <c r="D32" s="1">
        <v>0</v>
      </c>
      <c r="E32" s="1">
        <v>0</v>
      </c>
    </row>
    <row r="33" spans="1:5" x14ac:dyDescent="0.3">
      <c r="A33" s="1">
        <v>8677</v>
      </c>
      <c r="B33" s="1">
        <v>0</v>
      </c>
      <c r="C33" s="1">
        <v>0</v>
      </c>
      <c r="D33" s="1">
        <v>0</v>
      </c>
      <c r="E33" s="1">
        <v>6107000</v>
      </c>
    </row>
    <row r="34" spans="1:5" x14ac:dyDescent="0.3">
      <c r="A34" s="1">
        <v>8270</v>
      </c>
      <c r="B34" s="1">
        <v>0</v>
      </c>
      <c r="C34" s="1">
        <v>6107000</v>
      </c>
      <c r="D34" s="1">
        <v>0</v>
      </c>
      <c r="E34" s="1">
        <v>0</v>
      </c>
    </row>
    <row r="35" spans="1:5" x14ac:dyDescent="0.3">
      <c r="A35" s="1">
        <v>8599</v>
      </c>
      <c r="B35" s="1">
        <v>13</v>
      </c>
      <c r="C35" s="1">
        <v>0</v>
      </c>
      <c r="D35" s="1">
        <v>0</v>
      </c>
      <c r="E35" s="1">
        <v>12314000</v>
      </c>
    </row>
    <row r="36" spans="1:5" x14ac:dyDescent="0.3">
      <c r="A36" s="1">
        <v>8428</v>
      </c>
      <c r="B36" s="1">
        <v>17</v>
      </c>
      <c r="C36" s="1">
        <v>6107000</v>
      </c>
      <c r="D36" s="1">
        <v>0</v>
      </c>
      <c r="E36" s="1">
        <v>0</v>
      </c>
    </row>
    <row r="37" spans="1:5" x14ac:dyDescent="0.3">
      <c r="A37" s="1">
        <v>9133</v>
      </c>
      <c r="B37" s="1">
        <v>19</v>
      </c>
      <c r="C37" s="1">
        <v>12214000</v>
      </c>
      <c r="D37" s="1">
        <v>0</v>
      </c>
      <c r="E37" s="1">
        <v>14000</v>
      </c>
    </row>
    <row r="38" spans="1:5" x14ac:dyDescent="0.3">
      <c r="A38" s="2">
        <v>8655</v>
      </c>
      <c r="B38" s="2">
        <v>8</v>
      </c>
      <c r="C38" s="2">
        <v>0</v>
      </c>
      <c r="D38" s="2">
        <v>0</v>
      </c>
      <c r="E38" s="2">
        <v>144000</v>
      </c>
    </row>
    <row r="39" spans="1:5" x14ac:dyDescent="0.3">
      <c r="A39" s="2">
        <v>7713</v>
      </c>
      <c r="B39" s="2">
        <v>3</v>
      </c>
      <c r="C39" s="2">
        <v>0</v>
      </c>
      <c r="D39" s="2">
        <v>0</v>
      </c>
      <c r="E39" s="2">
        <v>0</v>
      </c>
    </row>
    <row r="40" spans="1:5" x14ac:dyDescent="0.3">
      <c r="A40" s="2">
        <v>10099</v>
      </c>
      <c r="B40" s="2">
        <v>13</v>
      </c>
      <c r="C40" s="2">
        <v>0</v>
      </c>
      <c r="D40" s="2">
        <v>0</v>
      </c>
      <c r="E40" s="2">
        <v>144000</v>
      </c>
    </row>
    <row r="41" spans="1:5" x14ac:dyDescent="0.3">
      <c r="A41" s="2">
        <v>10914</v>
      </c>
      <c r="B41" s="2">
        <v>10</v>
      </c>
      <c r="C41" s="2">
        <v>0</v>
      </c>
      <c r="D41" s="2">
        <v>0</v>
      </c>
      <c r="E41" s="2">
        <v>0</v>
      </c>
    </row>
    <row r="42" spans="1:5" x14ac:dyDescent="0.3">
      <c r="A42" s="2">
        <v>11132</v>
      </c>
      <c r="B42" s="2">
        <v>4</v>
      </c>
      <c r="C42" s="2">
        <v>0</v>
      </c>
      <c r="D42" s="2">
        <v>0</v>
      </c>
      <c r="E42" s="2">
        <v>0</v>
      </c>
    </row>
    <row r="43" spans="1:5" x14ac:dyDescent="0.3">
      <c r="A43" s="2">
        <v>10187</v>
      </c>
      <c r="B43" s="2">
        <v>2</v>
      </c>
      <c r="C43" s="2">
        <v>0</v>
      </c>
      <c r="D43" s="2">
        <v>0</v>
      </c>
      <c r="E43" s="2">
        <v>0</v>
      </c>
    </row>
    <row r="44" spans="1:5" x14ac:dyDescent="0.3">
      <c r="A44" s="2">
        <v>9542</v>
      </c>
      <c r="B44" s="2">
        <v>1</v>
      </c>
      <c r="C44" s="2">
        <v>0</v>
      </c>
      <c r="D44" s="2">
        <v>0</v>
      </c>
      <c r="E44" s="2">
        <v>0</v>
      </c>
    </row>
    <row r="45" spans="1:5" x14ac:dyDescent="0.3">
      <c r="A45" s="2">
        <v>9100</v>
      </c>
      <c r="B45" s="2">
        <v>12</v>
      </c>
      <c r="C45" s="2">
        <v>12352000</v>
      </c>
      <c r="D45" s="2">
        <v>0</v>
      </c>
      <c r="E45" s="2">
        <v>8318000</v>
      </c>
    </row>
    <row r="46" spans="1:5" x14ac:dyDescent="0.3">
      <c r="A46" s="2">
        <v>8883</v>
      </c>
      <c r="B46" s="2">
        <v>19</v>
      </c>
      <c r="C46" s="2">
        <v>18528000</v>
      </c>
      <c r="D46" s="2">
        <v>0</v>
      </c>
      <c r="E46" s="2">
        <v>6238500</v>
      </c>
    </row>
    <row r="49" spans="1:3" x14ac:dyDescent="0.3">
      <c r="C49" s="1"/>
    </row>
    <row r="61" spans="1:3" x14ac:dyDescent="0.3">
      <c r="A61" s="1"/>
    </row>
    <row r="62" spans="1:3" x14ac:dyDescent="0.3">
      <c r="A62" s="1"/>
    </row>
  </sheetData>
  <mergeCells count="2">
    <mergeCell ref="I15:AA15"/>
    <mergeCell ref="I16:AA16"/>
  </mergeCells>
  <conditionalFormatting sqref="I6:N11">
    <cfRule type="colorScale" priority="2">
      <colorScale>
        <cfvo type="num" val="-1"/>
        <cfvo type="num" val="0"/>
        <cfvo type="num" val="1"/>
        <color theme="8" tint="-0.249977111117893"/>
        <color rgb="FFFFEB84"/>
        <color theme="3"/>
      </colorScale>
    </cfRule>
  </conditionalFormatting>
  <conditionalFormatting sqref="J7:N11">
    <cfRule type="colorScale" priority="1">
      <colorScale>
        <cfvo type="num" val="-1"/>
        <cfvo type="num" val="0"/>
        <cfvo type="num" val="1"/>
        <color theme="2" tint="-0.499984740745262"/>
        <color theme="0"/>
        <color rgb="FF023034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8"/>
  <sheetViews>
    <sheetView zoomScale="77" workbookViewId="0">
      <selection activeCell="F14" sqref="F14"/>
    </sheetView>
  </sheetViews>
  <sheetFormatPr defaultRowHeight="14.4" x14ac:dyDescent="0.3"/>
  <cols>
    <col min="1" max="1" width="13" customWidth="1"/>
    <col min="2" max="2" width="11.5546875" customWidth="1"/>
    <col min="3" max="3" width="9" customWidth="1"/>
    <col min="7" max="7" width="13.6640625" customWidth="1"/>
  </cols>
  <sheetData>
    <row r="1" spans="1:33" x14ac:dyDescent="0.3">
      <c r="C1" s="32" t="s">
        <v>34</v>
      </c>
      <c r="D1" s="32" t="s">
        <v>35</v>
      </c>
      <c r="E1" s="32" t="s">
        <v>36</v>
      </c>
    </row>
    <row r="2" spans="1:33" x14ac:dyDescent="0.3">
      <c r="C2" s="33">
        <v>0.7</v>
      </c>
      <c r="D2" s="33">
        <v>2</v>
      </c>
      <c r="E2" s="33">
        <v>750</v>
      </c>
    </row>
    <row r="3" spans="1:33" x14ac:dyDescent="0.3">
      <c r="A3" s="3" t="s">
        <v>6</v>
      </c>
      <c r="B3" t="s">
        <v>47</v>
      </c>
      <c r="C3" t="s">
        <v>33</v>
      </c>
    </row>
    <row r="4" spans="1:33" x14ac:dyDescent="0.3">
      <c r="A4" s="3">
        <v>40909</v>
      </c>
      <c r="B4" s="1">
        <v>252.21632667250338</v>
      </c>
      <c r="C4">
        <f>B4^$D$2/((B4^$D$2)+($E$2^$D$2))</f>
        <v>0.10159997919776645</v>
      </c>
      <c r="G4" s="1"/>
      <c r="H4" t="s">
        <v>48</v>
      </c>
    </row>
    <row r="5" spans="1:33" x14ac:dyDescent="0.3">
      <c r="A5" s="3">
        <v>40940</v>
      </c>
      <c r="B5" s="1">
        <v>689.04142864396499</v>
      </c>
      <c r="C5">
        <f>($C$2*C4) + (B5^$D$2)/((B5^$D$2)+($E$2^$D$2))</f>
        <v>0.52883532213300855</v>
      </c>
      <c r="G5" t="s">
        <v>37</v>
      </c>
      <c r="H5" s="1">
        <f>AVERAGE($B$4:$B$48)</f>
        <v>792.97416148801233</v>
      </c>
    </row>
    <row r="6" spans="1:33" x14ac:dyDescent="0.3">
      <c r="A6" s="3">
        <v>40969</v>
      </c>
      <c r="B6" s="1">
        <v>798.01690564132048</v>
      </c>
      <c r="C6">
        <f t="shared" ref="C6:C48" si="0">($C$2*C5) + (B6^$D$2)/((B6^$D$2)+($E$2^$D$2))</f>
        <v>0.90117324443582825</v>
      </c>
      <c r="G6" t="s">
        <v>38</v>
      </c>
      <c r="H6">
        <f>MEDIAN($B$3:$B$48)</f>
        <v>740.33591247497293</v>
      </c>
    </row>
    <row r="7" spans="1:33" x14ac:dyDescent="0.3">
      <c r="A7" s="3">
        <v>41000</v>
      </c>
      <c r="B7" s="1">
        <v>922.7139525189458</v>
      </c>
      <c r="C7">
        <f t="shared" si="0"/>
        <v>1.2329857898278387</v>
      </c>
      <c r="G7" t="s">
        <v>39</v>
      </c>
      <c r="H7">
        <f>MODE($B$3:$B$48)</f>
        <v>570.57501588428511</v>
      </c>
    </row>
    <row r="8" spans="1:33" x14ac:dyDescent="0.3">
      <c r="A8" s="3">
        <v>41030</v>
      </c>
      <c r="B8" s="1">
        <v>445.66510543303235</v>
      </c>
      <c r="C8">
        <f t="shared" si="0"/>
        <v>1.1240450511513027</v>
      </c>
      <c r="G8" t="s">
        <v>40</v>
      </c>
      <c r="H8">
        <f>MIN($B$3:$B$48)</f>
        <v>252.21632667250338</v>
      </c>
    </row>
    <row r="9" spans="1:33" x14ac:dyDescent="0.3">
      <c r="A9" s="3">
        <v>41061</v>
      </c>
      <c r="B9" s="1">
        <v>310.34669068936762</v>
      </c>
      <c r="C9">
        <f t="shared" si="0"/>
        <v>0.93302592788707628</v>
      </c>
      <c r="G9" t="s">
        <v>41</v>
      </c>
      <c r="H9">
        <f>MAX($B$3:$B$48)</f>
        <v>1620.4487480213188</v>
      </c>
    </row>
    <row r="10" spans="1:33" x14ac:dyDescent="0.3">
      <c r="A10" s="3">
        <v>41091</v>
      </c>
      <c r="B10" s="1">
        <v>658.8007373459028</v>
      </c>
      <c r="C10">
        <f t="shared" si="0"/>
        <v>1.0886529138633638</v>
      </c>
    </row>
    <row r="11" spans="1:33" ht="15.6" x14ac:dyDescent="0.3">
      <c r="A11" s="3">
        <v>41122</v>
      </c>
      <c r="B11" s="1">
        <v>614.21245932788941</v>
      </c>
      <c r="C11">
        <f t="shared" si="0"/>
        <v>1.1634980156110446</v>
      </c>
      <c r="G11" s="36" t="s">
        <v>42</v>
      </c>
      <c r="H11" s="34"/>
      <c r="I11" s="34"/>
      <c r="J11" s="34"/>
      <c r="K11" s="35" t="s">
        <v>50</v>
      </c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</row>
    <row r="12" spans="1:33" x14ac:dyDescent="0.3">
      <c r="A12" s="3">
        <v>41153</v>
      </c>
      <c r="B12" s="1">
        <v>388.93428086932994</v>
      </c>
      <c r="C12">
        <f t="shared" si="0"/>
        <v>1.0263794869264398</v>
      </c>
      <c r="G12" s="34"/>
      <c r="H12" s="34"/>
      <c r="I12" s="34"/>
      <c r="J12" s="34"/>
      <c r="K12" s="35" t="s">
        <v>51</v>
      </c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</row>
    <row r="13" spans="1:33" ht="15.6" x14ac:dyDescent="0.3">
      <c r="A13" s="3">
        <v>41183</v>
      </c>
      <c r="B13" s="1">
        <v>950.53061939867041</v>
      </c>
      <c r="C13">
        <f t="shared" si="0"/>
        <v>1.3347707196006597</v>
      </c>
      <c r="G13" s="36" t="s">
        <v>43</v>
      </c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</row>
    <row r="14" spans="1:33" ht="15.6" x14ac:dyDescent="0.3">
      <c r="A14" s="3">
        <v>41214</v>
      </c>
      <c r="B14" s="1">
        <v>972.9614957294616</v>
      </c>
      <c r="C14">
        <f t="shared" si="0"/>
        <v>1.5616141403051818</v>
      </c>
      <c r="G14" s="36" t="s">
        <v>44</v>
      </c>
      <c r="H14" s="37" t="s">
        <v>52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4"/>
    </row>
    <row r="15" spans="1:33" ht="15.6" x14ac:dyDescent="0.3">
      <c r="A15" s="3">
        <v>41244</v>
      </c>
      <c r="B15" s="1">
        <v>1070.018608023101</v>
      </c>
      <c r="C15">
        <f t="shared" si="0"/>
        <v>1.763689297782586</v>
      </c>
      <c r="G15" s="36" t="s">
        <v>45</v>
      </c>
      <c r="H15" s="37" t="s">
        <v>55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4"/>
      <c r="AC15" s="34"/>
      <c r="AD15" s="34"/>
      <c r="AE15" s="34"/>
      <c r="AF15" s="34"/>
      <c r="AG15" s="34"/>
    </row>
    <row r="16" spans="1:33" ht="15.6" x14ac:dyDescent="0.3">
      <c r="A16" s="3">
        <v>41275</v>
      </c>
      <c r="B16" s="1">
        <v>1620.4487480213188</v>
      </c>
      <c r="C16">
        <f t="shared" si="0"/>
        <v>2.0581591958467014</v>
      </c>
      <c r="G16" s="36" t="s">
        <v>46</v>
      </c>
      <c r="H16" s="37" t="s">
        <v>49</v>
      </c>
      <c r="I16" s="37"/>
      <c r="J16" s="37"/>
      <c r="K16" s="37"/>
      <c r="L16" s="37"/>
      <c r="M16" s="37"/>
      <c r="N16" s="37"/>
      <c r="O16" s="38" t="s">
        <v>56</v>
      </c>
      <c r="P16" s="38"/>
      <c r="Q16" s="38"/>
      <c r="R16" s="38"/>
      <c r="S16" s="38"/>
      <c r="T16" s="38"/>
      <c r="U16" s="38"/>
      <c r="V16" s="38"/>
      <c r="W16" s="38"/>
      <c r="X16" s="34"/>
      <c r="Y16" s="34"/>
      <c r="Z16" s="34"/>
      <c r="AA16" s="34"/>
      <c r="AB16" s="34"/>
      <c r="AC16" s="34"/>
      <c r="AD16" s="34"/>
      <c r="AE16" s="34"/>
      <c r="AF16" s="34"/>
      <c r="AG16" s="34"/>
    </row>
    <row r="17" spans="1:33" ht="15.6" x14ac:dyDescent="0.3">
      <c r="A17" s="3">
        <v>41306</v>
      </c>
      <c r="B17" s="1">
        <v>495.43507550150218</v>
      </c>
      <c r="C17">
        <f t="shared" si="0"/>
        <v>1.7445100847326216</v>
      </c>
      <c r="G17" s="39" t="s">
        <v>53</v>
      </c>
      <c r="H17" s="39"/>
      <c r="I17" s="39"/>
      <c r="J17" s="39"/>
      <c r="K17" s="39"/>
      <c r="L17" s="39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</row>
    <row r="18" spans="1:33" ht="15.6" x14ac:dyDescent="0.3">
      <c r="A18" s="3">
        <v>41334</v>
      </c>
      <c r="B18" s="1">
        <v>1296.654317371904</v>
      </c>
      <c r="C18">
        <f t="shared" si="0"/>
        <v>1.9704676543976705</v>
      </c>
      <c r="G18" s="36" t="s">
        <v>54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</row>
    <row r="19" spans="1:33" x14ac:dyDescent="0.3">
      <c r="A19" s="3">
        <v>41365</v>
      </c>
      <c r="B19" s="1">
        <v>648.81143862317333</v>
      </c>
      <c r="C19">
        <f t="shared" si="0"/>
        <v>1.8073649742009514</v>
      </c>
    </row>
    <row r="20" spans="1:33" x14ac:dyDescent="0.3">
      <c r="A20" s="3">
        <v>41395</v>
      </c>
      <c r="B20" s="1">
        <v>643.83399474514692</v>
      </c>
      <c r="C20">
        <f t="shared" si="0"/>
        <v>1.6894265039944967</v>
      </c>
    </row>
    <row r="21" spans="1:33" x14ac:dyDescent="0.3">
      <c r="A21" s="3">
        <v>41426</v>
      </c>
      <c r="B21" s="1">
        <v>694.1209704282229</v>
      </c>
      <c r="C21">
        <f t="shared" si="0"/>
        <v>1.6439622531789555</v>
      </c>
    </row>
    <row r="22" spans="1:33" x14ac:dyDescent="0.3">
      <c r="A22" s="3">
        <v>41456</v>
      </c>
      <c r="B22" s="1">
        <v>570.57501588428511</v>
      </c>
      <c r="C22">
        <f t="shared" si="0"/>
        <v>1.5173674679238085</v>
      </c>
    </row>
    <row r="23" spans="1:33" x14ac:dyDescent="0.3">
      <c r="A23" s="3">
        <v>41487</v>
      </c>
      <c r="B23" s="1">
        <v>463.58008429952673</v>
      </c>
      <c r="C23">
        <f t="shared" si="0"/>
        <v>1.3385975403858625</v>
      </c>
    </row>
    <row r="24" spans="1:33" x14ac:dyDescent="0.3">
      <c r="A24" s="3">
        <v>41518</v>
      </c>
      <c r="B24" s="1">
        <v>406.14236140169919</v>
      </c>
      <c r="C24">
        <f t="shared" si="0"/>
        <v>1.1637709772892117</v>
      </c>
    </row>
    <row r="25" spans="1:33" x14ac:dyDescent="0.3">
      <c r="A25" s="3">
        <v>41548</v>
      </c>
      <c r="B25" s="1">
        <v>740.33591247497293</v>
      </c>
      <c r="C25">
        <f t="shared" si="0"/>
        <v>1.3081554538707567</v>
      </c>
    </row>
    <row r="26" spans="1:33" x14ac:dyDescent="0.3">
      <c r="A26" s="3">
        <v>41579</v>
      </c>
      <c r="B26" s="1">
        <v>481.70522764985424</v>
      </c>
      <c r="C26">
        <f t="shared" si="0"/>
        <v>1.2077519468856275</v>
      </c>
    </row>
    <row r="27" spans="1:33" x14ac:dyDescent="0.3">
      <c r="A27" s="3">
        <v>41609</v>
      </c>
      <c r="B27" s="1">
        <v>532.60736766391972</v>
      </c>
      <c r="C27">
        <f t="shared" si="0"/>
        <v>1.1806668041420929</v>
      </c>
    </row>
    <row r="28" spans="1:33" x14ac:dyDescent="0.3">
      <c r="A28" s="3">
        <v>41640</v>
      </c>
      <c r="B28" s="1">
        <v>556.24535010357852</v>
      </c>
      <c r="C28">
        <f t="shared" si="0"/>
        <v>1.1813305488221872</v>
      </c>
    </row>
    <row r="29" spans="1:33" x14ac:dyDescent="0.3">
      <c r="A29" s="3">
        <v>41671</v>
      </c>
      <c r="B29" s="1">
        <v>830.02078631116046</v>
      </c>
      <c r="C29">
        <f t="shared" si="0"/>
        <v>1.3774472142616634</v>
      </c>
    </row>
    <row r="30" spans="1:33" x14ac:dyDescent="0.3">
      <c r="A30" s="3">
        <v>41699</v>
      </c>
      <c r="B30" s="1">
        <v>1087.4312469532304</v>
      </c>
      <c r="C30">
        <f t="shared" si="0"/>
        <v>1.6418647205650894</v>
      </c>
      <c r="U30" t="s">
        <v>105</v>
      </c>
    </row>
    <row r="31" spans="1:33" x14ac:dyDescent="0.3">
      <c r="A31" s="3">
        <v>41730</v>
      </c>
      <c r="B31" s="1">
        <v>1151.9926671345531</v>
      </c>
      <c r="C31">
        <f t="shared" si="0"/>
        <v>1.8516212238510086</v>
      </c>
    </row>
    <row r="32" spans="1:33" x14ac:dyDescent="0.3">
      <c r="A32" s="3">
        <v>41760</v>
      </c>
      <c r="B32" s="1">
        <v>1128.3866856656325</v>
      </c>
      <c r="C32">
        <f t="shared" si="0"/>
        <v>1.9897216716113466</v>
      </c>
    </row>
    <row r="33" spans="1:3" x14ac:dyDescent="0.3">
      <c r="A33" s="3">
        <v>41791</v>
      </c>
      <c r="B33" s="1">
        <v>1223.6820081173857</v>
      </c>
      <c r="C33">
        <f t="shared" si="0"/>
        <v>2.1197333511998639</v>
      </c>
    </row>
    <row r="34" spans="1:3" x14ac:dyDescent="0.3">
      <c r="A34" s="3">
        <v>41821</v>
      </c>
      <c r="B34" s="1">
        <v>1110.7787545931426</v>
      </c>
      <c r="C34">
        <f t="shared" si="0"/>
        <v>2.170674793992978</v>
      </c>
    </row>
    <row r="35" spans="1:3" x14ac:dyDescent="0.3">
      <c r="A35" s="3">
        <v>41852</v>
      </c>
      <c r="B35" s="1">
        <v>570.57501588428511</v>
      </c>
      <c r="C35">
        <f t="shared" si="0"/>
        <v>1.8860662464936242</v>
      </c>
    </row>
    <row r="36" spans="1:3" x14ac:dyDescent="0.3">
      <c r="A36" s="3">
        <v>41883</v>
      </c>
      <c r="B36" s="1">
        <v>542.02558784830228</v>
      </c>
      <c r="C36">
        <f t="shared" si="0"/>
        <v>1.6633440866597433</v>
      </c>
    </row>
    <row r="37" spans="1:3" x14ac:dyDescent="0.3">
      <c r="A37" s="3">
        <v>41913</v>
      </c>
      <c r="B37" s="1">
        <v>384.66733319663706</v>
      </c>
      <c r="C37">
        <f t="shared" si="0"/>
        <v>1.3726102800686975</v>
      </c>
    </row>
    <row r="38" spans="1:3" x14ac:dyDescent="0.3">
      <c r="A38" s="3">
        <v>41944</v>
      </c>
      <c r="B38" s="1">
        <v>995.5485988209773</v>
      </c>
      <c r="C38">
        <f t="shared" si="0"/>
        <v>1.5987688538486613</v>
      </c>
    </row>
    <row r="39" spans="1:3" x14ac:dyDescent="0.3">
      <c r="A39" s="3">
        <v>41974</v>
      </c>
      <c r="B39" s="1">
        <v>1395.8959099335084</v>
      </c>
      <c r="C39">
        <f t="shared" si="0"/>
        <v>1.8951261259987999</v>
      </c>
    </row>
    <row r="40" spans="1:3" x14ac:dyDescent="0.3">
      <c r="A40" s="4">
        <v>42005</v>
      </c>
      <c r="B40" s="2">
        <v>1358.4233576163178</v>
      </c>
      <c r="C40">
        <f t="shared" si="0"/>
        <v>2.0929738995154725</v>
      </c>
    </row>
    <row r="41" spans="1:3" x14ac:dyDescent="0.3">
      <c r="A41" s="4">
        <v>42036</v>
      </c>
      <c r="B41" s="2">
        <v>1302.7923201431367</v>
      </c>
      <c r="C41">
        <f t="shared" si="0"/>
        <v>2.2161623527780323</v>
      </c>
    </row>
    <row r="42" spans="1:3" x14ac:dyDescent="0.3">
      <c r="A42" s="4">
        <v>42064</v>
      </c>
      <c r="B42" s="2">
        <v>906.143443261107</v>
      </c>
      <c r="C42">
        <f t="shared" si="0"/>
        <v>2.1447643186085621</v>
      </c>
    </row>
    <row r="43" spans="1:3" x14ac:dyDescent="0.3">
      <c r="A43" s="4">
        <v>42095</v>
      </c>
      <c r="B43" s="2">
        <v>410.4791516178156</v>
      </c>
      <c r="C43">
        <f t="shared" si="0"/>
        <v>1.7318339512593772</v>
      </c>
    </row>
    <row r="44" spans="1:3" x14ac:dyDescent="0.3">
      <c r="A44" s="4">
        <v>42125</v>
      </c>
      <c r="B44" s="2">
        <v>978.59368162871408</v>
      </c>
      <c r="C44">
        <f t="shared" si="0"/>
        <v>1.8422534198920459</v>
      </c>
    </row>
    <row r="45" spans="1:3" x14ac:dyDescent="0.3">
      <c r="A45" s="4">
        <v>42156</v>
      </c>
      <c r="B45" s="2">
        <v>803.32462370092014</v>
      </c>
      <c r="C45">
        <f t="shared" si="0"/>
        <v>1.8238663336396936</v>
      </c>
    </row>
    <row r="46" spans="1:3" x14ac:dyDescent="0.3">
      <c r="A46" s="4">
        <v>42186</v>
      </c>
      <c r="B46" s="2">
        <v>846.16355917552346</v>
      </c>
      <c r="C46">
        <f t="shared" si="0"/>
        <v>1.8367352317597079</v>
      </c>
    </row>
    <row r="47" spans="1:3" x14ac:dyDescent="0.3">
      <c r="A47" s="4">
        <v>42217</v>
      </c>
      <c r="B47" s="2">
        <v>1035.4476756974566</v>
      </c>
      <c r="C47">
        <f t="shared" si="0"/>
        <v>1.9416046998916185</v>
      </c>
    </row>
    <row r="48" spans="1:3" x14ac:dyDescent="0.3">
      <c r="A48" s="4">
        <v>42248</v>
      </c>
      <c r="B48" s="2">
        <v>397.51038519814864</v>
      </c>
      <c r="C48">
        <f t="shared" si="0"/>
        <v>1.5784311663789234</v>
      </c>
    </row>
  </sheetData>
  <mergeCells count="5">
    <mergeCell ref="H14:AF14"/>
    <mergeCell ref="H15:AA15"/>
    <mergeCell ref="H16:N16"/>
    <mergeCell ref="O16:W16"/>
    <mergeCell ref="G17:L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topLeftCell="C1" zoomScale="57" zoomScaleNormal="207" workbookViewId="0">
      <selection activeCell="M47" sqref="M47"/>
    </sheetView>
  </sheetViews>
  <sheetFormatPr defaultRowHeight="14.4" x14ac:dyDescent="0.3"/>
  <cols>
    <col min="1" max="1" width="16.88671875" style="3" customWidth="1"/>
    <col min="2" max="2" width="9.88671875" customWidth="1"/>
    <col min="3" max="3" width="17.109375" customWidth="1"/>
    <col min="4" max="4" width="13.33203125" style="8" customWidth="1"/>
    <col min="5" max="5" width="11.21875" style="8" customWidth="1"/>
    <col min="6" max="6" width="9.88671875" customWidth="1"/>
    <col min="7" max="7" width="21.6640625" style="8" customWidth="1"/>
    <col min="8" max="8" width="19.33203125" customWidth="1"/>
    <col min="9" max="9" width="25" customWidth="1"/>
    <col min="10" max="11" width="18.21875" customWidth="1"/>
    <col min="20" max="20" width="11.88671875" customWidth="1"/>
    <col min="21" max="21" width="17.44140625" customWidth="1"/>
    <col min="22" max="22" width="17.77734375" customWidth="1"/>
  </cols>
  <sheetData>
    <row r="1" spans="1:11" x14ac:dyDescent="0.3">
      <c r="A1" s="3" t="s">
        <v>6</v>
      </c>
      <c r="B1" t="s">
        <v>3</v>
      </c>
      <c r="C1" t="s">
        <v>11</v>
      </c>
      <c r="D1" s="8" t="s">
        <v>32</v>
      </c>
      <c r="E1" s="8" t="s">
        <v>29</v>
      </c>
      <c r="F1" t="s">
        <v>3</v>
      </c>
    </row>
    <row r="2" spans="1:11" x14ac:dyDescent="0.3">
      <c r="A2" s="3">
        <v>40909</v>
      </c>
      <c r="B2" s="1">
        <v>6861</v>
      </c>
      <c r="C2" s="1"/>
      <c r="D2" s="8">
        <v>1</v>
      </c>
      <c r="E2" s="8">
        <f t="shared" ref="E2:E46" si="0">MONTH(A2)</f>
        <v>1</v>
      </c>
      <c r="F2" s="1">
        <v>6861</v>
      </c>
      <c r="H2" s="1"/>
      <c r="I2" s="1"/>
    </row>
    <row r="3" spans="1:11" x14ac:dyDescent="0.3">
      <c r="A3" s="3">
        <v>40940</v>
      </c>
      <c r="B3" s="1">
        <v>6196</v>
      </c>
      <c r="C3" s="1"/>
      <c r="D3" s="8">
        <v>2</v>
      </c>
      <c r="E3" s="8">
        <f t="shared" si="0"/>
        <v>2</v>
      </c>
      <c r="F3" s="1">
        <v>6196</v>
      </c>
      <c r="H3" s="25" t="s">
        <v>106</v>
      </c>
      <c r="I3" s="25" t="s">
        <v>3</v>
      </c>
      <c r="J3" s="24"/>
    </row>
    <row r="4" spans="1:11" x14ac:dyDescent="0.3">
      <c r="A4" s="3">
        <v>40969</v>
      </c>
      <c r="B4" s="1">
        <v>7519</v>
      </c>
      <c r="C4" s="1"/>
      <c r="D4" s="8">
        <v>3</v>
      </c>
      <c r="E4" s="8">
        <f t="shared" si="0"/>
        <v>3</v>
      </c>
      <c r="F4" s="1">
        <v>7519</v>
      </c>
      <c r="H4" s="25" t="s">
        <v>11</v>
      </c>
      <c r="I4" s="25">
        <f>CORREL(C2:C46,B2:B46)</f>
        <v>0.77048730828397305</v>
      </c>
      <c r="J4" s="24"/>
    </row>
    <row r="5" spans="1:11" x14ac:dyDescent="0.3">
      <c r="A5" s="3">
        <v>41000</v>
      </c>
      <c r="B5" s="1">
        <v>8498</v>
      </c>
      <c r="C5" s="1"/>
      <c r="D5" s="8">
        <v>4</v>
      </c>
      <c r="E5" s="8">
        <f t="shared" si="0"/>
        <v>4</v>
      </c>
      <c r="F5" s="1">
        <v>8498</v>
      </c>
      <c r="H5" s="1"/>
      <c r="I5" s="1"/>
    </row>
    <row r="6" spans="1:11" x14ac:dyDescent="0.3">
      <c r="A6" s="3">
        <v>41030</v>
      </c>
      <c r="B6" s="1">
        <v>8721</v>
      </c>
      <c r="C6" s="1"/>
      <c r="D6" s="8">
        <v>5</v>
      </c>
      <c r="E6" s="8">
        <f t="shared" si="0"/>
        <v>5</v>
      </c>
      <c r="F6" s="1">
        <v>8721</v>
      </c>
      <c r="H6" s="1" t="s">
        <v>13</v>
      </c>
      <c r="J6" s="1"/>
      <c r="K6" s="1"/>
    </row>
    <row r="7" spans="1:11" x14ac:dyDescent="0.3">
      <c r="A7" s="3">
        <v>41061</v>
      </c>
      <c r="B7" s="1">
        <v>6764</v>
      </c>
      <c r="C7" s="1"/>
      <c r="D7" s="8">
        <v>6</v>
      </c>
      <c r="E7" s="8">
        <f t="shared" si="0"/>
        <v>6</v>
      </c>
      <c r="F7" s="1">
        <v>6764</v>
      </c>
      <c r="H7" t="s">
        <v>14</v>
      </c>
      <c r="I7" s="1"/>
      <c r="J7" s="1"/>
      <c r="K7" s="1"/>
    </row>
    <row r="8" spans="1:11" x14ac:dyDescent="0.3">
      <c r="A8" s="3">
        <v>41091</v>
      </c>
      <c r="B8" s="1">
        <v>6538</v>
      </c>
      <c r="C8" s="1"/>
      <c r="D8" s="8">
        <v>7</v>
      </c>
      <c r="E8" s="8">
        <f t="shared" si="0"/>
        <v>7</v>
      </c>
      <c r="F8" s="1">
        <v>6538</v>
      </c>
      <c r="H8" t="s">
        <v>27</v>
      </c>
      <c r="I8" s="1"/>
      <c r="J8" s="1"/>
      <c r="K8" s="1"/>
    </row>
    <row r="9" spans="1:11" x14ac:dyDescent="0.3">
      <c r="A9" s="3">
        <v>41122</v>
      </c>
      <c r="B9" s="1">
        <v>6808</v>
      </c>
      <c r="C9" s="1"/>
      <c r="D9" s="8">
        <v>8</v>
      </c>
      <c r="E9" s="8">
        <f t="shared" si="0"/>
        <v>8</v>
      </c>
      <c r="F9" s="1">
        <v>6808</v>
      </c>
      <c r="I9" s="1"/>
      <c r="J9" s="1"/>
      <c r="K9" s="1"/>
    </row>
    <row r="10" spans="1:11" x14ac:dyDescent="0.3">
      <c r="A10" s="3">
        <v>41153</v>
      </c>
      <c r="B10" s="1">
        <v>6292</v>
      </c>
      <c r="C10" s="1"/>
      <c r="D10" s="8">
        <v>9</v>
      </c>
      <c r="E10" s="8">
        <f t="shared" si="0"/>
        <v>9</v>
      </c>
      <c r="F10" s="1">
        <v>6292</v>
      </c>
      <c r="I10" s="1"/>
      <c r="J10" s="1"/>
      <c r="K10" s="1"/>
    </row>
    <row r="11" spans="1:11" x14ac:dyDescent="0.3">
      <c r="A11" s="3">
        <v>41183</v>
      </c>
      <c r="B11" s="1">
        <v>6973</v>
      </c>
      <c r="C11" s="1"/>
      <c r="D11" s="8">
        <v>10</v>
      </c>
      <c r="E11" s="8">
        <f t="shared" si="0"/>
        <v>10</v>
      </c>
      <c r="F11" s="1">
        <v>6973</v>
      </c>
      <c r="I11" s="1"/>
      <c r="J11" s="1"/>
      <c r="K11" s="1"/>
    </row>
    <row r="12" spans="1:11" x14ac:dyDescent="0.3">
      <c r="A12" s="3">
        <v>41214</v>
      </c>
      <c r="B12" s="1">
        <v>8132</v>
      </c>
      <c r="C12" s="1"/>
      <c r="D12" s="8">
        <v>11</v>
      </c>
      <c r="E12" s="8">
        <f t="shared" si="0"/>
        <v>11</v>
      </c>
      <c r="F12" s="1">
        <v>8132</v>
      </c>
      <c r="I12" s="1"/>
      <c r="J12" s="1"/>
      <c r="K12" s="1"/>
    </row>
    <row r="13" spans="1:11" x14ac:dyDescent="0.3">
      <c r="A13" s="3">
        <v>41244</v>
      </c>
      <c r="B13" s="1">
        <v>8857</v>
      </c>
      <c r="C13" s="1"/>
      <c r="D13" s="8">
        <f>D12+1</f>
        <v>12</v>
      </c>
      <c r="E13" s="8">
        <f t="shared" si="0"/>
        <v>12</v>
      </c>
      <c r="F13" s="1">
        <v>8857</v>
      </c>
      <c r="I13" s="1"/>
      <c r="J13" s="1"/>
      <c r="K13" s="1"/>
    </row>
    <row r="14" spans="1:11" x14ac:dyDescent="0.3">
      <c r="A14" s="3">
        <v>41275</v>
      </c>
      <c r="B14" s="1">
        <v>8939</v>
      </c>
      <c r="C14" s="1">
        <f t="shared" ref="C14:C46" si="1">B2</f>
        <v>6861</v>
      </c>
      <c r="D14" s="8">
        <f t="shared" ref="D14:D46" si="2">D13+1</f>
        <v>13</v>
      </c>
      <c r="E14" s="8">
        <f t="shared" si="0"/>
        <v>1</v>
      </c>
      <c r="F14" s="1">
        <v>8939</v>
      </c>
      <c r="I14" s="1"/>
      <c r="J14" s="1"/>
      <c r="K14" s="1"/>
    </row>
    <row r="15" spans="1:11" x14ac:dyDescent="0.3">
      <c r="A15" s="3">
        <v>41306</v>
      </c>
      <c r="B15" s="1">
        <v>7863</v>
      </c>
      <c r="C15" s="1">
        <f t="shared" si="1"/>
        <v>6196</v>
      </c>
      <c r="D15" s="8">
        <f t="shared" si="2"/>
        <v>14</v>
      </c>
      <c r="E15" s="8">
        <f t="shared" si="0"/>
        <v>2</v>
      </c>
      <c r="F15" s="1">
        <v>7863</v>
      </c>
      <c r="I15" s="1"/>
      <c r="J15" s="1"/>
      <c r="K15" s="1"/>
    </row>
    <row r="16" spans="1:11" x14ac:dyDescent="0.3">
      <c r="A16" s="3">
        <v>41334</v>
      </c>
      <c r="B16" s="1">
        <v>9506</v>
      </c>
      <c r="C16" s="1">
        <f t="shared" si="1"/>
        <v>7519</v>
      </c>
      <c r="D16" s="8">
        <f t="shared" si="2"/>
        <v>15</v>
      </c>
      <c r="E16" s="8">
        <f t="shared" si="0"/>
        <v>3</v>
      </c>
      <c r="F16" s="1">
        <v>9506</v>
      </c>
      <c r="I16" s="1"/>
      <c r="J16" s="1"/>
      <c r="K16" s="1"/>
    </row>
    <row r="17" spans="1:20" x14ac:dyDescent="0.3">
      <c r="A17" s="3">
        <v>41365</v>
      </c>
      <c r="B17" s="1">
        <v>10338</v>
      </c>
      <c r="C17" s="1">
        <f t="shared" si="1"/>
        <v>8498</v>
      </c>
      <c r="D17" s="8">
        <f t="shared" si="2"/>
        <v>16</v>
      </c>
      <c r="E17" s="8">
        <f t="shared" si="0"/>
        <v>4</v>
      </c>
      <c r="F17" s="1">
        <v>10338</v>
      </c>
      <c r="I17" s="1"/>
      <c r="J17" s="1"/>
      <c r="K17" s="1"/>
    </row>
    <row r="18" spans="1:20" x14ac:dyDescent="0.3">
      <c r="A18" s="3">
        <v>41395</v>
      </c>
      <c r="B18" s="1">
        <v>10094</v>
      </c>
      <c r="C18" s="1">
        <f t="shared" si="1"/>
        <v>8721</v>
      </c>
      <c r="D18" s="8">
        <f t="shared" si="2"/>
        <v>17</v>
      </c>
      <c r="E18" s="8">
        <f t="shared" si="0"/>
        <v>5</v>
      </c>
      <c r="F18" s="1">
        <v>10094</v>
      </c>
      <c r="I18" s="1"/>
      <c r="J18" s="1"/>
      <c r="K18" s="1"/>
    </row>
    <row r="19" spans="1:20" x14ac:dyDescent="0.3">
      <c r="A19" s="3">
        <v>41426</v>
      </c>
      <c r="B19" s="1">
        <v>8523</v>
      </c>
      <c r="C19" s="1">
        <f t="shared" si="1"/>
        <v>6764</v>
      </c>
      <c r="D19" s="8">
        <f t="shared" si="2"/>
        <v>18</v>
      </c>
      <c r="E19" s="8">
        <f t="shared" si="0"/>
        <v>6</v>
      </c>
      <c r="F19" s="1">
        <v>8523</v>
      </c>
      <c r="I19" s="1"/>
      <c r="J19" s="1"/>
      <c r="K19" s="1"/>
    </row>
    <row r="20" spans="1:20" x14ac:dyDescent="0.3">
      <c r="A20" s="3">
        <v>41456</v>
      </c>
      <c r="B20" s="1">
        <v>8283</v>
      </c>
      <c r="C20" s="1">
        <f t="shared" si="1"/>
        <v>6538</v>
      </c>
      <c r="D20" s="8">
        <f t="shared" si="2"/>
        <v>19</v>
      </c>
      <c r="E20" s="8">
        <f t="shared" si="0"/>
        <v>7</v>
      </c>
      <c r="F20" s="1">
        <v>8283</v>
      </c>
      <c r="I20" s="1"/>
      <c r="J20" s="1"/>
      <c r="K20" s="1"/>
    </row>
    <row r="21" spans="1:20" x14ac:dyDescent="0.3">
      <c r="A21" s="3">
        <v>41487</v>
      </c>
      <c r="B21" s="1">
        <v>8210</v>
      </c>
      <c r="C21" s="1">
        <f t="shared" si="1"/>
        <v>6808</v>
      </c>
      <c r="D21" s="8">
        <f t="shared" si="2"/>
        <v>20</v>
      </c>
      <c r="E21" s="8">
        <f t="shared" si="0"/>
        <v>8</v>
      </c>
      <c r="F21" s="1">
        <v>8210</v>
      </c>
      <c r="I21" s="1"/>
      <c r="J21" s="1"/>
      <c r="K21" s="1"/>
    </row>
    <row r="22" spans="1:20" x14ac:dyDescent="0.3">
      <c r="A22" s="3">
        <v>41518</v>
      </c>
      <c r="B22" s="1">
        <v>7656</v>
      </c>
      <c r="C22" s="1">
        <f t="shared" si="1"/>
        <v>6292</v>
      </c>
      <c r="D22" s="8">
        <f t="shared" si="2"/>
        <v>21</v>
      </c>
      <c r="E22" s="8">
        <f t="shared" si="0"/>
        <v>9</v>
      </c>
      <c r="F22" s="1">
        <v>7656</v>
      </c>
      <c r="I22" s="1"/>
      <c r="J22" s="1"/>
      <c r="K22" s="1"/>
    </row>
    <row r="23" spans="1:20" x14ac:dyDescent="0.3">
      <c r="A23" s="3">
        <v>41548</v>
      </c>
      <c r="B23" s="1">
        <v>8167</v>
      </c>
      <c r="C23" s="1">
        <f t="shared" si="1"/>
        <v>6973</v>
      </c>
      <c r="D23" s="8">
        <f t="shared" si="2"/>
        <v>22</v>
      </c>
      <c r="E23" s="8">
        <f t="shared" si="0"/>
        <v>10</v>
      </c>
      <c r="F23" s="1">
        <v>8167</v>
      </c>
      <c r="I23" s="1"/>
      <c r="J23" s="1"/>
      <c r="K23" s="1"/>
    </row>
    <row r="24" spans="1:20" x14ac:dyDescent="0.3">
      <c r="A24" s="3">
        <v>41579</v>
      </c>
      <c r="B24" s="1">
        <v>8326</v>
      </c>
      <c r="C24" s="1">
        <f t="shared" si="1"/>
        <v>8132</v>
      </c>
      <c r="D24" s="8">
        <f t="shared" si="2"/>
        <v>23</v>
      </c>
      <c r="E24" s="8">
        <f t="shared" si="0"/>
        <v>11</v>
      </c>
      <c r="F24" s="1">
        <v>8326</v>
      </c>
      <c r="H24" s="8"/>
      <c r="I24" s="8"/>
      <c r="J24" s="9"/>
      <c r="K24" s="1"/>
      <c r="T24" s="8"/>
    </row>
    <row r="25" spans="1:20" x14ac:dyDescent="0.3">
      <c r="A25" s="3">
        <v>41609</v>
      </c>
      <c r="B25" s="1">
        <v>8275</v>
      </c>
      <c r="C25" s="1">
        <f t="shared" si="1"/>
        <v>8857</v>
      </c>
      <c r="D25" s="8">
        <f t="shared" si="2"/>
        <v>24</v>
      </c>
      <c r="E25" s="8">
        <f t="shared" si="0"/>
        <v>12</v>
      </c>
      <c r="F25" s="1">
        <v>8275</v>
      </c>
      <c r="H25" s="19" t="s">
        <v>29</v>
      </c>
      <c r="I25" t="s">
        <v>31</v>
      </c>
      <c r="J25" s="9"/>
      <c r="K25" s="1"/>
    </row>
    <row r="26" spans="1:20" x14ac:dyDescent="0.3">
      <c r="A26" s="3">
        <v>41640</v>
      </c>
      <c r="B26" s="1">
        <v>8025</v>
      </c>
      <c r="C26" s="1">
        <f t="shared" si="1"/>
        <v>8939</v>
      </c>
      <c r="D26" s="8">
        <f t="shared" si="2"/>
        <v>25</v>
      </c>
      <c r="E26" s="8">
        <f t="shared" si="0"/>
        <v>1</v>
      </c>
      <c r="F26" s="1">
        <v>8025</v>
      </c>
      <c r="H26" s="20">
        <v>1</v>
      </c>
      <c r="I26" s="18">
        <v>8120</v>
      </c>
      <c r="J26" s="9"/>
      <c r="K26" s="1"/>
    </row>
    <row r="27" spans="1:20" x14ac:dyDescent="0.3">
      <c r="A27" s="3">
        <v>41671</v>
      </c>
      <c r="B27" s="1">
        <v>7350</v>
      </c>
      <c r="C27" s="1">
        <f t="shared" si="1"/>
        <v>7863</v>
      </c>
      <c r="D27" s="8">
        <f t="shared" si="2"/>
        <v>26</v>
      </c>
      <c r="E27" s="8">
        <f t="shared" si="0"/>
        <v>2</v>
      </c>
      <c r="F27" s="1">
        <v>7350</v>
      </c>
      <c r="H27" s="20">
        <v>2</v>
      </c>
      <c r="I27" s="18">
        <v>7280.5</v>
      </c>
      <c r="J27" s="9"/>
      <c r="K27" s="1"/>
    </row>
    <row r="28" spans="1:20" x14ac:dyDescent="0.3">
      <c r="A28" s="3">
        <v>41699</v>
      </c>
      <c r="B28" s="1">
        <v>9306</v>
      </c>
      <c r="C28" s="1">
        <f t="shared" si="1"/>
        <v>9506</v>
      </c>
      <c r="D28" s="8">
        <f t="shared" si="2"/>
        <v>27</v>
      </c>
      <c r="E28" s="8">
        <f t="shared" si="0"/>
        <v>3</v>
      </c>
      <c r="F28" s="1">
        <v>9306</v>
      </c>
      <c r="H28" s="20">
        <v>3</v>
      </c>
      <c r="I28" s="18">
        <v>9107.5</v>
      </c>
      <c r="J28" s="1"/>
      <c r="K28" s="1"/>
    </row>
    <row r="29" spans="1:20" x14ac:dyDescent="0.3">
      <c r="A29" s="3">
        <v>41730</v>
      </c>
      <c r="B29" s="1">
        <v>10390</v>
      </c>
      <c r="C29" s="1">
        <f t="shared" si="1"/>
        <v>10338</v>
      </c>
      <c r="D29" s="8">
        <f t="shared" si="2"/>
        <v>28</v>
      </c>
      <c r="E29" s="8">
        <f t="shared" si="0"/>
        <v>4</v>
      </c>
      <c r="F29" s="1">
        <v>10390</v>
      </c>
      <c r="H29" s="20">
        <v>4</v>
      </c>
      <c r="I29" s="18">
        <v>10035</v>
      </c>
      <c r="J29" s="1"/>
      <c r="K29" s="1"/>
    </row>
    <row r="30" spans="1:20" x14ac:dyDescent="0.3">
      <c r="A30" s="3">
        <v>41760</v>
      </c>
      <c r="B30" s="1">
        <v>10455</v>
      </c>
      <c r="C30" s="1">
        <f t="shared" si="1"/>
        <v>10094</v>
      </c>
      <c r="D30" s="8">
        <f t="shared" si="2"/>
        <v>29</v>
      </c>
      <c r="E30" s="8">
        <f t="shared" si="0"/>
        <v>5</v>
      </c>
      <c r="F30" s="1">
        <v>10455</v>
      </c>
      <c r="H30" s="20">
        <v>5</v>
      </c>
      <c r="I30" s="18">
        <v>10100.5</v>
      </c>
      <c r="J30" s="1"/>
      <c r="K30" s="1"/>
    </row>
    <row r="31" spans="1:20" x14ac:dyDescent="0.3">
      <c r="A31" s="3">
        <v>41791</v>
      </c>
      <c r="B31" s="1">
        <v>9240</v>
      </c>
      <c r="C31" s="1">
        <f t="shared" si="1"/>
        <v>8523</v>
      </c>
      <c r="D31" s="8">
        <f t="shared" si="2"/>
        <v>30</v>
      </c>
      <c r="E31" s="8">
        <f t="shared" si="0"/>
        <v>6</v>
      </c>
      <c r="F31" s="1">
        <v>9240</v>
      </c>
      <c r="H31" s="20">
        <v>6</v>
      </c>
      <c r="I31" s="18">
        <v>8678.5</v>
      </c>
      <c r="J31" s="1"/>
      <c r="K31" s="1"/>
    </row>
    <row r="32" spans="1:20" x14ac:dyDescent="0.3">
      <c r="A32" s="3">
        <v>41821</v>
      </c>
      <c r="B32" s="1">
        <v>8688</v>
      </c>
      <c r="C32" s="1">
        <f t="shared" si="1"/>
        <v>8283</v>
      </c>
      <c r="D32" s="8">
        <f t="shared" si="2"/>
        <v>31</v>
      </c>
      <c r="E32" s="8">
        <f t="shared" si="0"/>
        <v>7</v>
      </c>
      <c r="F32" s="1">
        <v>8688</v>
      </c>
      <c r="H32" s="20">
        <v>7</v>
      </c>
      <c r="I32" s="18">
        <v>8262.75</v>
      </c>
      <c r="J32" s="1"/>
      <c r="K32" s="1"/>
    </row>
    <row r="33" spans="1:11" x14ac:dyDescent="0.3">
      <c r="A33" s="3">
        <v>41852</v>
      </c>
      <c r="B33" s="1">
        <v>8677</v>
      </c>
      <c r="C33" s="1">
        <f t="shared" si="1"/>
        <v>8210</v>
      </c>
      <c r="D33" s="8">
        <f t="shared" si="2"/>
        <v>32</v>
      </c>
      <c r="E33" s="8">
        <f t="shared" si="0"/>
        <v>8</v>
      </c>
      <c r="F33" s="1">
        <v>8677</v>
      </c>
      <c r="H33" s="20">
        <v>8</v>
      </c>
      <c r="I33" s="18">
        <v>8198.75</v>
      </c>
      <c r="J33" s="1"/>
      <c r="K33" s="1"/>
    </row>
    <row r="34" spans="1:11" x14ac:dyDescent="0.3">
      <c r="A34" s="3">
        <v>41883</v>
      </c>
      <c r="B34" s="1">
        <v>8270</v>
      </c>
      <c r="C34" s="1">
        <f t="shared" si="1"/>
        <v>7656</v>
      </c>
      <c r="D34" s="8">
        <f t="shared" si="2"/>
        <v>33</v>
      </c>
      <c r="E34" s="8">
        <f t="shared" si="0"/>
        <v>9</v>
      </c>
      <c r="F34" s="1">
        <v>8270</v>
      </c>
      <c r="H34" s="20">
        <v>9</v>
      </c>
      <c r="I34" s="18">
        <v>7775.25</v>
      </c>
      <c r="J34" s="1"/>
      <c r="K34" s="1"/>
    </row>
    <row r="35" spans="1:11" x14ac:dyDescent="0.3">
      <c r="A35" s="3">
        <v>41913</v>
      </c>
      <c r="B35" s="1">
        <v>8599</v>
      </c>
      <c r="C35" s="1">
        <f t="shared" si="1"/>
        <v>8167</v>
      </c>
      <c r="D35" s="8">
        <f t="shared" si="2"/>
        <v>34</v>
      </c>
      <c r="E35" s="8">
        <f t="shared" si="0"/>
        <v>10</v>
      </c>
      <c r="F35" s="1">
        <v>8599</v>
      </c>
      <c r="H35" s="20">
        <v>10</v>
      </c>
      <c r="I35" s="18">
        <v>7913</v>
      </c>
      <c r="J35" s="1"/>
      <c r="K35" s="1"/>
    </row>
    <row r="36" spans="1:11" x14ac:dyDescent="0.3">
      <c r="A36" s="3">
        <v>41944</v>
      </c>
      <c r="B36" s="1">
        <v>8428</v>
      </c>
      <c r="C36" s="1">
        <f t="shared" si="1"/>
        <v>8326</v>
      </c>
      <c r="D36" s="8">
        <f t="shared" si="2"/>
        <v>35</v>
      </c>
      <c r="E36" s="8">
        <f t="shared" si="0"/>
        <v>11</v>
      </c>
      <c r="F36" s="1">
        <v>8428</v>
      </c>
      <c r="H36" s="20">
        <v>11</v>
      </c>
      <c r="I36" s="18">
        <v>8295.3333333333339</v>
      </c>
      <c r="J36" s="1"/>
      <c r="K36" s="1"/>
    </row>
    <row r="37" spans="1:11" x14ac:dyDescent="0.3">
      <c r="A37" s="3">
        <v>41974</v>
      </c>
      <c r="B37" s="1">
        <v>9133</v>
      </c>
      <c r="C37" s="1">
        <f t="shared" si="1"/>
        <v>8275</v>
      </c>
      <c r="D37" s="8">
        <f t="shared" si="2"/>
        <v>36</v>
      </c>
      <c r="E37" s="8">
        <f t="shared" si="0"/>
        <v>12</v>
      </c>
      <c r="F37" s="1">
        <v>9133</v>
      </c>
      <c r="H37" s="20">
        <v>12</v>
      </c>
      <c r="I37" s="18">
        <v>8755</v>
      </c>
      <c r="J37" s="1"/>
      <c r="K37" s="1"/>
    </row>
    <row r="38" spans="1:11" x14ac:dyDescent="0.3">
      <c r="A38" s="4">
        <v>42005</v>
      </c>
      <c r="B38" s="2">
        <v>8655</v>
      </c>
      <c r="C38" s="1">
        <f t="shared" si="1"/>
        <v>8025</v>
      </c>
      <c r="D38" s="8">
        <f t="shared" si="2"/>
        <v>37</v>
      </c>
      <c r="E38" s="8">
        <f t="shared" si="0"/>
        <v>1</v>
      </c>
      <c r="F38" s="2">
        <v>8655</v>
      </c>
      <c r="H38" s="20" t="s">
        <v>30</v>
      </c>
      <c r="I38" s="18">
        <v>8558.3333333333339</v>
      </c>
    </row>
    <row r="39" spans="1:11" x14ac:dyDescent="0.3">
      <c r="A39" s="4">
        <v>42036</v>
      </c>
      <c r="B39" s="2">
        <v>7713</v>
      </c>
      <c r="C39" s="1">
        <f t="shared" si="1"/>
        <v>7350</v>
      </c>
      <c r="D39" s="8">
        <f t="shared" si="2"/>
        <v>38</v>
      </c>
      <c r="E39" s="8">
        <f t="shared" si="0"/>
        <v>2</v>
      </c>
      <c r="F39" s="2">
        <v>7713</v>
      </c>
    </row>
    <row r="40" spans="1:11" x14ac:dyDescent="0.3">
      <c r="A40" s="4">
        <v>42064</v>
      </c>
      <c r="B40" s="2">
        <v>10099</v>
      </c>
      <c r="C40" s="1">
        <f t="shared" si="1"/>
        <v>9306</v>
      </c>
      <c r="D40" s="8">
        <f t="shared" si="2"/>
        <v>39</v>
      </c>
      <c r="E40" s="8">
        <f t="shared" si="0"/>
        <v>3</v>
      </c>
      <c r="F40" s="2">
        <v>10099</v>
      </c>
    </row>
    <row r="41" spans="1:11" x14ac:dyDescent="0.3">
      <c r="A41" s="4">
        <v>42095</v>
      </c>
      <c r="B41" s="2">
        <v>10914</v>
      </c>
      <c r="C41" s="1">
        <f t="shared" si="1"/>
        <v>10390</v>
      </c>
      <c r="D41" s="8">
        <f t="shared" si="2"/>
        <v>40</v>
      </c>
      <c r="E41" s="8">
        <f t="shared" si="0"/>
        <v>4</v>
      </c>
      <c r="F41" s="2">
        <v>10914</v>
      </c>
    </row>
    <row r="42" spans="1:11" x14ac:dyDescent="0.3">
      <c r="A42" s="4">
        <v>42125</v>
      </c>
      <c r="B42" s="2">
        <v>11132</v>
      </c>
      <c r="C42" s="1">
        <f t="shared" si="1"/>
        <v>10455</v>
      </c>
      <c r="D42" s="8">
        <f t="shared" si="2"/>
        <v>41</v>
      </c>
      <c r="E42" s="8">
        <f t="shared" si="0"/>
        <v>5</v>
      </c>
      <c r="F42" s="2">
        <v>11132</v>
      </c>
    </row>
    <row r="43" spans="1:11" x14ac:dyDescent="0.3">
      <c r="A43" s="4">
        <v>42156</v>
      </c>
      <c r="B43" s="2">
        <v>10187</v>
      </c>
      <c r="C43" s="1">
        <f t="shared" si="1"/>
        <v>9240</v>
      </c>
      <c r="D43" s="8">
        <f t="shared" si="2"/>
        <v>42</v>
      </c>
      <c r="E43" s="8">
        <f t="shared" si="0"/>
        <v>6</v>
      </c>
      <c r="F43" s="2">
        <v>10187</v>
      </c>
    </row>
    <row r="44" spans="1:11" x14ac:dyDescent="0.3">
      <c r="A44" s="4">
        <v>42186</v>
      </c>
      <c r="B44" s="2">
        <v>9542</v>
      </c>
      <c r="C44" s="1">
        <f t="shared" si="1"/>
        <v>8688</v>
      </c>
      <c r="D44" s="8">
        <f t="shared" si="2"/>
        <v>43</v>
      </c>
      <c r="E44" s="8">
        <f t="shared" si="0"/>
        <v>7</v>
      </c>
      <c r="F44" s="2">
        <v>9542</v>
      </c>
    </row>
    <row r="45" spans="1:11" x14ac:dyDescent="0.3">
      <c r="A45" s="4">
        <v>42217</v>
      </c>
      <c r="B45" s="2">
        <v>9100</v>
      </c>
      <c r="C45" s="1">
        <f t="shared" si="1"/>
        <v>8677</v>
      </c>
      <c r="D45" s="8">
        <f t="shared" si="2"/>
        <v>44</v>
      </c>
      <c r="E45" s="8">
        <f t="shared" si="0"/>
        <v>8</v>
      </c>
      <c r="F45" s="2">
        <v>9100</v>
      </c>
    </row>
    <row r="46" spans="1:11" x14ac:dyDescent="0.3">
      <c r="A46" s="4">
        <v>42248</v>
      </c>
      <c r="B46" s="2">
        <v>8883</v>
      </c>
      <c r="C46" s="1">
        <f t="shared" si="1"/>
        <v>8270</v>
      </c>
      <c r="D46" s="8">
        <f t="shared" si="2"/>
        <v>45</v>
      </c>
      <c r="E46" s="8">
        <f t="shared" si="0"/>
        <v>9</v>
      </c>
      <c r="F46" s="2">
        <v>8883</v>
      </c>
    </row>
    <row r="61" spans="2:11" x14ac:dyDescent="0.3">
      <c r="B61" s="1"/>
      <c r="C61" s="1"/>
      <c r="F61" s="1"/>
      <c r="H61" s="1"/>
      <c r="J61" s="1"/>
      <c r="K61" s="1"/>
    </row>
    <row r="62" spans="2:11" x14ac:dyDescent="0.3">
      <c r="B62" s="1"/>
      <c r="C62" s="1"/>
      <c r="F62" s="1"/>
      <c r="H62" s="1"/>
      <c r="J62" s="1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topLeftCell="C1" zoomScale="82" workbookViewId="0">
      <selection activeCell="J28" sqref="J28"/>
    </sheetView>
  </sheetViews>
  <sheetFormatPr defaultRowHeight="14.4" x14ac:dyDescent="0.3"/>
  <cols>
    <col min="1" max="2" width="9" bestFit="1" customWidth="1"/>
    <col min="3" max="4" width="11.109375" bestFit="1" customWidth="1"/>
    <col min="5" max="5" width="12" customWidth="1"/>
    <col min="6" max="6" width="12.5546875" customWidth="1"/>
    <col min="7" max="7" width="12.33203125" customWidth="1"/>
    <col min="8" max="8" width="13" customWidth="1"/>
    <col min="9" max="9" width="12.33203125" customWidth="1"/>
    <col min="12" max="12" width="10.21875" customWidth="1"/>
    <col min="13" max="13" width="14.44140625" bestFit="1" customWidth="1"/>
  </cols>
  <sheetData>
    <row r="1" spans="1:9" x14ac:dyDescent="0.3">
      <c r="A1" t="s">
        <v>57</v>
      </c>
    </row>
    <row r="2" spans="1:9" ht="15" thickBot="1" x14ac:dyDescent="0.35"/>
    <row r="3" spans="1:9" x14ac:dyDescent="0.3">
      <c r="A3" s="22" t="s">
        <v>58</v>
      </c>
      <c r="B3" s="22"/>
    </row>
    <row r="4" spans="1:9" x14ac:dyDescent="0.3">
      <c r="A4" s="5" t="s">
        <v>59</v>
      </c>
      <c r="B4" s="5">
        <v>0.60144406310018961</v>
      </c>
    </row>
    <row r="5" spans="1:9" x14ac:dyDescent="0.3">
      <c r="A5" s="5" t="s">
        <v>60</v>
      </c>
      <c r="B5" s="5">
        <v>0.36173496103846492</v>
      </c>
    </row>
    <row r="6" spans="1:9" x14ac:dyDescent="0.3">
      <c r="A6" s="5" t="s">
        <v>61</v>
      </c>
      <c r="B6" s="5">
        <v>0.34689158803935943</v>
      </c>
    </row>
    <row r="7" spans="1:9" x14ac:dyDescent="0.3">
      <c r="A7" s="5" t="s">
        <v>62</v>
      </c>
      <c r="B7" s="5">
        <v>987.39404347308539</v>
      </c>
    </row>
    <row r="8" spans="1:9" ht="15" thickBot="1" x14ac:dyDescent="0.35">
      <c r="A8" s="6" t="s">
        <v>63</v>
      </c>
      <c r="B8" s="6">
        <v>45</v>
      </c>
    </row>
    <row r="10" spans="1:9" ht="15" thickBot="1" x14ac:dyDescent="0.35">
      <c r="A10" t="s">
        <v>64</v>
      </c>
    </row>
    <row r="11" spans="1:9" x14ac:dyDescent="0.3">
      <c r="A11" s="7"/>
      <c r="B11" s="7" t="s">
        <v>69</v>
      </c>
      <c r="C11" s="7" t="s">
        <v>70</v>
      </c>
      <c r="D11" s="7" t="s">
        <v>71</v>
      </c>
      <c r="E11" s="7" t="s">
        <v>72</v>
      </c>
      <c r="F11" s="7" t="s">
        <v>73</v>
      </c>
    </row>
    <row r="12" spans="1:9" x14ac:dyDescent="0.3">
      <c r="A12" s="5" t="s">
        <v>65</v>
      </c>
      <c r="B12" s="5">
        <v>1</v>
      </c>
      <c r="C12" s="5">
        <v>23759587.125296459</v>
      </c>
      <c r="D12" s="5">
        <v>23759587.125296459</v>
      </c>
      <c r="E12" s="5">
        <v>24.370132116215419</v>
      </c>
      <c r="F12" s="5">
        <v>1.2454834734801716E-5</v>
      </c>
    </row>
    <row r="13" spans="1:9" x14ac:dyDescent="0.3">
      <c r="A13" s="5" t="s">
        <v>66</v>
      </c>
      <c r="B13" s="5">
        <v>43</v>
      </c>
      <c r="C13" s="5">
        <v>41922720.874703556</v>
      </c>
      <c r="D13" s="5">
        <v>974946.99708612927</v>
      </c>
      <c r="E13" s="5"/>
      <c r="F13" s="5"/>
    </row>
    <row r="14" spans="1:9" ht="15" thickBot="1" x14ac:dyDescent="0.35">
      <c r="A14" s="6" t="s">
        <v>67</v>
      </c>
      <c r="B14" s="6">
        <v>44</v>
      </c>
      <c r="C14" s="6">
        <v>65682308.000000015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74</v>
      </c>
      <c r="C16" s="7" t="s">
        <v>62</v>
      </c>
      <c r="D16" s="7" t="s">
        <v>75</v>
      </c>
      <c r="E16" s="7" t="s">
        <v>76</v>
      </c>
      <c r="F16" s="7" t="s">
        <v>77</v>
      </c>
      <c r="G16" s="7" t="s">
        <v>78</v>
      </c>
      <c r="H16" s="7" t="s">
        <v>79</v>
      </c>
      <c r="I16" s="7" t="s">
        <v>80</v>
      </c>
    </row>
    <row r="17" spans="1:18" ht="16.8" x14ac:dyDescent="0.4">
      <c r="A17" s="5" t="s">
        <v>68</v>
      </c>
      <c r="B17" s="5">
        <v>7271.4878787878788</v>
      </c>
      <c r="C17" s="5">
        <v>299.35988397946664</v>
      </c>
      <c r="D17" s="5">
        <v>24.290121248465731</v>
      </c>
      <c r="E17" s="5">
        <v>9.6939477725341935E-27</v>
      </c>
      <c r="F17" s="5">
        <v>6667.7711360047415</v>
      </c>
      <c r="G17" s="5">
        <v>7875.2046215710161</v>
      </c>
      <c r="H17" s="5">
        <v>6667.7711360047415</v>
      </c>
      <c r="I17" s="5">
        <v>7875.2046215710161</v>
      </c>
      <c r="L17" s="26" t="s">
        <v>97</v>
      </c>
      <c r="M17" s="26" t="s">
        <v>98</v>
      </c>
      <c r="N17" s="26"/>
      <c r="O17" s="26"/>
      <c r="P17" s="26"/>
      <c r="Q17" s="26"/>
      <c r="R17" s="24"/>
    </row>
    <row r="18" spans="1:18" ht="17.399999999999999" thickBot="1" x14ac:dyDescent="0.45">
      <c r="A18" s="6" t="s">
        <v>93</v>
      </c>
      <c r="B18" s="6">
        <v>55.949802371541516</v>
      </c>
      <c r="C18" s="6">
        <v>11.333645255062729</v>
      </c>
      <c r="D18" s="6">
        <v>4.936611400162608</v>
      </c>
      <c r="E18" s="6">
        <v>1.2454834734801699E-5</v>
      </c>
      <c r="F18" s="6">
        <v>33.093328396841059</v>
      </c>
      <c r="G18" s="6">
        <v>78.806276346241972</v>
      </c>
      <c r="H18" s="6">
        <v>33.093328396841059</v>
      </c>
      <c r="I18" s="6">
        <v>78.806276346241972</v>
      </c>
      <c r="L18" s="26" t="s">
        <v>96</v>
      </c>
      <c r="M18" s="26" t="s">
        <v>104</v>
      </c>
      <c r="N18" s="26"/>
      <c r="O18" s="26"/>
      <c r="P18" s="26"/>
      <c r="Q18" s="26"/>
      <c r="R18" s="24"/>
    </row>
    <row r="19" spans="1:18" ht="16.8" x14ac:dyDescent="0.4">
      <c r="L19" s="26" t="s">
        <v>99</v>
      </c>
      <c r="M19" s="27">
        <v>0.95</v>
      </c>
      <c r="N19" s="26"/>
      <c r="O19" s="26"/>
      <c r="P19" s="26"/>
      <c r="Q19" s="26"/>
      <c r="R19" s="24"/>
    </row>
    <row r="20" spans="1:18" ht="16.8" x14ac:dyDescent="0.4">
      <c r="L20" s="26" t="s">
        <v>100</v>
      </c>
      <c r="M20" s="26">
        <v>0.05</v>
      </c>
      <c r="N20" s="26"/>
      <c r="O20" s="26"/>
      <c r="P20" s="26"/>
      <c r="Q20" s="26"/>
      <c r="R20" s="24"/>
    </row>
    <row r="21" spans="1:18" ht="16.8" x14ac:dyDescent="0.4">
      <c r="L21" s="26" t="s">
        <v>101</v>
      </c>
      <c r="M21" s="26">
        <f>E18</f>
        <v>1.2454834734801699E-5</v>
      </c>
      <c r="N21" s="26"/>
      <c r="O21" s="26"/>
      <c r="P21" s="26"/>
      <c r="Q21" s="26"/>
      <c r="R21" s="24"/>
    </row>
    <row r="22" spans="1:18" ht="16.8" x14ac:dyDescent="0.4">
      <c r="A22" t="s">
        <v>81</v>
      </c>
      <c r="F22" t="s">
        <v>86</v>
      </c>
      <c r="L22" s="26" t="s">
        <v>102</v>
      </c>
      <c r="M22" s="26" t="str">
        <f>IF(M21&lt;M20,"Statistically Significant","Not Significant")</f>
        <v>Statistically Significant</v>
      </c>
      <c r="N22" s="26"/>
      <c r="O22" s="26"/>
      <c r="P22" s="26"/>
      <c r="Q22" s="26"/>
      <c r="R22" s="24"/>
    </row>
    <row r="23" spans="1:18" ht="17.399999999999999" thickBot="1" x14ac:dyDescent="0.45">
      <c r="L23" s="26" t="s">
        <v>103</v>
      </c>
      <c r="M23" s="26" t="str">
        <f>IF(M22="Statistically Significant", "Reject H0, H1 is True")</f>
        <v>Reject H0, H1 is True</v>
      </c>
      <c r="N23" s="26"/>
      <c r="O23" s="26"/>
      <c r="P23" s="26"/>
      <c r="Q23" s="26"/>
      <c r="R23" s="24"/>
    </row>
    <row r="24" spans="1:18" x14ac:dyDescent="0.3">
      <c r="A24" s="7" t="s">
        <v>82</v>
      </c>
      <c r="B24" s="7" t="s">
        <v>94</v>
      </c>
      <c r="C24" s="7" t="s">
        <v>84</v>
      </c>
      <c r="D24" s="7" t="s">
        <v>85</v>
      </c>
      <c r="F24" s="7" t="s">
        <v>87</v>
      </c>
      <c r="G24" s="7" t="s">
        <v>95</v>
      </c>
    </row>
    <row r="25" spans="1:18" x14ac:dyDescent="0.3">
      <c r="A25" s="5">
        <v>1</v>
      </c>
      <c r="B25" s="5">
        <v>7327.4376811594202</v>
      </c>
      <c r="C25" s="5">
        <v>-466.43768115942021</v>
      </c>
      <c r="D25" s="5">
        <v>-0.4778540103221221</v>
      </c>
      <c r="F25" s="5">
        <v>1.1111111111111112</v>
      </c>
      <c r="G25" s="5">
        <v>6196</v>
      </c>
      <c r="L25" t="s">
        <v>15</v>
      </c>
    </row>
    <row r="26" spans="1:18" x14ac:dyDescent="0.3">
      <c r="A26" s="5">
        <v>2</v>
      </c>
      <c r="B26" s="5">
        <v>7383.3874835309616</v>
      </c>
      <c r="C26" s="5">
        <v>-1187.3874835309616</v>
      </c>
      <c r="D26" s="5">
        <v>-1.216449471666154</v>
      </c>
      <c r="F26" s="5">
        <v>3.3333333333333335</v>
      </c>
      <c r="G26" s="5">
        <v>6292</v>
      </c>
    </row>
    <row r="27" spans="1:18" x14ac:dyDescent="0.3">
      <c r="A27" s="5">
        <v>3</v>
      </c>
      <c r="B27" s="5">
        <v>7439.337285902503</v>
      </c>
      <c r="C27" s="5">
        <v>79.662714097496973</v>
      </c>
      <c r="D27" s="5">
        <v>8.1612504611570824E-2</v>
      </c>
      <c r="F27" s="5">
        <v>5.5555555555555554</v>
      </c>
      <c r="G27" s="5">
        <v>6538</v>
      </c>
    </row>
    <row r="28" spans="1:18" x14ac:dyDescent="0.3">
      <c r="A28" s="5">
        <v>4</v>
      </c>
      <c r="B28" s="5">
        <v>7495.2870882740444</v>
      </c>
      <c r="C28" s="5">
        <v>1002.7129117259556</v>
      </c>
      <c r="D28" s="5">
        <v>1.0272548840372411</v>
      </c>
      <c r="F28" s="5">
        <v>7.7777777777777786</v>
      </c>
      <c r="G28" s="5">
        <v>6764</v>
      </c>
    </row>
    <row r="29" spans="1:18" x14ac:dyDescent="0.3">
      <c r="A29" s="5">
        <v>5</v>
      </c>
      <c r="B29" s="5">
        <v>7551.2368906455868</v>
      </c>
      <c r="C29" s="5">
        <v>1169.7631093544132</v>
      </c>
      <c r="D29" s="5">
        <v>1.1983937308461863</v>
      </c>
      <c r="F29" s="5">
        <v>10</v>
      </c>
      <c r="G29" s="5">
        <v>6808</v>
      </c>
    </row>
    <row r="30" spans="1:18" x14ac:dyDescent="0.3">
      <c r="A30" s="5">
        <v>6</v>
      </c>
      <c r="B30" s="5">
        <v>7607.1866930171282</v>
      </c>
      <c r="C30" s="5">
        <v>-843.18669301712816</v>
      </c>
      <c r="D30" s="5">
        <v>-0.86382416983753874</v>
      </c>
      <c r="F30" s="5">
        <v>12.222222222222221</v>
      </c>
      <c r="G30" s="5">
        <v>6861</v>
      </c>
    </row>
    <row r="31" spans="1:18" x14ac:dyDescent="0.3">
      <c r="A31" s="5">
        <v>7</v>
      </c>
      <c r="B31" s="5">
        <v>7663.1364953886696</v>
      </c>
      <c r="C31" s="5">
        <v>-1125.1364953886696</v>
      </c>
      <c r="D31" s="5">
        <v>-1.1526748549663035</v>
      </c>
      <c r="F31" s="5">
        <v>14.444444444444445</v>
      </c>
      <c r="G31" s="5">
        <v>6973</v>
      </c>
    </row>
    <row r="32" spans="1:18" x14ac:dyDescent="0.3">
      <c r="A32" s="5">
        <v>8</v>
      </c>
      <c r="B32" s="5">
        <v>7719.086297760211</v>
      </c>
      <c r="C32" s="5">
        <v>-911.08629776021098</v>
      </c>
      <c r="D32" s="5">
        <v>-0.93338565626187331</v>
      </c>
      <c r="F32" s="5">
        <v>16.666666666666668</v>
      </c>
      <c r="G32" s="5">
        <v>7350</v>
      </c>
    </row>
    <row r="33" spans="1:7" x14ac:dyDescent="0.3">
      <c r="A33" s="5">
        <v>9</v>
      </c>
      <c r="B33" s="5">
        <v>7775.0361001317524</v>
      </c>
      <c r="C33" s="5">
        <v>-1483.0361001317524</v>
      </c>
      <c r="D33" s="5">
        <v>-1.5193342573414981</v>
      </c>
      <c r="F33" s="5">
        <v>18.888888888888889</v>
      </c>
      <c r="G33" s="5">
        <v>7519</v>
      </c>
    </row>
    <row r="34" spans="1:7" x14ac:dyDescent="0.3">
      <c r="A34" s="5">
        <v>10</v>
      </c>
      <c r="B34" s="5">
        <v>7830.9859025032938</v>
      </c>
      <c r="C34" s="5">
        <v>-857.9859025032938</v>
      </c>
      <c r="D34" s="5">
        <v>-0.8789855984446423</v>
      </c>
      <c r="F34" s="5">
        <v>21.111111111111111</v>
      </c>
      <c r="G34" s="5">
        <v>7656</v>
      </c>
    </row>
    <row r="35" spans="1:7" x14ac:dyDescent="0.3">
      <c r="A35" s="5">
        <v>11</v>
      </c>
      <c r="B35" s="5">
        <v>7886.9357048748352</v>
      </c>
      <c r="C35" s="5">
        <v>245.06429512516479</v>
      </c>
      <c r="D35" s="5">
        <v>0.25106238398501013</v>
      </c>
      <c r="F35" s="5">
        <v>23.333333333333332</v>
      </c>
      <c r="G35" s="5">
        <v>7713</v>
      </c>
    </row>
    <row r="36" spans="1:7" x14ac:dyDescent="0.3">
      <c r="A36" s="5">
        <v>12</v>
      </c>
      <c r="B36" s="5">
        <v>7942.8855072463766</v>
      </c>
      <c r="C36" s="5">
        <v>914.11449275362338</v>
      </c>
      <c r="D36" s="5">
        <v>0.93648796806061696</v>
      </c>
      <c r="F36" s="5">
        <v>25.555555555555557</v>
      </c>
      <c r="G36" s="5">
        <v>7863</v>
      </c>
    </row>
    <row r="37" spans="1:7" x14ac:dyDescent="0.3">
      <c r="A37" s="5">
        <v>13</v>
      </c>
      <c r="B37" s="5">
        <v>7998.835309617918</v>
      </c>
      <c r="C37" s="5">
        <v>940.16469038208197</v>
      </c>
      <c r="D37" s="5">
        <v>0.96317575918311038</v>
      </c>
      <c r="F37" s="5">
        <v>27.777777777777779</v>
      </c>
      <c r="G37" s="5">
        <v>8025</v>
      </c>
    </row>
    <row r="38" spans="1:7" x14ac:dyDescent="0.3">
      <c r="A38" s="5">
        <v>14</v>
      </c>
      <c r="B38" s="5">
        <v>8054.7851119894603</v>
      </c>
      <c r="C38" s="5">
        <v>-191.78511198946035</v>
      </c>
      <c r="D38" s="5">
        <v>-0.19647916235334809</v>
      </c>
      <c r="F38" s="5">
        <v>30</v>
      </c>
      <c r="G38" s="5">
        <v>8132</v>
      </c>
    </row>
    <row r="39" spans="1:7" x14ac:dyDescent="0.3">
      <c r="A39" s="5">
        <v>15</v>
      </c>
      <c r="B39" s="5">
        <v>8110.7349143610018</v>
      </c>
      <c r="C39" s="5">
        <v>1395.2650856389982</v>
      </c>
      <c r="D39" s="5">
        <v>1.4294149970425669</v>
      </c>
      <c r="F39" s="5">
        <v>32.222222222222229</v>
      </c>
      <c r="G39" s="5">
        <v>8167</v>
      </c>
    </row>
    <row r="40" spans="1:7" x14ac:dyDescent="0.3">
      <c r="A40" s="5">
        <v>16</v>
      </c>
      <c r="B40" s="5">
        <v>8166.6847167325432</v>
      </c>
      <c r="C40" s="5">
        <v>2171.3152832674568</v>
      </c>
      <c r="D40" s="5">
        <v>2.2244594673483187</v>
      </c>
      <c r="F40" s="5">
        <v>34.44444444444445</v>
      </c>
      <c r="G40" s="5">
        <v>8210</v>
      </c>
    </row>
    <row r="41" spans="1:7" x14ac:dyDescent="0.3">
      <c r="A41" s="5">
        <v>17</v>
      </c>
      <c r="B41" s="5">
        <v>8222.6345191040855</v>
      </c>
      <c r="C41" s="5">
        <v>1871.3654808959145</v>
      </c>
      <c r="D41" s="5">
        <v>1.9171682219191548</v>
      </c>
      <c r="F41" s="5">
        <v>36.666666666666671</v>
      </c>
      <c r="G41" s="5">
        <v>8270</v>
      </c>
    </row>
    <row r="42" spans="1:7" x14ac:dyDescent="0.3">
      <c r="A42" s="5">
        <v>18</v>
      </c>
      <c r="B42" s="5">
        <v>8278.584321475626</v>
      </c>
      <c r="C42" s="5">
        <v>244.41567852437402</v>
      </c>
      <c r="D42" s="5">
        <v>0.25039789212174779</v>
      </c>
      <c r="F42" s="5">
        <v>38.888888888888893</v>
      </c>
      <c r="G42" s="5">
        <v>8275</v>
      </c>
    </row>
    <row r="43" spans="1:7" x14ac:dyDescent="0.3">
      <c r="A43" s="5">
        <v>19</v>
      </c>
      <c r="B43" s="5">
        <v>8334.5341238471683</v>
      </c>
      <c r="C43" s="5">
        <v>-51.534123847168303</v>
      </c>
      <c r="D43" s="5">
        <v>-5.2795451018438667E-2</v>
      </c>
      <c r="F43" s="5">
        <v>41.111111111111114</v>
      </c>
      <c r="G43" s="5">
        <v>8283</v>
      </c>
    </row>
    <row r="44" spans="1:7" x14ac:dyDescent="0.3">
      <c r="A44" s="5">
        <v>20</v>
      </c>
      <c r="B44" s="5">
        <v>8390.4839262187088</v>
      </c>
      <c r="C44" s="5">
        <v>-180.4839262187088</v>
      </c>
      <c r="D44" s="5">
        <v>-0.18490137359381775</v>
      </c>
      <c r="F44" s="5">
        <v>43.333333333333336</v>
      </c>
      <c r="G44" s="5">
        <v>8326</v>
      </c>
    </row>
    <row r="45" spans="1:7" x14ac:dyDescent="0.3">
      <c r="A45" s="5">
        <v>21</v>
      </c>
      <c r="B45" s="5">
        <v>8446.4337285902511</v>
      </c>
      <c r="C45" s="5">
        <v>-790.43372859025112</v>
      </c>
      <c r="D45" s="5">
        <v>-0.80978004641872836</v>
      </c>
      <c r="F45" s="5">
        <v>45.555555555555557</v>
      </c>
      <c r="G45" s="5">
        <v>8428</v>
      </c>
    </row>
    <row r="46" spans="1:7" x14ac:dyDescent="0.3">
      <c r="A46" s="5">
        <v>22</v>
      </c>
      <c r="B46" s="5">
        <v>8502.3835309617916</v>
      </c>
      <c r="C46" s="5">
        <v>-335.38353096179162</v>
      </c>
      <c r="D46" s="5">
        <v>-0.34359223480341028</v>
      </c>
      <c r="F46" s="5">
        <v>47.777777777777786</v>
      </c>
      <c r="G46" s="5">
        <v>8498</v>
      </c>
    </row>
    <row r="47" spans="1:7" x14ac:dyDescent="0.3">
      <c r="A47" s="5">
        <v>23</v>
      </c>
      <c r="B47" s="5">
        <v>8558.3333333333339</v>
      </c>
      <c r="C47" s="5">
        <v>-232.33333333333394</v>
      </c>
      <c r="D47" s="5">
        <v>-0.23801982461810331</v>
      </c>
      <c r="F47" s="5">
        <v>50.000000000000007</v>
      </c>
      <c r="G47" s="5">
        <v>8523</v>
      </c>
    </row>
    <row r="48" spans="1:7" x14ac:dyDescent="0.3">
      <c r="A48" s="5">
        <v>24</v>
      </c>
      <c r="B48" s="5">
        <v>8614.2831357048744</v>
      </c>
      <c r="C48" s="5">
        <v>-339.28313570487444</v>
      </c>
      <c r="D48" s="5">
        <v>-0.34758728460410682</v>
      </c>
      <c r="F48" s="5">
        <v>52.222222222222229</v>
      </c>
      <c r="G48" s="5">
        <v>8599</v>
      </c>
    </row>
    <row r="49" spans="1:7" x14ac:dyDescent="0.3">
      <c r="A49" s="5">
        <v>25</v>
      </c>
      <c r="B49" s="5">
        <v>8670.2329380764168</v>
      </c>
      <c r="C49" s="5">
        <v>-645.23293807641676</v>
      </c>
      <c r="D49" s="5">
        <v>-0.66102538346673678</v>
      </c>
      <c r="F49" s="5">
        <v>54.44444444444445</v>
      </c>
      <c r="G49" s="5">
        <v>8655</v>
      </c>
    </row>
    <row r="50" spans="1:7" x14ac:dyDescent="0.3">
      <c r="A50" s="5">
        <v>26</v>
      </c>
      <c r="B50" s="5">
        <v>8726.1827404479591</v>
      </c>
      <c r="C50" s="5">
        <v>-1376.1827404479591</v>
      </c>
      <c r="D50" s="5">
        <v>-1.4098656005332131</v>
      </c>
      <c r="F50" s="5">
        <v>56.666666666666671</v>
      </c>
      <c r="G50" s="5">
        <v>8677</v>
      </c>
    </row>
    <row r="51" spans="1:7" x14ac:dyDescent="0.3">
      <c r="A51" s="5">
        <v>27</v>
      </c>
      <c r="B51" s="5">
        <v>8782.1325428194996</v>
      </c>
      <c r="C51" s="5">
        <v>523.86745718050042</v>
      </c>
      <c r="D51" s="5">
        <v>0.5366894129751828</v>
      </c>
      <c r="F51" s="5">
        <v>58.888888888888893</v>
      </c>
      <c r="G51" s="5">
        <v>8688</v>
      </c>
    </row>
    <row r="52" spans="1:7" x14ac:dyDescent="0.3">
      <c r="A52" s="5">
        <v>28</v>
      </c>
      <c r="B52" s="5">
        <v>8838.0823451910419</v>
      </c>
      <c r="C52" s="5">
        <v>1551.9176548089581</v>
      </c>
      <c r="D52" s="5">
        <v>1.5899017274865084</v>
      </c>
      <c r="F52" s="5">
        <v>61.111111111111114</v>
      </c>
      <c r="G52" s="5">
        <v>8721</v>
      </c>
    </row>
    <row r="53" spans="1:7" x14ac:dyDescent="0.3">
      <c r="A53" s="5">
        <v>29</v>
      </c>
      <c r="B53" s="5">
        <v>8894.0321475625824</v>
      </c>
      <c r="C53" s="5">
        <v>1560.9678524374176</v>
      </c>
      <c r="D53" s="5">
        <v>1.5991734338808488</v>
      </c>
      <c r="F53" s="5">
        <v>63.333333333333343</v>
      </c>
      <c r="G53" s="5">
        <v>8857</v>
      </c>
    </row>
    <row r="54" spans="1:7" x14ac:dyDescent="0.3">
      <c r="A54" s="5">
        <v>30</v>
      </c>
      <c r="B54" s="5">
        <v>8949.9819499341247</v>
      </c>
      <c r="C54" s="5">
        <v>290.01805006587529</v>
      </c>
      <c r="D54" s="5">
        <v>0.29711640780242654</v>
      </c>
      <c r="F54" s="5">
        <v>65.555555555555557</v>
      </c>
      <c r="G54" s="5">
        <v>8883</v>
      </c>
    </row>
    <row r="55" spans="1:7" x14ac:dyDescent="0.3">
      <c r="A55" s="5">
        <v>31</v>
      </c>
      <c r="B55" s="5">
        <v>9005.9317523056652</v>
      </c>
      <c r="C55" s="5">
        <v>-317.93175230566521</v>
      </c>
      <c r="D55" s="5">
        <v>-0.32571331387799357</v>
      </c>
      <c r="F55" s="5">
        <v>67.777777777777786</v>
      </c>
      <c r="G55" s="5">
        <v>8939</v>
      </c>
    </row>
    <row r="56" spans="1:7" x14ac:dyDescent="0.3">
      <c r="A56" s="5">
        <v>32</v>
      </c>
      <c r="B56" s="5">
        <v>9061.8815546772075</v>
      </c>
      <c r="C56" s="5">
        <v>-384.88155467720753</v>
      </c>
      <c r="D56" s="5">
        <v>-0.39430175097422515</v>
      </c>
      <c r="F56" s="5">
        <v>70</v>
      </c>
      <c r="G56" s="5">
        <v>9100</v>
      </c>
    </row>
    <row r="57" spans="1:7" x14ac:dyDescent="0.3">
      <c r="A57" s="5">
        <v>33</v>
      </c>
      <c r="B57" s="5">
        <v>9117.831357048748</v>
      </c>
      <c r="C57" s="5">
        <v>-847.83135704874803</v>
      </c>
      <c r="D57" s="5">
        <v>-0.86858251467921532</v>
      </c>
      <c r="F57" s="5">
        <v>72.222222222222229</v>
      </c>
      <c r="G57" s="5">
        <v>9133</v>
      </c>
    </row>
    <row r="58" spans="1:7" x14ac:dyDescent="0.3">
      <c r="A58" s="5">
        <v>34</v>
      </c>
      <c r="B58" s="5">
        <v>9173.7811594202904</v>
      </c>
      <c r="C58" s="5">
        <v>-574.78115942029035</v>
      </c>
      <c r="D58" s="5">
        <v>-0.58884925721236969</v>
      </c>
      <c r="F58" s="5">
        <v>74.444444444444457</v>
      </c>
      <c r="G58" s="5">
        <v>9240</v>
      </c>
    </row>
    <row r="59" spans="1:7" x14ac:dyDescent="0.3">
      <c r="A59" s="5">
        <v>35</v>
      </c>
      <c r="B59" s="5">
        <v>9229.7309617918327</v>
      </c>
      <c r="C59" s="5">
        <v>-801.73096179183267</v>
      </c>
      <c r="D59" s="5">
        <v>-0.82135378586769647</v>
      </c>
      <c r="F59" s="5">
        <v>76.666666666666671</v>
      </c>
      <c r="G59" s="5">
        <v>9306</v>
      </c>
    </row>
    <row r="60" spans="1:7" x14ac:dyDescent="0.3">
      <c r="A60" s="5">
        <v>36</v>
      </c>
      <c r="B60" s="5">
        <v>9285.6807641633732</v>
      </c>
      <c r="C60" s="5">
        <v>-152.68076416337317</v>
      </c>
      <c r="D60" s="5">
        <v>-0.15641771323697554</v>
      </c>
      <c r="F60" s="5">
        <v>78.8888888888889</v>
      </c>
      <c r="G60" s="5">
        <v>9506</v>
      </c>
    </row>
    <row r="61" spans="1:7" x14ac:dyDescent="0.3">
      <c r="A61" s="5">
        <v>37</v>
      </c>
      <c r="B61" s="5">
        <v>9341.6305665349155</v>
      </c>
      <c r="C61" s="5">
        <v>-686.63056653491549</v>
      </c>
      <c r="D61" s="5">
        <v>-0.70343624257131598</v>
      </c>
      <c r="F61" s="5">
        <v>81.111111111111114</v>
      </c>
      <c r="G61" s="5">
        <v>9542</v>
      </c>
    </row>
    <row r="62" spans="1:7" x14ac:dyDescent="0.3">
      <c r="A62" s="5">
        <v>38</v>
      </c>
      <c r="B62" s="5">
        <v>9397.580368906456</v>
      </c>
      <c r="C62" s="5">
        <v>-1684.580368906456</v>
      </c>
      <c r="D62" s="5">
        <v>-1.7258114374270304</v>
      </c>
      <c r="F62" s="5">
        <v>83.333333333333343</v>
      </c>
      <c r="G62" s="5">
        <v>10094</v>
      </c>
    </row>
    <row r="63" spans="1:7" x14ac:dyDescent="0.3">
      <c r="A63" s="5">
        <v>39</v>
      </c>
      <c r="B63" s="5">
        <v>9453.5301712779983</v>
      </c>
      <c r="C63" s="5">
        <v>645.46982872200169</v>
      </c>
      <c r="D63" s="5">
        <v>0.66126807214643168</v>
      </c>
      <c r="F63" s="5">
        <v>85.555555555555557</v>
      </c>
      <c r="G63" s="5">
        <v>10099</v>
      </c>
    </row>
    <row r="64" spans="1:7" x14ac:dyDescent="0.3">
      <c r="A64" s="5">
        <v>40</v>
      </c>
      <c r="B64" s="5">
        <v>9509.4799736495388</v>
      </c>
      <c r="C64" s="5">
        <v>1404.5200263504612</v>
      </c>
      <c r="D64" s="5">
        <v>1.4388964577240304</v>
      </c>
      <c r="F64" s="5">
        <v>87.777777777777786</v>
      </c>
      <c r="G64" s="5">
        <v>10187</v>
      </c>
    </row>
    <row r="65" spans="1:7" x14ac:dyDescent="0.3">
      <c r="A65" s="5">
        <v>41</v>
      </c>
      <c r="B65" s="5">
        <v>9565.4297760210811</v>
      </c>
      <c r="C65" s="5">
        <v>1566.5702239789189</v>
      </c>
      <c r="D65" s="5">
        <v>1.6049129266717539</v>
      </c>
      <c r="F65" s="5">
        <v>90</v>
      </c>
      <c r="G65" s="5">
        <v>10338</v>
      </c>
    </row>
    <row r="66" spans="1:7" x14ac:dyDescent="0.3">
      <c r="A66" s="5">
        <v>42</v>
      </c>
      <c r="B66" s="5">
        <v>9621.3795783926216</v>
      </c>
      <c r="C66" s="5">
        <v>565.62042160737838</v>
      </c>
      <c r="D66" s="5">
        <v>0.57946430509930635</v>
      </c>
      <c r="F66" s="5">
        <v>92.222222222222229</v>
      </c>
      <c r="G66" s="5">
        <v>10390</v>
      </c>
    </row>
    <row r="67" spans="1:7" x14ac:dyDescent="0.3">
      <c r="A67" s="5">
        <v>43</v>
      </c>
      <c r="B67" s="5">
        <v>9677.3293807641639</v>
      </c>
      <c r="C67" s="5">
        <v>-135.32938076416394</v>
      </c>
      <c r="D67" s="5">
        <v>-0.13864164479983965</v>
      </c>
      <c r="F67" s="5">
        <v>94.444444444444457</v>
      </c>
      <c r="G67" s="5">
        <v>10455</v>
      </c>
    </row>
    <row r="68" spans="1:7" x14ac:dyDescent="0.3">
      <c r="A68" s="5">
        <v>44</v>
      </c>
      <c r="B68" s="5">
        <v>9733.2791831357063</v>
      </c>
      <c r="C68" s="5">
        <v>-633.27918313570626</v>
      </c>
      <c r="D68" s="5">
        <v>-0.64877905353338372</v>
      </c>
      <c r="F68" s="5">
        <v>96.666666666666671</v>
      </c>
      <c r="G68" s="5">
        <v>10914</v>
      </c>
    </row>
    <row r="69" spans="1:7" ht="15" thickBot="1" x14ac:dyDescent="0.35">
      <c r="A69" s="6">
        <v>45</v>
      </c>
      <c r="B69" s="6">
        <v>9789.2289855072468</v>
      </c>
      <c r="C69" s="6">
        <v>-906.22898550724676</v>
      </c>
      <c r="D69" s="6">
        <v>-0.92840945851194834</v>
      </c>
      <c r="F69" s="6">
        <v>98.8888888888889</v>
      </c>
      <c r="G69" s="6">
        <v>11132</v>
      </c>
    </row>
  </sheetData>
  <sortState ref="G25:G69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2"/>
  <sheetViews>
    <sheetView topLeftCell="B2" zoomScale="75" workbookViewId="0">
      <selection activeCell="U29" sqref="U29"/>
    </sheetView>
  </sheetViews>
  <sheetFormatPr defaultRowHeight="14.4" x14ac:dyDescent="0.3"/>
  <cols>
    <col min="1" max="1" width="13.77734375" style="3" customWidth="1"/>
    <col min="2" max="2" width="9.88671875" customWidth="1"/>
    <col min="3" max="3" width="8.109375" customWidth="1"/>
    <col min="4" max="4" width="11.88671875" customWidth="1"/>
    <col min="5" max="5" width="13.109375" customWidth="1"/>
    <col min="6" max="6" width="11.21875" customWidth="1"/>
    <col min="10" max="10" width="11.6640625" customWidth="1"/>
    <col min="14" max="14" width="13" customWidth="1"/>
    <col min="22" max="22" width="20.109375" customWidth="1"/>
  </cols>
  <sheetData>
    <row r="1" spans="1:29" x14ac:dyDescent="0.3">
      <c r="A1" s="3" t="s">
        <v>6</v>
      </c>
      <c r="B1" t="s">
        <v>3</v>
      </c>
      <c r="C1" t="s">
        <v>5</v>
      </c>
      <c r="D1" t="s">
        <v>7</v>
      </c>
      <c r="E1" t="s">
        <v>8</v>
      </c>
      <c r="F1" t="s">
        <v>10</v>
      </c>
    </row>
    <row r="2" spans="1:29" x14ac:dyDescent="0.3">
      <c r="A2" s="3">
        <v>40909</v>
      </c>
      <c r="B2" s="1">
        <v>6861</v>
      </c>
      <c r="C2" s="1">
        <v>252.21632667250338</v>
      </c>
      <c r="D2" s="1">
        <v>0</v>
      </c>
      <c r="E2" s="1">
        <v>391876</v>
      </c>
      <c r="F2" s="1">
        <v>0</v>
      </c>
    </row>
    <row r="3" spans="1:29" x14ac:dyDescent="0.3">
      <c r="A3" s="3">
        <v>40940</v>
      </c>
      <c r="B3" s="1">
        <v>6196</v>
      </c>
      <c r="C3" s="1">
        <v>689.04142864396499</v>
      </c>
      <c r="D3" s="1">
        <v>0</v>
      </c>
      <c r="E3" s="1">
        <v>391876</v>
      </c>
      <c r="F3" s="1">
        <v>917</v>
      </c>
    </row>
    <row r="4" spans="1:29" x14ac:dyDescent="0.3">
      <c r="A4" s="3">
        <v>40969</v>
      </c>
      <c r="B4" s="1">
        <v>7519</v>
      </c>
      <c r="C4" s="1">
        <v>798.01690564132048</v>
      </c>
      <c r="D4" s="1">
        <v>309960</v>
      </c>
      <c r="E4" s="1">
        <v>6317682.25</v>
      </c>
      <c r="F4" s="1">
        <v>1191</v>
      </c>
    </row>
    <row r="5" spans="1:29" ht="15" thickBot="1" x14ac:dyDescent="0.35">
      <c r="A5" s="3">
        <v>41000</v>
      </c>
      <c r="B5" s="1">
        <v>8498</v>
      </c>
      <c r="C5" s="1">
        <v>922.7139525189458</v>
      </c>
      <c r="D5" s="1">
        <v>309960</v>
      </c>
      <c r="E5" s="1">
        <v>6292572.25</v>
      </c>
      <c r="F5" s="1">
        <v>1597</v>
      </c>
      <c r="Z5" s="13"/>
    </row>
    <row r="6" spans="1:29" ht="25.8" x14ac:dyDescent="0.5">
      <c r="A6" s="3">
        <v>41030</v>
      </c>
      <c r="B6" s="1">
        <v>8721</v>
      </c>
      <c r="C6" s="1">
        <v>445.66510543303235</v>
      </c>
      <c r="D6" s="1">
        <v>309960</v>
      </c>
      <c r="E6" s="1">
        <v>6290064</v>
      </c>
      <c r="F6" s="1">
        <v>1853</v>
      </c>
      <c r="J6" s="7"/>
      <c r="K6" s="7" t="s">
        <v>3</v>
      </c>
      <c r="L6" s="7" t="s">
        <v>5</v>
      </c>
      <c r="M6" s="7" t="s">
        <v>7</v>
      </c>
      <c r="N6" s="7" t="s">
        <v>8</v>
      </c>
      <c r="O6" s="7" t="s">
        <v>10</v>
      </c>
      <c r="Q6" s="53"/>
      <c r="R6" s="10"/>
      <c r="S6" s="10"/>
      <c r="T6" s="10"/>
      <c r="U6" s="10"/>
      <c r="V6" s="54" t="s">
        <v>108</v>
      </c>
      <c r="W6" s="10"/>
      <c r="X6" s="10"/>
      <c r="Y6" s="10"/>
      <c r="Z6" s="10"/>
      <c r="AA6" s="10"/>
      <c r="AB6" s="11"/>
      <c r="AC6" s="13"/>
    </row>
    <row r="7" spans="1:29" x14ac:dyDescent="0.3">
      <c r="A7" s="3">
        <v>41061</v>
      </c>
      <c r="B7" s="1">
        <v>6764</v>
      </c>
      <c r="C7" s="1">
        <v>310.34669068936762</v>
      </c>
      <c r="D7" s="1">
        <v>0</v>
      </c>
      <c r="E7" s="1">
        <v>842724</v>
      </c>
      <c r="F7" s="1">
        <v>1904</v>
      </c>
      <c r="J7" s="5" t="s">
        <v>3</v>
      </c>
      <c r="K7" s="28">
        <v>1</v>
      </c>
      <c r="L7" s="5"/>
      <c r="M7" s="5"/>
      <c r="N7" s="5"/>
      <c r="O7" s="5"/>
      <c r="Q7" s="12"/>
      <c r="R7" s="13"/>
      <c r="S7" s="13"/>
      <c r="T7" s="13"/>
      <c r="U7" s="13"/>
      <c r="V7" s="13"/>
      <c r="W7" s="13"/>
      <c r="X7" s="13"/>
      <c r="Y7" s="13"/>
      <c r="Z7" s="13"/>
      <c r="AA7" s="13"/>
      <c r="AB7" s="14"/>
      <c r="AC7" s="13"/>
    </row>
    <row r="8" spans="1:29" x14ac:dyDescent="0.3">
      <c r="A8" s="3">
        <v>41091</v>
      </c>
      <c r="B8" s="1">
        <v>6538</v>
      </c>
      <c r="C8" s="1">
        <v>658.8007373459028</v>
      </c>
      <c r="D8" s="1">
        <v>309960</v>
      </c>
      <c r="E8" s="1">
        <v>8608356</v>
      </c>
      <c r="F8" s="1">
        <v>1919</v>
      </c>
      <c r="J8" s="5" t="s">
        <v>5</v>
      </c>
      <c r="K8" s="30">
        <v>0.34207695443632197</v>
      </c>
      <c r="L8" s="28">
        <v>1</v>
      </c>
      <c r="M8" s="5"/>
      <c r="N8" s="5"/>
      <c r="O8" s="5"/>
      <c r="Q8" s="46" t="s">
        <v>16</v>
      </c>
      <c r="R8" s="45"/>
      <c r="S8" s="45"/>
      <c r="T8" s="45"/>
      <c r="U8" s="44"/>
      <c r="V8" s="44"/>
      <c r="W8" s="44"/>
      <c r="X8" s="44"/>
      <c r="Y8" s="44"/>
      <c r="Z8" s="44"/>
      <c r="AA8" s="44"/>
      <c r="AB8" s="47"/>
      <c r="AC8" s="13"/>
    </row>
    <row r="9" spans="1:29" x14ac:dyDescent="0.3">
      <c r="A9" s="3">
        <v>41122</v>
      </c>
      <c r="B9" s="1">
        <v>6808</v>
      </c>
      <c r="C9" s="1">
        <v>614.21245932788941</v>
      </c>
      <c r="D9" s="1">
        <v>309960</v>
      </c>
      <c r="E9" s="1">
        <v>9821956</v>
      </c>
      <c r="F9" s="1">
        <v>2266</v>
      </c>
      <c r="J9" s="5" t="s">
        <v>7</v>
      </c>
      <c r="K9" s="5">
        <v>0.35096674106140552</v>
      </c>
      <c r="L9" s="5">
        <v>4.5656743857701354E-2</v>
      </c>
      <c r="M9" s="28">
        <v>1</v>
      </c>
      <c r="N9" s="5"/>
      <c r="O9" s="5"/>
      <c r="Q9" s="46" t="s">
        <v>17</v>
      </c>
      <c r="R9" s="45"/>
      <c r="S9" s="45"/>
      <c r="T9" s="44"/>
      <c r="U9" s="44"/>
      <c r="V9" s="44"/>
      <c r="W9" s="44"/>
      <c r="X9" s="44"/>
      <c r="Y9" s="44"/>
      <c r="Z9" s="44"/>
      <c r="AA9" s="44"/>
      <c r="AB9" s="47"/>
      <c r="AC9" s="13"/>
    </row>
    <row r="10" spans="1:29" x14ac:dyDescent="0.3">
      <c r="A10" s="3">
        <v>41153</v>
      </c>
      <c r="B10" s="1">
        <v>6292</v>
      </c>
      <c r="C10" s="1">
        <v>388.93428086932994</v>
      </c>
      <c r="D10" s="1">
        <v>0</v>
      </c>
      <c r="E10" s="1">
        <v>9815689</v>
      </c>
      <c r="F10" s="1">
        <v>2370</v>
      </c>
      <c r="J10" s="5" t="s">
        <v>8</v>
      </c>
      <c r="K10" s="5">
        <v>0.44919872789532878</v>
      </c>
      <c r="L10" s="5">
        <v>0.13628892750600052</v>
      </c>
      <c r="M10" s="5">
        <v>9.3237775115024457E-2</v>
      </c>
      <c r="N10" s="28">
        <v>1</v>
      </c>
      <c r="O10" s="5"/>
      <c r="Q10" s="48" t="s">
        <v>18</v>
      </c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7"/>
      <c r="AC10" s="13"/>
    </row>
    <row r="11" spans="1:29" ht="15" thickBot="1" x14ac:dyDescent="0.35">
      <c r="A11" s="3">
        <v>41183</v>
      </c>
      <c r="B11" s="1">
        <v>6973</v>
      </c>
      <c r="C11" s="1">
        <v>950.53061939867041</v>
      </c>
      <c r="D11" s="1">
        <v>0</v>
      </c>
      <c r="E11" s="1">
        <v>10055241</v>
      </c>
      <c r="F11" s="1">
        <v>2401</v>
      </c>
      <c r="J11" s="6" t="s">
        <v>10</v>
      </c>
      <c r="K11" s="6">
        <v>7.8069947806332737E-2</v>
      </c>
      <c r="L11" s="6">
        <v>0.28675836250206255</v>
      </c>
      <c r="M11" s="6">
        <v>1.8283938433973673E-2</v>
      </c>
      <c r="N11" s="6">
        <v>-0.48249764884877566</v>
      </c>
      <c r="O11" s="29">
        <v>1</v>
      </c>
      <c r="Q11" s="46" t="s">
        <v>19</v>
      </c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9"/>
      <c r="AC11" s="13"/>
    </row>
    <row r="12" spans="1:29" ht="15" thickBot="1" x14ac:dyDescent="0.35">
      <c r="A12" s="3">
        <v>41214</v>
      </c>
      <c r="B12" s="1">
        <v>8132</v>
      </c>
      <c r="C12" s="1">
        <v>972.9614957294616</v>
      </c>
      <c r="D12" s="1">
        <v>336960</v>
      </c>
      <c r="E12" s="1">
        <v>11444689</v>
      </c>
      <c r="F12" s="1">
        <v>2472</v>
      </c>
      <c r="Q12" s="50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2"/>
      <c r="AC12" s="13"/>
    </row>
    <row r="13" spans="1:29" x14ac:dyDescent="0.3">
      <c r="A13" s="3">
        <v>41244</v>
      </c>
      <c r="B13" s="1">
        <v>8857</v>
      </c>
      <c r="C13" s="1">
        <v>1070.018608023101</v>
      </c>
      <c r="D13" s="1">
        <v>3432317</v>
      </c>
      <c r="E13" s="1">
        <v>7789681</v>
      </c>
      <c r="F13" s="1">
        <v>2574</v>
      </c>
    </row>
    <row r="14" spans="1:29" x14ac:dyDescent="0.3">
      <c r="A14" s="3">
        <v>41275</v>
      </c>
      <c r="B14" s="1">
        <v>8939</v>
      </c>
      <c r="C14" s="1">
        <v>1620.4487480213188</v>
      </c>
      <c r="D14" s="1">
        <v>3412067</v>
      </c>
      <c r="E14" s="1">
        <v>11404129</v>
      </c>
      <c r="F14" s="1">
        <v>2669</v>
      </c>
    </row>
    <row r="15" spans="1:29" x14ac:dyDescent="0.3">
      <c r="A15" s="3">
        <v>41306</v>
      </c>
      <c r="B15" s="1">
        <v>7863</v>
      </c>
      <c r="C15" s="1">
        <v>495.43507550150218</v>
      </c>
      <c r="D15" s="1">
        <v>3412067</v>
      </c>
      <c r="E15" s="1">
        <v>11400752.25</v>
      </c>
      <c r="F15" s="1">
        <v>2461</v>
      </c>
    </row>
    <row r="16" spans="1:29" x14ac:dyDescent="0.3">
      <c r="A16" s="3">
        <v>41334</v>
      </c>
      <c r="B16" s="1">
        <v>9506</v>
      </c>
      <c r="C16" s="1">
        <v>1296.654317371904</v>
      </c>
      <c r="D16" s="1">
        <v>2912067</v>
      </c>
      <c r="E16" s="1">
        <v>12425625</v>
      </c>
      <c r="F16" s="1">
        <v>2159</v>
      </c>
    </row>
    <row r="17" spans="1:6" x14ac:dyDescent="0.3">
      <c r="A17" s="3">
        <v>41365</v>
      </c>
      <c r="B17" s="1">
        <v>10338</v>
      </c>
      <c r="C17" s="1">
        <v>648.81143862317333</v>
      </c>
      <c r="D17" s="1">
        <v>2912067</v>
      </c>
      <c r="E17" s="1">
        <v>16662724</v>
      </c>
      <c r="F17" s="1">
        <v>2599</v>
      </c>
    </row>
    <row r="18" spans="1:6" x14ac:dyDescent="0.3">
      <c r="A18" s="3">
        <v>41395</v>
      </c>
      <c r="B18" s="1">
        <v>10094</v>
      </c>
      <c r="C18" s="1">
        <v>643.83399474514692</v>
      </c>
      <c r="D18" s="1">
        <v>412067</v>
      </c>
      <c r="E18" s="1">
        <v>12425625</v>
      </c>
      <c r="F18" s="1">
        <v>2820</v>
      </c>
    </row>
    <row r="19" spans="1:6" x14ac:dyDescent="0.3">
      <c r="A19" s="3">
        <v>41426</v>
      </c>
      <c r="B19" s="1">
        <v>8523</v>
      </c>
      <c r="C19" s="1">
        <v>694.1209704282229</v>
      </c>
      <c r="D19" s="1">
        <v>412067</v>
      </c>
      <c r="E19" s="1">
        <v>7043716</v>
      </c>
      <c r="F19" s="1">
        <v>2597</v>
      </c>
    </row>
    <row r="20" spans="1:6" x14ac:dyDescent="0.3">
      <c r="A20" s="3">
        <v>41456</v>
      </c>
      <c r="B20" s="1">
        <v>8283</v>
      </c>
      <c r="C20" s="1">
        <v>570.57501588428511</v>
      </c>
      <c r="D20" s="1">
        <v>412067</v>
      </c>
      <c r="E20" s="1">
        <v>5953600</v>
      </c>
      <c r="F20" s="1">
        <v>2530</v>
      </c>
    </row>
    <row r="21" spans="1:6" x14ac:dyDescent="0.3">
      <c r="A21" s="3">
        <v>41487</v>
      </c>
      <c r="B21" s="1">
        <v>8210</v>
      </c>
      <c r="C21" s="1">
        <v>463.58008429952673</v>
      </c>
      <c r="D21" s="1">
        <v>412067</v>
      </c>
      <c r="E21" s="1">
        <v>5953600</v>
      </c>
      <c r="F21" s="1">
        <v>2419</v>
      </c>
    </row>
    <row r="22" spans="1:6" x14ac:dyDescent="0.3">
      <c r="A22" s="3">
        <v>41518</v>
      </c>
      <c r="B22" s="1">
        <v>7656</v>
      </c>
      <c r="C22" s="1">
        <v>406.14236140169919</v>
      </c>
      <c r="D22" s="1">
        <v>412067</v>
      </c>
      <c r="E22" s="1">
        <v>5953600</v>
      </c>
      <c r="F22" s="1">
        <v>1857</v>
      </c>
    </row>
    <row r="23" spans="1:6" x14ac:dyDescent="0.3">
      <c r="A23" s="3">
        <v>41548</v>
      </c>
      <c r="B23" s="1">
        <v>8167</v>
      </c>
      <c r="C23" s="1">
        <v>740.33591247497293</v>
      </c>
      <c r="D23" s="1">
        <v>2912067</v>
      </c>
      <c r="E23" s="1">
        <v>8755681</v>
      </c>
      <c r="F23" s="1">
        <v>1956</v>
      </c>
    </row>
    <row r="24" spans="1:6" x14ac:dyDescent="0.3">
      <c r="A24" s="3">
        <v>41579</v>
      </c>
      <c r="B24" s="1">
        <v>8326</v>
      </c>
      <c r="C24" s="1">
        <v>481.70522764985424</v>
      </c>
      <c r="D24" s="1">
        <v>2912067</v>
      </c>
      <c r="E24" s="1">
        <v>8564402.25</v>
      </c>
      <c r="F24" s="1">
        <v>2398</v>
      </c>
    </row>
    <row r="25" spans="1:6" x14ac:dyDescent="0.3">
      <c r="A25" s="3">
        <v>41609</v>
      </c>
      <c r="B25" s="1">
        <v>8275</v>
      </c>
      <c r="C25" s="1">
        <v>532.60736766391972</v>
      </c>
      <c r="D25" s="1">
        <v>412067</v>
      </c>
      <c r="E25" s="1">
        <v>10640644</v>
      </c>
      <c r="F25" s="1">
        <v>1542</v>
      </c>
    </row>
    <row r="26" spans="1:6" x14ac:dyDescent="0.3">
      <c r="A26" s="3">
        <v>41640</v>
      </c>
      <c r="B26" s="1">
        <v>8025</v>
      </c>
      <c r="C26" s="1">
        <v>556.24535010357852</v>
      </c>
      <c r="D26" s="1">
        <v>0</v>
      </c>
      <c r="E26" s="1">
        <v>11292960.25</v>
      </c>
      <c r="F26" s="1">
        <v>1548</v>
      </c>
    </row>
    <row r="27" spans="1:6" x14ac:dyDescent="0.3">
      <c r="A27" s="3">
        <v>41671</v>
      </c>
      <c r="B27" s="1">
        <v>7350</v>
      </c>
      <c r="C27" s="1">
        <v>830.02078631116046</v>
      </c>
      <c r="D27" s="1">
        <v>0</v>
      </c>
      <c r="E27" s="1">
        <v>14058750.25</v>
      </c>
      <c r="F27" s="1">
        <v>2039</v>
      </c>
    </row>
    <row r="28" spans="1:6" x14ac:dyDescent="0.3">
      <c r="A28" s="3">
        <v>41699</v>
      </c>
      <c r="B28" s="1">
        <v>9306</v>
      </c>
      <c r="C28" s="1">
        <v>1087.4312469532304</v>
      </c>
      <c r="D28" s="1">
        <v>0</v>
      </c>
      <c r="E28" s="1">
        <v>91968100</v>
      </c>
      <c r="F28" s="1">
        <v>2569</v>
      </c>
    </row>
    <row r="29" spans="1:6" x14ac:dyDescent="0.3">
      <c r="A29" s="3">
        <v>41730</v>
      </c>
      <c r="B29" s="1">
        <v>10390</v>
      </c>
      <c r="C29" s="1">
        <v>1151.9926671345531</v>
      </c>
      <c r="D29" s="1">
        <v>0</v>
      </c>
      <c r="E29" s="1">
        <v>17451506.25</v>
      </c>
      <c r="F29" s="1">
        <v>2645</v>
      </c>
    </row>
    <row r="30" spans="1:6" x14ac:dyDescent="0.3">
      <c r="A30" s="3">
        <v>41760</v>
      </c>
      <c r="B30" s="1">
        <v>10455</v>
      </c>
      <c r="C30" s="1">
        <v>1128.3866856656325</v>
      </c>
      <c r="D30" s="1">
        <v>0</v>
      </c>
      <c r="E30" s="1">
        <v>16479540.25</v>
      </c>
      <c r="F30" s="1">
        <v>3028</v>
      </c>
    </row>
    <row r="31" spans="1:6" x14ac:dyDescent="0.3">
      <c r="A31" s="3">
        <v>41791</v>
      </c>
      <c r="B31" s="1">
        <v>9240</v>
      </c>
      <c r="C31" s="1">
        <v>1223.6820081173857</v>
      </c>
      <c r="D31" s="1">
        <v>0</v>
      </c>
      <c r="E31" s="1">
        <v>16301406.25</v>
      </c>
      <c r="F31" s="1">
        <v>3143</v>
      </c>
    </row>
    <row r="32" spans="1:6" x14ac:dyDescent="0.3">
      <c r="A32" s="3">
        <v>41821</v>
      </c>
      <c r="B32" s="1">
        <v>8688</v>
      </c>
      <c r="C32" s="1">
        <v>1110.7787545931426</v>
      </c>
      <c r="D32" s="1">
        <v>0</v>
      </c>
      <c r="E32" s="1">
        <v>12260502.25</v>
      </c>
      <c r="F32" s="1">
        <v>2817</v>
      </c>
    </row>
    <row r="33" spans="1:6" x14ac:dyDescent="0.3">
      <c r="A33" s="3">
        <v>41852</v>
      </c>
      <c r="B33" s="1">
        <v>8677</v>
      </c>
      <c r="C33" s="1">
        <v>570.57501588428511</v>
      </c>
      <c r="D33" s="1">
        <v>0</v>
      </c>
      <c r="E33" s="1">
        <v>9803161</v>
      </c>
      <c r="F33" s="1">
        <v>2719</v>
      </c>
    </row>
    <row r="34" spans="1:6" x14ac:dyDescent="0.3">
      <c r="A34" s="3">
        <v>41883</v>
      </c>
      <c r="B34" s="1">
        <v>8270</v>
      </c>
      <c r="C34" s="1">
        <v>542.02558784830228</v>
      </c>
      <c r="D34" s="1">
        <v>0</v>
      </c>
      <c r="E34" s="1">
        <v>9597604</v>
      </c>
      <c r="F34" s="1">
        <v>2494</v>
      </c>
    </row>
    <row r="35" spans="1:6" x14ac:dyDescent="0.3">
      <c r="A35" s="3">
        <v>41913</v>
      </c>
      <c r="B35" s="1">
        <v>8599</v>
      </c>
      <c r="C35" s="1">
        <v>384.66733319663706</v>
      </c>
      <c r="D35" s="1">
        <v>0</v>
      </c>
      <c r="E35" s="1">
        <v>6325225</v>
      </c>
      <c r="F35" s="1">
        <v>2426</v>
      </c>
    </row>
    <row r="36" spans="1:6" x14ac:dyDescent="0.3">
      <c r="A36" s="3">
        <v>41944</v>
      </c>
      <c r="B36" s="1">
        <v>8428</v>
      </c>
      <c r="C36" s="1">
        <v>995.5485988209773</v>
      </c>
      <c r="D36" s="1">
        <v>0</v>
      </c>
      <c r="E36" s="1">
        <v>14428602.25</v>
      </c>
      <c r="F36" s="1">
        <v>2252</v>
      </c>
    </row>
    <row r="37" spans="1:6" x14ac:dyDescent="0.3">
      <c r="A37" s="3">
        <v>41974</v>
      </c>
      <c r="B37" s="1">
        <v>9133</v>
      </c>
      <c r="C37" s="1">
        <v>1395.8959099335084</v>
      </c>
      <c r="D37" s="1">
        <v>0</v>
      </c>
      <c r="E37" s="1">
        <v>19945156</v>
      </c>
      <c r="F37" s="1">
        <v>2200</v>
      </c>
    </row>
    <row r="38" spans="1:6" x14ac:dyDescent="0.3">
      <c r="A38" s="4">
        <v>42005</v>
      </c>
      <c r="B38" s="2">
        <v>8655</v>
      </c>
      <c r="C38" s="2">
        <v>1358.4233576163178</v>
      </c>
      <c r="D38" s="2">
        <v>0</v>
      </c>
      <c r="E38" s="2">
        <v>63274070.25</v>
      </c>
      <c r="F38" s="2">
        <v>1615</v>
      </c>
    </row>
    <row r="39" spans="1:6" x14ac:dyDescent="0.3">
      <c r="A39" s="4">
        <v>42036</v>
      </c>
      <c r="B39" s="2">
        <v>7713</v>
      </c>
      <c r="C39" s="2">
        <v>1302.7923201431367</v>
      </c>
      <c r="D39" s="2">
        <v>0</v>
      </c>
      <c r="E39" s="2">
        <v>92294449</v>
      </c>
      <c r="F39" s="2">
        <v>4524</v>
      </c>
    </row>
    <row r="40" spans="1:6" x14ac:dyDescent="0.3">
      <c r="A40" s="4">
        <v>42064</v>
      </c>
      <c r="B40" s="2">
        <v>10099</v>
      </c>
      <c r="C40" s="2">
        <v>906.143443261107</v>
      </c>
      <c r="D40" s="2">
        <v>0</v>
      </c>
      <c r="E40" s="2">
        <v>92294449</v>
      </c>
      <c r="F40" s="2">
        <v>4255</v>
      </c>
    </row>
    <row r="41" spans="1:6" x14ac:dyDescent="0.3">
      <c r="A41" s="4">
        <v>42095</v>
      </c>
      <c r="B41" s="2">
        <v>10914</v>
      </c>
      <c r="C41" s="2">
        <v>410.4791516178156</v>
      </c>
      <c r="D41" s="2">
        <v>4699238</v>
      </c>
      <c r="E41" s="2">
        <v>107298522.25</v>
      </c>
      <c r="F41" s="2">
        <v>1984</v>
      </c>
    </row>
    <row r="42" spans="1:6" x14ac:dyDescent="0.3">
      <c r="A42" s="4">
        <v>42125</v>
      </c>
      <c r="B42" s="2">
        <v>11132</v>
      </c>
      <c r="C42" s="2">
        <v>978.59368162871408</v>
      </c>
      <c r="D42" s="2">
        <v>3432238</v>
      </c>
      <c r="E42" s="2">
        <v>353045310.25</v>
      </c>
      <c r="F42" s="2">
        <v>595</v>
      </c>
    </row>
    <row r="43" spans="1:6" x14ac:dyDescent="0.3">
      <c r="A43" s="4">
        <v>42156</v>
      </c>
      <c r="B43" s="2">
        <v>10187</v>
      </c>
      <c r="C43" s="2">
        <v>803.32462370092014</v>
      </c>
      <c r="D43" s="2">
        <v>500000</v>
      </c>
      <c r="E43" s="2">
        <v>281685872.25</v>
      </c>
      <c r="F43" s="2">
        <v>179</v>
      </c>
    </row>
    <row r="44" spans="1:6" x14ac:dyDescent="0.3">
      <c r="A44" s="4">
        <v>42186</v>
      </c>
      <c r="B44" s="2">
        <v>9542</v>
      </c>
      <c r="C44" s="2">
        <v>846.16355917552346</v>
      </c>
      <c r="D44" s="2">
        <v>0</v>
      </c>
      <c r="E44" s="2">
        <v>102292996</v>
      </c>
      <c r="F44" s="2">
        <v>761</v>
      </c>
    </row>
    <row r="45" spans="1:6" x14ac:dyDescent="0.3">
      <c r="A45" s="4">
        <v>42217</v>
      </c>
      <c r="B45" s="2">
        <v>9100</v>
      </c>
      <c r="C45" s="2">
        <v>1035.4476756974566</v>
      </c>
      <c r="D45" s="2">
        <v>0</v>
      </c>
      <c r="E45" s="2">
        <v>376010881</v>
      </c>
      <c r="F45" s="2">
        <v>228</v>
      </c>
    </row>
    <row r="46" spans="1:6" x14ac:dyDescent="0.3">
      <c r="A46" s="4">
        <v>42248</v>
      </c>
      <c r="B46" s="2">
        <v>8883</v>
      </c>
      <c r="C46" s="2">
        <v>397.51038519814864</v>
      </c>
      <c r="D46" s="2">
        <v>0</v>
      </c>
      <c r="E46" s="2">
        <v>219647220.25</v>
      </c>
      <c r="F46" s="2">
        <v>68</v>
      </c>
    </row>
    <row r="61" spans="2:6" x14ac:dyDescent="0.3">
      <c r="B61" s="1"/>
      <c r="C61" s="1"/>
      <c r="D61" s="1"/>
      <c r="F61" s="1"/>
    </row>
    <row r="62" spans="2:6" x14ac:dyDescent="0.3">
      <c r="B62" s="1"/>
      <c r="C62" s="1"/>
      <c r="D62" s="1"/>
    </row>
  </sheetData>
  <mergeCells count="3">
    <mergeCell ref="Q8:T8"/>
    <mergeCell ref="Q9:S9"/>
    <mergeCell ref="Q11:AB11"/>
  </mergeCells>
  <conditionalFormatting sqref="J6:O11 V6">
    <cfRule type="colorScale" priority="2">
      <colorScale>
        <cfvo type="num" val="-1"/>
        <cfvo type="num" val="0"/>
        <cfvo type="num" val="1"/>
        <color theme="9" tint="-0.249977111117893"/>
        <color rgb="FFFFEB84"/>
        <color theme="7" tint="-0.249977111117893"/>
      </colorScale>
    </cfRule>
  </conditionalFormatting>
  <conditionalFormatting sqref="K7:O11">
    <cfRule type="colorScale" priority="1">
      <colorScale>
        <cfvo type="num" val="-1"/>
        <cfvo type="num" val="0"/>
        <cfvo type="num" val="1"/>
        <color theme="2" tint="-0.499984740745262"/>
        <color theme="0"/>
        <color rgb="FF023034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zoomScale="113" workbookViewId="0">
      <selection activeCell="E21" sqref="E21"/>
    </sheetView>
  </sheetViews>
  <sheetFormatPr defaultRowHeight="14.4" x14ac:dyDescent="0.3"/>
  <cols>
    <col min="1" max="1" width="10.33203125" style="3" bestFit="1" customWidth="1"/>
    <col min="2" max="2" width="9.88671875" customWidth="1"/>
    <col min="3" max="3" width="7" customWidth="1"/>
  </cols>
  <sheetData>
    <row r="1" spans="1:16" x14ac:dyDescent="0.3">
      <c r="A1" s="3" t="s">
        <v>6</v>
      </c>
      <c r="B1" t="s">
        <v>3</v>
      </c>
      <c r="C1" t="s">
        <v>0</v>
      </c>
    </row>
    <row r="2" spans="1:16" x14ac:dyDescent="0.3">
      <c r="A2" s="3">
        <v>40909</v>
      </c>
      <c r="B2" s="1">
        <v>6861</v>
      </c>
      <c r="C2" s="1">
        <v>150</v>
      </c>
      <c r="E2" s="32" t="s">
        <v>12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32"/>
    </row>
    <row r="3" spans="1:16" x14ac:dyDescent="0.3">
      <c r="A3" s="3">
        <v>40940</v>
      </c>
      <c r="B3" s="1">
        <v>6196</v>
      </c>
      <c r="C3" s="1">
        <v>153</v>
      </c>
      <c r="E3" s="33">
        <f>CORREL(B2:B46,C2:C46)</f>
        <v>-0.44741942410490976</v>
      </c>
      <c r="F3" s="43" t="s">
        <v>20</v>
      </c>
      <c r="G3" s="33"/>
      <c r="H3" s="33"/>
      <c r="I3" s="33"/>
      <c r="J3" s="33"/>
      <c r="K3" s="33"/>
      <c r="L3" s="33"/>
      <c r="M3" s="33"/>
      <c r="N3" s="33"/>
      <c r="O3" s="33"/>
      <c r="P3" s="33"/>
    </row>
    <row r="4" spans="1:16" x14ac:dyDescent="0.3">
      <c r="A4" s="3">
        <v>40969</v>
      </c>
      <c r="B4" s="1">
        <v>7519</v>
      </c>
      <c r="C4" s="1">
        <v>152</v>
      </c>
      <c r="E4" s="33"/>
      <c r="F4" s="33" t="s">
        <v>21</v>
      </c>
      <c r="G4" s="33"/>
      <c r="H4" s="33"/>
      <c r="I4" s="33"/>
      <c r="J4" s="33"/>
      <c r="K4" s="33"/>
      <c r="L4" s="33"/>
      <c r="M4" s="33"/>
      <c r="N4" s="33"/>
      <c r="O4" s="33"/>
      <c r="P4" s="33"/>
    </row>
    <row r="5" spans="1:16" x14ac:dyDescent="0.3">
      <c r="A5" s="3">
        <v>41000</v>
      </c>
      <c r="B5" s="1">
        <v>8498</v>
      </c>
      <c r="C5" s="1">
        <v>149</v>
      </c>
    </row>
    <row r="6" spans="1:16" x14ac:dyDescent="0.3">
      <c r="A6" s="3">
        <v>41030</v>
      </c>
      <c r="B6" s="1">
        <v>8721</v>
      </c>
      <c r="C6" s="1">
        <v>150</v>
      </c>
    </row>
    <row r="7" spans="1:16" x14ac:dyDescent="0.3">
      <c r="A7" s="3">
        <v>41061</v>
      </c>
      <c r="B7" s="1">
        <v>6764</v>
      </c>
      <c r="C7" s="1">
        <v>152</v>
      </c>
    </row>
    <row r="8" spans="1:16" x14ac:dyDescent="0.3">
      <c r="A8" s="3">
        <v>41091</v>
      </c>
      <c r="B8" s="1">
        <v>6538</v>
      </c>
      <c r="C8" s="1">
        <v>155</v>
      </c>
    </row>
    <row r="9" spans="1:16" x14ac:dyDescent="0.3">
      <c r="A9" s="3">
        <v>41122</v>
      </c>
      <c r="B9" s="1">
        <v>6808</v>
      </c>
      <c r="C9" s="1">
        <v>153</v>
      </c>
    </row>
    <row r="10" spans="1:16" x14ac:dyDescent="0.3">
      <c r="A10" s="3">
        <v>41153</v>
      </c>
      <c r="B10" s="1">
        <v>6292</v>
      </c>
      <c r="C10" s="1">
        <v>153</v>
      </c>
    </row>
    <row r="11" spans="1:16" x14ac:dyDescent="0.3">
      <c r="A11" s="3">
        <v>41183</v>
      </c>
      <c r="B11" s="1">
        <v>6973</v>
      </c>
      <c r="C11" s="1">
        <v>154</v>
      </c>
    </row>
    <row r="12" spans="1:16" x14ac:dyDescent="0.3">
      <c r="A12" s="3">
        <v>41214</v>
      </c>
      <c r="B12" s="1">
        <v>8132</v>
      </c>
      <c r="C12" s="1">
        <v>153</v>
      </c>
    </row>
    <row r="13" spans="1:16" x14ac:dyDescent="0.3">
      <c r="A13" s="3">
        <v>41244</v>
      </c>
      <c r="B13" s="1">
        <v>8857</v>
      </c>
      <c r="C13" s="1">
        <v>151</v>
      </c>
    </row>
    <row r="14" spans="1:16" x14ac:dyDescent="0.3">
      <c r="A14" s="3">
        <v>41275</v>
      </c>
      <c r="B14" s="1">
        <v>8939</v>
      </c>
      <c r="C14" s="1">
        <v>154</v>
      </c>
    </row>
    <row r="15" spans="1:16" x14ac:dyDescent="0.3">
      <c r="A15" s="3">
        <v>41306</v>
      </c>
      <c r="B15" s="1">
        <v>7863</v>
      </c>
      <c r="C15" s="1">
        <v>154</v>
      </c>
    </row>
    <row r="16" spans="1:16" x14ac:dyDescent="0.3">
      <c r="A16" s="3">
        <v>41334</v>
      </c>
      <c r="B16" s="1">
        <v>9506</v>
      </c>
      <c r="C16" s="1">
        <v>153</v>
      </c>
    </row>
    <row r="17" spans="1:3" x14ac:dyDescent="0.3">
      <c r="A17" s="3">
        <v>41365</v>
      </c>
      <c r="B17" s="1">
        <v>10338</v>
      </c>
      <c r="C17" s="1">
        <v>151</v>
      </c>
    </row>
    <row r="18" spans="1:3" x14ac:dyDescent="0.3">
      <c r="A18" s="3">
        <v>41395</v>
      </c>
      <c r="B18" s="1">
        <v>10094</v>
      </c>
      <c r="C18" s="1">
        <v>152</v>
      </c>
    </row>
    <row r="19" spans="1:3" x14ac:dyDescent="0.3">
      <c r="A19" s="3">
        <v>41426</v>
      </c>
      <c r="B19" s="1">
        <v>8523</v>
      </c>
      <c r="C19" s="1">
        <v>154</v>
      </c>
    </row>
    <row r="20" spans="1:3" x14ac:dyDescent="0.3">
      <c r="A20" s="3">
        <v>41456</v>
      </c>
      <c r="B20" s="1">
        <v>8283</v>
      </c>
      <c r="C20" s="1">
        <v>155</v>
      </c>
    </row>
    <row r="21" spans="1:3" x14ac:dyDescent="0.3">
      <c r="A21" s="3">
        <v>41487</v>
      </c>
      <c r="B21" s="1">
        <v>8210</v>
      </c>
      <c r="C21" s="1">
        <v>156</v>
      </c>
    </row>
    <row r="22" spans="1:3" x14ac:dyDescent="0.3">
      <c r="A22" s="3">
        <v>41518</v>
      </c>
      <c r="B22" s="1">
        <v>7656</v>
      </c>
      <c r="C22" s="1">
        <v>156</v>
      </c>
    </row>
    <row r="23" spans="1:3" x14ac:dyDescent="0.3">
      <c r="A23" s="3">
        <v>41548</v>
      </c>
      <c r="B23" s="1">
        <v>8167</v>
      </c>
      <c r="C23" s="1">
        <v>156</v>
      </c>
    </row>
    <row r="24" spans="1:3" x14ac:dyDescent="0.3">
      <c r="A24" s="3">
        <v>41579</v>
      </c>
      <c r="B24" s="1">
        <v>8326</v>
      </c>
      <c r="C24" s="1">
        <v>155</v>
      </c>
    </row>
    <row r="25" spans="1:3" x14ac:dyDescent="0.3">
      <c r="A25" s="3">
        <v>41609</v>
      </c>
      <c r="B25" s="1">
        <v>8275</v>
      </c>
      <c r="C25" s="1">
        <v>155</v>
      </c>
    </row>
    <row r="26" spans="1:3" x14ac:dyDescent="0.3">
      <c r="A26" s="3">
        <v>41640</v>
      </c>
      <c r="B26" s="1">
        <v>8025</v>
      </c>
      <c r="C26" s="1">
        <v>154</v>
      </c>
    </row>
    <row r="27" spans="1:3" x14ac:dyDescent="0.3">
      <c r="A27" s="3">
        <v>41671</v>
      </c>
      <c r="B27" s="1">
        <v>7350</v>
      </c>
      <c r="C27" s="1">
        <v>156</v>
      </c>
    </row>
    <row r="28" spans="1:3" x14ac:dyDescent="0.3">
      <c r="A28" s="3">
        <v>41699</v>
      </c>
      <c r="B28" s="1">
        <v>9306</v>
      </c>
      <c r="C28" s="1">
        <v>154</v>
      </c>
    </row>
    <row r="29" spans="1:3" x14ac:dyDescent="0.3">
      <c r="A29" s="3">
        <v>41730</v>
      </c>
      <c r="B29" s="1">
        <v>10390</v>
      </c>
      <c r="C29" s="1">
        <v>151</v>
      </c>
    </row>
    <row r="30" spans="1:3" x14ac:dyDescent="0.3">
      <c r="A30" s="3">
        <v>41760</v>
      </c>
      <c r="B30" s="1">
        <v>10455</v>
      </c>
      <c r="C30" s="1">
        <v>151</v>
      </c>
    </row>
    <row r="31" spans="1:3" x14ac:dyDescent="0.3">
      <c r="A31" s="3">
        <v>41791</v>
      </c>
      <c r="B31" s="1">
        <v>9240</v>
      </c>
      <c r="C31" s="1">
        <v>153</v>
      </c>
    </row>
    <row r="32" spans="1:3" x14ac:dyDescent="0.3">
      <c r="A32" s="3">
        <v>41821</v>
      </c>
      <c r="B32" s="1">
        <v>8688</v>
      </c>
      <c r="C32" s="1">
        <v>154</v>
      </c>
    </row>
    <row r="33" spans="1:3" x14ac:dyDescent="0.3">
      <c r="A33" s="3">
        <v>41852</v>
      </c>
      <c r="B33" s="1">
        <v>8677</v>
      </c>
      <c r="C33" s="1">
        <v>153</v>
      </c>
    </row>
    <row r="34" spans="1:3" x14ac:dyDescent="0.3">
      <c r="A34" s="3">
        <v>41883</v>
      </c>
      <c r="B34" s="1">
        <v>8270</v>
      </c>
      <c r="C34" s="1">
        <v>153</v>
      </c>
    </row>
    <row r="35" spans="1:3" x14ac:dyDescent="0.3">
      <c r="A35" s="3">
        <v>41913</v>
      </c>
      <c r="B35" s="1">
        <v>8599</v>
      </c>
      <c r="C35" s="1">
        <v>153</v>
      </c>
    </row>
    <row r="36" spans="1:3" x14ac:dyDescent="0.3">
      <c r="A36" s="3">
        <v>41944</v>
      </c>
      <c r="B36" s="1">
        <v>8428</v>
      </c>
      <c r="C36" s="1">
        <v>153</v>
      </c>
    </row>
    <row r="37" spans="1:3" x14ac:dyDescent="0.3">
      <c r="A37" s="3">
        <v>41974</v>
      </c>
      <c r="B37" s="1">
        <v>9133</v>
      </c>
      <c r="C37" s="1">
        <v>151</v>
      </c>
    </row>
    <row r="38" spans="1:3" x14ac:dyDescent="0.3">
      <c r="A38" s="4">
        <v>42005</v>
      </c>
      <c r="B38" s="2">
        <v>8655</v>
      </c>
      <c r="C38" s="2">
        <v>152</v>
      </c>
    </row>
    <row r="39" spans="1:3" x14ac:dyDescent="0.3">
      <c r="A39" s="4">
        <v>42036</v>
      </c>
      <c r="B39" s="2">
        <v>7713</v>
      </c>
      <c r="C39" s="2">
        <v>154</v>
      </c>
    </row>
    <row r="40" spans="1:3" x14ac:dyDescent="0.3">
      <c r="A40" s="4">
        <v>42064</v>
      </c>
      <c r="B40" s="2">
        <v>10099</v>
      </c>
      <c r="C40" s="2">
        <v>152</v>
      </c>
    </row>
    <row r="41" spans="1:3" x14ac:dyDescent="0.3">
      <c r="A41" s="4">
        <v>42095</v>
      </c>
      <c r="B41" s="2">
        <v>10914</v>
      </c>
      <c r="C41" s="2">
        <v>150</v>
      </c>
    </row>
    <row r="42" spans="1:3" x14ac:dyDescent="0.3">
      <c r="A42" s="4">
        <v>42125</v>
      </c>
      <c r="B42" s="2">
        <v>11132</v>
      </c>
      <c r="C42" s="2">
        <v>151</v>
      </c>
    </row>
    <row r="43" spans="1:3" x14ac:dyDescent="0.3">
      <c r="A43" s="4">
        <v>42156</v>
      </c>
      <c r="B43" s="2">
        <v>10187</v>
      </c>
      <c r="C43" s="2">
        <v>150</v>
      </c>
    </row>
    <row r="44" spans="1:3" x14ac:dyDescent="0.3">
      <c r="A44" s="4">
        <v>42186</v>
      </c>
      <c r="B44" s="2">
        <v>9542</v>
      </c>
      <c r="C44" s="2">
        <v>152</v>
      </c>
    </row>
    <row r="45" spans="1:3" x14ac:dyDescent="0.3">
      <c r="A45" s="4">
        <v>42217</v>
      </c>
      <c r="B45" s="2">
        <v>9100</v>
      </c>
      <c r="C45" s="2">
        <v>153</v>
      </c>
    </row>
    <row r="46" spans="1:3" x14ac:dyDescent="0.3">
      <c r="A46" s="4">
        <v>42248</v>
      </c>
      <c r="B46" s="2">
        <v>8883</v>
      </c>
      <c r="C46" s="2">
        <v>151</v>
      </c>
    </row>
    <row r="61" spans="2:2" x14ac:dyDescent="0.3">
      <c r="B61" s="1"/>
    </row>
    <row r="62" spans="2:2" x14ac:dyDescent="0.3">
      <c r="B62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zoomScale="111" workbookViewId="0">
      <selection activeCell="D10" sqref="D10"/>
    </sheetView>
  </sheetViews>
  <sheetFormatPr defaultRowHeight="14.4" x14ac:dyDescent="0.3"/>
  <cols>
    <col min="1" max="1" width="10.33203125" style="3" bestFit="1" customWidth="1"/>
    <col min="2" max="2" width="9.88671875" customWidth="1"/>
    <col min="3" max="3" width="17.77734375" customWidth="1"/>
    <col min="4" max="4" width="15" customWidth="1"/>
  </cols>
  <sheetData>
    <row r="1" spans="1:8" x14ac:dyDescent="0.3">
      <c r="A1" s="3" t="s">
        <v>6</v>
      </c>
      <c r="B1" t="s">
        <v>3</v>
      </c>
      <c r="C1" s="17" t="s">
        <v>9</v>
      </c>
    </row>
    <row r="2" spans="1:8" x14ac:dyDescent="0.3">
      <c r="A2" s="3">
        <v>40909</v>
      </c>
      <c r="B2" s="1">
        <v>6861</v>
      </c>
      <c r="C2" s="1">
        <v>0</v>
      </c>
    </row>
    <row r="3" spans="1:8" x14ac:dyDescent="0.3">
      <c r="A3" s="3">
        <v>40940</v>
      </c>
      <c r="B3" s="1">
        <v>6196</v>
      </c>
      <c r="C3" s="1">
        <v>0</v>
      </c>
      <c r="E3" s="41" t="s">
        <v>22</v>
      </c>
      <c r="F3" s="41"/>
      <c r="G3" s="41"/>
      <c r="H3" s="41"/>
    </row>
    <row r="4" spans="1:8" x14ac:dyDescent="0.3">
      <c r="A4" s="3">
        <v>40969</v>
      </c>
      <c r="B4" s="1">
        <v>7519</v>
      </c>
      <c r="C4" s="1">
        <v>0</v>
      </c>
      <c r="E4" s="40">
        <f>CORREL(B2:B46,C2:C46)</f>
        <v>0.14575903419229072</v>
      </c>
      <c r="F4" s="40"/>
      <c r="G4" s="40"/>
      <c r="H4" s="40"/>
    </row>
    <row r="5" spans="1:8" x14ac:dyDescent="0.3">
      <c r="A5" s="3">
        <v>41000</v>
      </c>
      <c r="B5" s="1">
        <v>8498</v>
      </c>
      <c r="C5" s="1">
        <v>34853</v>
      </c>
      <c r="E5" t="s">
        <v>28</v>
      </c>
    </row>
    <row r="6" spans="1:8" x14ac:dyDescent="0.3">
      <c r="A6" s="3">
        <v>41030</v>
      </c>
      <c r="B6" s="1">
        <v>8721</v>
      </c>
      <c r="C6" s="1">
        <v>198664</v>
      </c>
    </row>
    <row r="7" spans="1:8" x14ac:dyDescent="0.3">
      <c r="A7" s="3">
        <v>41061</v>
      </c>
      <c r="B7" s="1">
        <v>6764</v>
      </c>
      <c r="C7" s="1">
        <v>0</v>
      </c>
    </row>
    <row r="8" spans="1:8" x14ac:dyDescent="0.3">
      <c r="A8" s="3">
        <v>41091</v>
      </c>
      <c r="B8" s="1">
        <v>6538</v>
      </c>
      <c r="C8" s="1">
        <v>76327</v>
      </c>
    </row>
    <row r="9" spans="1:8" x14ac:dyDescent="0.3">
      <c r="A9" s="3">
        <v>41122</v>
      </c>
      <c r="B9" s="1">
        <v>6808</v>
      </c>
      <c r="C9" s="1">
        <v>973811</v>
      </c>
    </row>
    <row r="10" spans="1:8" x14ac:dyDescent="0.3">
      <c r="A10" s="3">
        <v>41153</v>
      </c>
      <c r="B10" s="1">
        <v>6292</v>
      </c>
      <c r="C10" s="1">
        <v>1032480</v>
      </c>
    </row>
    <row r="11" spans="1:8" x14ac:dyDescent="0.3">
      <c r="A11" s="3">
        <v>41183</v>
      </c>
      <c r="B11" s="1">
        <v>6973</v>
      </c>
      <c r="C11" s="1">
        <v>3288544</v>
      </c>
    </row>
    <row r="12" spans="1:8" x14ac:dyDescent="0.3">
      <c r="A12" s="3">
        <v>41214</v>
      </c>
      <c r="B12" s="1">
        <v>8132</v>
      </c>
      <c r="C12" s="1">
        <v>18087951</v>
      </c>
    </row>
    <row r="13" spans="1:8" x14ac:dyDescent="0.3">
      <c r="A13" s="3">
        <v>41244</v>
      </c>
      <c r="B13" s="1">
        <v>8857</v>
      </c>
      <c r="C13" s="1">
        <v>10646798</v>
      </c>
    </row>
    <row r="14" spans="1:8" x14ac:dyDescent="0.3">
      <c r="A14" s="3">
        <v>41275</v>
      </c>
      <c r="B14" s="1">
        <v>8939</v>
      </c>
      <c r="C14" s="1">
        <v>2776414</v>
      </c>
    </row>
    <row r="15" spans="1:8" x14ac:dyDescent="0.3">
      <c r="A15" s="3">
        <v>41306</v>
      </c>
      <c r="B15" s="1">
        <v>7863</v>
      </c>
      <c r="C15" s="1">
        <v>0</v>
      </c>
    </row>
    <row r="16" spans="1:8" x14ac:dyDescent="0.3">
      <c r="A16" s="3">
        <v>41334</v>
      </c>
      <c r="B16" s="1">
        <v>9506</v>
      </c>
      <c r="C16" s="1">
        <v>4900000</v>
      </c>
    </row>
    <row r="17" spans="1:3" x14ac:dyDescent="0.3">
      <c r="A17" s="3">
        <v>41365</v>
      </c>
      <c r="B17" s="1">
        <v>10338</v>
      </c>
      <c r="C17" s="1">
        <v>5715857</v>
      </c>
    </row>
    <row r="18" spans="1:3" x14ac:dyDescent="0.3">
      <c r="A18" s="3">
        <v>41395</v>
      </c>
      <c r="B18" s="1">
        <v>10094</v>
      </c>
      <c r="C18" s="1">
        <v>20145571</v>
      </c>
    </row>
    <row r="19" spans="1:3" x14ac:dyDescent="0.3">
      <c r="A19" s="3">
        <v>41426</v>
      </c>
      <c r="B19" s="1">
        <v>8523</v>
      </c>
      <c r="C19" s="1">
        <v>0</v>
      </c>
    </row>
    <row r="20" spans="1:3" x14ac:dyDescent="0.3">
      <c r="A20" s="3">
        <v>41456</v>
      </c>
      <c r="B20" s="1">
        <v>8283</v>
      </c>
      <c r="C20" s="1">
        <v>2801332</v>
      </c>
    </row>
    <row r="21" spans="1:3" x14ac:dyDescent="0.3">
      <c r="A21" s="3">
        <v>41487</v>
      </c>
      <c r="B21" s="1">
        <v>8210</v>
      </c>
      <c r="C21" s="1">
        <v>3517289</v>
      </c>
    </row>
    <row r="22" spans="1:3" x14ac:dyDescent="0.3">
      <c r="A22" s="3">
        <v>41518</v>
      </c>
      <c r="B22" s="1">
        <v>7656</v>
      </c>
      <c r="C22" s="1">
        <v>0</v>
      </c>
    </row>
    <row r="23" spans="1:3" x14ac:dyDescent="0.3">
      <c r="A23" s="3">
        <v>41548</v>
      </c>
      <c r="B23" s="1">
        <v>8167</v>
      </c>
      <c r="C23" s="1">
        <v>2972895</v>
      </c>
    </row>
    <row r="24" spans="1:3" x14ac:dyDescent="0.3">
      <c r="A24" s="3">
        <v>41579</v>
      </c>
      <c r="B24" s="1">
        <v>8326</v>
      </c>
      <c r="C24" s="1">
        <v>2889982</v>
      </c>
    </row>
    <row r="25" spans="1:3" x14ac:dyDescent="0.3">
      <c r="A25" s="3">
        <v>41609</v>
      </c>
      <c r="B25" s="1">
        <v>8275</v>
      </c>
      <c r="C25" s="1">
        <v>0</v>
      </c>
    </row>
    <row r="26" spans="1:3" x14ac:dyDescent="0.3">
      <c r="A26" s="3">
        <v>41640</v>
      </c>
      <c r="B26" s="1">
        <v>8025</v>
      </c>
      <c r="C26" s="1">
        <v>0</v>
      </c>
    </row>
    <row r="27" spans="1:3" x14ac:dyDescent="0.3">
      <c r="A27" s="3">
        <v>41671</v>
      </c>
      <c r="B27" s="1">
        <v>7350</v>
      </c>
      <c r="C27" s="1">
        <v>0</v>
      </c>
    </row>
    <row r="28" spans="1:3" x14ac:dyDescent="0.3">
      <c r="A28" s="3">
        <v>41699</v>
      </c>
      <c r="B28" s="1">
        <v>9306</v>
      </c>
      <c r="C28" s="1">
        <v>0</v>
      </c>
    </row>
    <row r="29" spans="1:3" x14ac:dyDescent="0.3">
      <c r="A29" s="3">
        <v>41730</v>
      </c>
      <c r="B29" s="1">
        <v>10390</v>
      </c>
      <c r="C29" s="1">
        <v>0</v>
      </c>
    </row>
    <row r="30" spans="1:3" x14ac:dyDescent="0.3">
      <c r="A30" s="3">
        <v>41760</v>
      </c>
      <c r="B30" s="1">
        <v>10455</v>
      </c>
      <c r="C30" s="1">
        <v>0</v>
      </c>
    </row>
    <row r="31" spans="1:3" x14ac:dyDescent="0.3">
      <c r="A31" s="3">
        <v>41791</v>
      </c>
      <c r="B31" s="1">
        <v>9240</v>
      </c>
      <c r="C31" s="1">
        <v>0</v>
      </c>
    </row>
    <row r="32" spans="1:3" x14ac:dyDescent="0.3">
      <c r="A32" s="3">
        <v>41821</v>
      </c>
      <c r="B32" s="1">
        <v>8688</v>
      </c>
      <c r="C32" s="1">
        <v>0</v>
      </c>
    </row>
    <row r="33" spans="1:3" x14ac:dyDescent="0.3">
      <c r="A33" s="3">
        <v>41852</v>
      </c>
      <c r="B33" s="1">
        <v>8677</v>
      </c>
      <c r="C33" s="1">
        <v>0</v>
      </c>
    </row>
    <row r="34" spans="1:3" x14ac:dyDescent="0.3">
      <c r="A34" s="3">
        <v>41883</v>
      </c>
      <c r="B34" s="1">
        <v>8270</v>
      </c>
      <c r="C34" s="1">
        <v>0</v>
      </c>
    </row>
    <row r="35" spans="1:3" x14ac:dyDescent="0.3">
      <c r="A35" s="3">
        <v>41913</v>
      </c>
      <c r="B35" s="1">
        <v>8599</v>
      </c>
      <c r="C35" s="1">
        <v>0</v>
      </c>
    </row>
    <row r="36" spans="1:3" x14ac:dyDescent="0.3">
      <c r="A36" s="3">
        <v>41944</v>
      </c>
      <c r="B36" s="1">
        <v>8428</v>
      </c>
      <c r="C36" s="1">
        <v>0</v>
      </c>
    </row>
    <row r="37" spans="1:3" x14ac:dyDescent="0.3">
      <c r="A37" s="3">
        <v>41974</v>
      </c>
      <c r="B37" s="1">
        <v>9133</v>
      </c>
      <c r="C37" s="1">
        <v>0</v>
      </c>
    </row>
    <row r="38" spans="1:3" x14ac:dyDescent="0.3">
      <c r="A38" s="4">
        <v>42005</v>
      </c>
      <c r="B38" s="2">
        <v>8655</v>
      </c>
      <c r="C38" s="2">
        <v>0</v>
      </c>
    </row>
    <row r="39" spans="1:3" x14ac:dyDescent="0.3">
      <c r="A39" s="4">
        <v>42036</v>
      </c>
      <c r="B39" s="2">
        <v>7713</v>
      </c>
      <c r="C39" s="2">
        <v>0</v>
      </c>
    </row>
    <row r="40" spans="1:3" x14ac:dyDescent="0.3">
      <c r="A40" s="4">
        <v>42064</v>
      </c>
      <c r="B40" s="2">
        <v>10099</v>
      </c>
      <c r="C40" s="2">
        <v>0</v>
      </c>
    </row>
    <row r="41" spans="1:3" x14ac:dyDescent="0.3">
      <c r="A41" s="4">
        <v>42095</v>
      </c>
      <c r="B41" s="2">
        <v>10914</v>
      </c>
      <c r="C41" s="2">
        <v>0</v>
      </c>
    </row>
    <row r="42" spans="1:3" x14ac:dyDescent="0.3">
      <c r="A42" s="4">
        <v>42125</v>
      </c>
      <c r="B42" s="2">
        <v>11132</v>
      </c>
      <c r="C42" s="2">
        <v>0</v>
      </c>
    </row>
    <row r="43" spans="1:3" x14ac:dyDescent="0.3">
      <c r="A43" s="4">
        <v>42156</v>
      </c>
      <c r="B43" s="2">
        <v>10187</v>
      </c>
      <c r="C43" s="2">
        <v>0</v>
      </c>
    </row>
    <row r="44" spans="1:3" x14ac:dyDescent="0.3">
      <c r="A44" s="4">
        <v>42186</v>
      </c>
      <c r="B44" s="2">
        <v>9542</v>
      </c>
      <c r="C44" s="2">
        <v>3200000</v>
      </c>
    </row>
    <row r="45" spans="1:3" x14ac:dyDescent="0.3">
      <c r="A45" s="4">
        <v>42217</v>
      </c>
      <c r="B45" s="2">
        <v>9100</v>
      </c>
      <c r="C45" s="2">
        <v>2771002</v>
      </c>
    </row>
    <row r="46" spans="1:3" x14ac:dyDescent="0.3">
      <c r="A46" s="4">
        <v>42248</v>
      </c>
      <c r="B46" s="2">
        <v>8883</v>
      </c>
      <c r="C46" s="2">
        <v>0</v>
      </c>
    </row>
    <row r="61" spans="2:3" x14ac:dyDescent="0.3">
      <c r="B61" s="1"/>
      <c r="C61" s="1"/>
    </row>
    <row r="62" spans="2:3" x14ac:dyDescent="0.3">
      <c r="B62" s="1"/>
      <c r="C62" s="1"/>
    </row>
  </sheetData>
  <mergeCells count="2">
    <mergeCell ref="E3:H3"/>
    <mergeCell ref="E4:H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zoomScale="79" workbookViewId="0">
      <selection activeCell="D58" sqref="D58:D59"/>
    </sheetView>
  </sheetViews>
  <sheetFormatPr defaultRowHeight="14.4" x14ac:dyDescent="0.3"/>
  <cols>
    <col min="1" max="1" width="15.21875" customWidth="1"/>
    <col min="2" max="2" width="21.21875" customWidth="1"/>
    <col min="3" max="3" width="16.44140625" customWidth="1"/>
    <col min="4" max="4" width="18.109375" customWidth="1"/>
    <col min="5" max="5" width="11.33203125" customWidth="1"/>
    <col min="6" max="6" width="12.44140625" customWidth="1"/>
    <col min="7" max="7" width="10.77734375" customWidth="1"/>
    <col min="8" max="8" width="14.21875" customWidth="1"/>
    <col min="9" max="9" width="13.88671875" customWidth="1"/>
  </cols>
  <sheetData>
    <row r="1" spans="1:9" x14ac:dyDescent="0.3">
      <c r="A1" t="s">
        <v>57</v>
      </c>
    </row>
    <row r="2" spans="1:9" ht="15" thickBot="1" x14ac:dyDescent="0.35"/>
    <row r="3" spans="1:9" x14ac:dyDescent="0.3">
      <c r="A3" s="22" t="s">
        <v>58</v>
      </c>
      <c r="B3" s="22"/>
    </row>
    <row r="4" spans="1:9" x14ac:dyDescent="0.3">
      <c r="A4" s="5" t="s">
        <v>59</v>
      </c>
      <c r="B4" s="5">
        <v>0.65015782858206506</v>
      </c>
    </row>
    <row r="5" spans="1:9" x14ac:dyDescent="0.3">
      <c r="A5" s="5" t="s">
        <v>60</v>
      </c>
      <c r="B5" s="5">
        <v>0.42270520206654583</v>
      </c>
    </row>
    <row r="6" spans="1:9" x14ac:dyDescent="0.3">
      <c r="A6" s="5" t="s">
        <v>61</v>
      </c>
      <c r="B6" s="5">
        <v>0.36497572227320046</v>
      </c>
    </row>
    <row r="7" spans="1:9" x14ac:dyDescent="0.3">
      <c r="A7" s="5" t="s">
        <v>62</v>
      </c>
      <c r="B7" s="5">
        <v>973.6279413187425</v>
      </c>
    </row>
    <row r="8" spans="1:9" ht="15" thickBot="1" x14ac:dyDescent="0.35">
      <c r="A8" s="6" t="s">
        <v>63</v>
      </c>
      <c r="B8" s="6">
        <v>45</v>
      </c>
    </row>
    <row r="10" spans="1:9" ht="15" thickBot="1" x14ac:dyDescent="0.35">
      <c r="A10" t="s">
        <v>64</v>
      </c>
    </row>
    <row r="11" spans="1:9" x14ac:dyDescent="0.3">
      <c r="A11" s="7"/>
      <c r="B11" s="7" t="s">
        <v>69</v>
      </c>
      <c r="C11" s="7" t="s">
        <v>70</v>
      </c>
      <c r="D11" s="7" t="s">
        <v>71</v>
      </c>
      <c r="E11" s="7" t="s">
        <v>72</v>
      </c>
      <c r="F11" s="7" t="s">
        <v>73</v>
      </c>
    </row>
    <row r="12" spans="1:9" x14ac:dyDescent="0.3">
      <c r="A12" s="5" t="s">
        <v>65</v>
      </c>
      <c r="B12" s="5">
        <v>4</v>
      </c>
      <c r="C12" s="5">
        <v>27764253.275337107</v>
      </c>
      <c r="D12" s="5">
        <v>6941063.3188342769</v>
      </c>
      <c r="E12" s="5">
        <v>7.3221723732780255</v>
      </c>
      <c r="F12" s="5">
        <v>1.5979870598786358E-4</v>
      </c>
    </row>
    <row r="13" spans="1:9" x14ac:dyDescent="0.3">
      <c r="A13" s="5" t="s">
        <v>66</v>
      </c>
      <c r="B13" s="5">
        <v>40</v>
      </c>
      <c r="C13" s="5">
        <v>37918054.724662907</v>
      </c>
      <c r="D13" s="5">
        <v>947951.36811657273</v>
      </c>
      <c r="E13" s="5"/>
      <c r="F13" s="5"/>
    </row>
    <row r="14" spans="1:9" ht="15" thickBot="1" x14ac:dyDescent="0.35">
      <c r="A14" s="6" t="s">
        <v>67</v>
      </c>
      <c r="B14" s="6">
        <v>44</v>
      </c>
      <c r="C14" s="6">
        <v>65682308.000000015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74</v>
      </c>
      <c r="C16" s="7" t="s">
        <v>62</v>
      </c>
      <c r="D16" s="7" t="s">
        <v>75</v>
      </c>
      <c r="E16" s="7" t="s">
        <v>76</v>
      </c>
      <c r="F16" s="7" t="s">
        <v>77</v>
      </c>
      <c r="G16" s="7" t="s">
        <v>78</v>
      </c>
      <c r="H16" s="7" t="s">
        <v>79</v>
      </c>
      <c r="I16" s="7" t="s">
        <v>80</v>
      </c>
    </row>
    <row r="17" spans="1:9" x14ac:dyDescent="0.3">
      <c r="A17" s="5" t="s">
        <v>68</v>
      </c>
      <c r="B17" s="5">
        <v>6751.991642867175</v>
      </c>
      <c r="C17" s="5">
        <v>482.6404328635104</v>
      </c>
      <c r="D17" s="5">
        <v>13.989693326784792</v>
      </c>
      <c r="E17" s="5">
        <v>5.3712121802753199E-17</v>
      </c>
      <c r="F17" s="5">
        <v>5776.5389416399667</v>
      </c>
      <c r="G17" s="5">
        <v>7727.4443440943833</v>
      </c>
      <c r="H17" s="5">
        <v>5776.5389416399667</v>
      </c>
      <c r="I17" s="5">
        <v>7727.4443440943833</v>
      </c>
    </row>
    <row r="18" spans="1:9" x14ac:dyDescent="0.3">
      <c r="A18" s="5" t="s">
        <v>5</v>
      </c>
      <c r="B18" s="5">
        <v>0.64313985842374921</v>
      </c>
      <c r="C18" s="5">
        <v>0.48477112286206803</v>
      </c>
      <c r="D18" s="5">
        <v>1.3266876430812935</v>
      </c>
      <c r="E18" s="5">
        <v>0.19213660857945294</v>
      </c>
      <c r="F18" s="5">
        <v>-0.33661912792391546</v>
      </c>
      <c r="G18" s="5">
        <v>1.6228988447714139</v>
      </c>
      <c r="H18" s="5">
        <v>-0.33661912792391546</v>
      </c>
      <c r="I18" s="5">
        <v>1.6228988447714139</v>
      </c>
    </row>
    <row r="19" spans="1:9" x14ac:dyDescent="0.3">
      <c r="A19" s="5" t="s">
        <v>7</v>
      </c>
      <c r="B19" s="5">
        <v>2.6496382161235482E-4</v>
      </c>
      <c r="C19" s="5">
        <v>1.1126616930661369E-4</v>
      </c>
      <c r="D19" s="5">
        <v>2.3813511623843175</v>
      </c>
      <c r="E19" s="5">
        <v>2.2097674846946469E-2</v>
      </c>
      <c r="F19" s="5">
        <v>4.0086505053106618E-5</v>
      </c>
      <c r="G19" s="5">
        <v>4.8984113817160304E-4</v>
      </c>
      <c r="H19" s="5">
        <v>4.0086505053106618E-5</v>
      </c>
      <c r="I19" s="5">
        <v>4.8984113817160304E-4</v>
      </c>
    </row>
    <row r="20" spans="1:9" x14ac:dyDescent="0.3">
      <c r="A20" s="5" t="s">
        <v>8</v>
      </c>
      <c r="B20" s="5">
        <v>7.3151522911807303E-6</v>
      </c>
      <c r="C20" s="5">
        <v>2.0030922098826413E-6</v>
      </c>
      <c r="D20" s="5">
        <v>3.6519298787594585</v>
      </c>
      <c r="E20" s="5">
        <v>7.463142301541184E-4</v>
      </c>
      <c r="F20" s="5">
        <v>3.2667519212727143E-6</v>
      </c>
      <c r="G20" s="5">
        <v>1.1363552661088747E-5</v>
      </c>
      <c r="H20" s="5">
        <v>3.2667519212727143E-6</v>
      </c>
      <c r="I20" s="5">
        <v>1.1363552661088747E-5</v>
      </c>
    </row>
    <row r="21" spans="1:9" ht="15" thickBot="1" x14ac:dyDescent="0.35">
      <c r="A21" s="6" t="s">
        <v>10</v>
      </c>
      <c r="B21" s="6">
        <v>0.3586958332589163</v>
      </c>
      <c r="C21" s="6">
        <v>0.19296223273637575</v>
      </c>
      <c r="D21" s="6">
        <v>1.8588913911924161</v>
      </c>
      <c r="E21" s="6">
        <v>7.041081503139697E-2</v>
      </c>
      <c r="F21" s="6">
        <v>-3.1295386583124363E-2</v>
      </c>
      <c r="G21" s="6">
        <v>0.74868705310095696</v>
      </c>
      <c r="H21" s="6">
        <v>-3.1295386583124363E-2</v>
      </c>
      <c r="I21" s="6">
        <v>0.74868705310095696</v>
      </c>
    </row>
    <row r="25" spans="1:9" x14ac:dyDescent="0.3">
      <c r="A25" t="s">
        <v>81</v>
      </c>
      <c r="F25" t="s">
        <v>86</v>
      </c>
    </row>
    <row r="26" spans="1:9" ht="15" thickBot="1" x14ac:dyDescent="0.35"/>
    <row r="27" spans="1:9" x14ac:dyDescent="0.3">
      <c r="A27" s="7" t="s">
        <v>82</v>
      </c>
      <c r="B27" s="7" t="s">
        <v>83</v>
      </c>
      <c r="C27" s="7" t="s">
        <v>84</v>
      </c>
      <c r="D27" s="7" t="s">
        <v>85</v>
      </c>
      <c r="F27" s="7" t="s">
        <v>87</v>
      </c>
      <c r="G27" s="7" t="s">
        <v>3</v>
      </c>
    </row>
    <row r="28" spans="1:9" x14ac:dyDescent="0.3">
      <c r="A28" s="5">
        <v>1</v>
      </c>
      <c r="B28" s="5">
        <v>6917.0686481147459</v>
      </c>
      <c r="C28" s="5">
        <v>-56.068648114745884</v>
      </c>
      <c r="D28" s="5">
        <v>-6.0398116931642917E-2</v>
      </c>
      <c r="F28" s="5">
        <v>1.1111111111111112</v>
      </c>
      <c r="G28" s="5">
        <v>6196</v>
      </c>
    </row>
    <row r="29" spans="1:9" x14ac:dyDescent="0.3">
      <c r="A29" s="5">
        <v>2</v>
      </c>
      <c r="B29" s="5">
        <v>7526.9323614510367</v>
      </c>
      <c r="C29" s="5">
        <v>-1330.9323614510367</v>
      </c>
      <c r="D29" s="5">
        <v>-1.4337033457720578</v>
      </c>
      <c r="F29" s="5">
        <v>3.3333333333333335</v>
      </c>
      <c r="G29" s="5">
        <v>6292</v>
      </c>
    </row>
    <row r="30" spans="1:9" x14ac:dyDescent="0.3">
      <c r="A30" s="5">
        <v>3</v>
      </c>
      <c r="B30" s="5">
        <v>7820.7778539254659</v>
      </c>
      <c r="C30" s="5">
        <v>-301.77785392546593</v>
      </c>
      <c r="D30" s="5">
        <v>-0.32508032067170439</v>
      </c>
      <c r="F30" s="5">
        <v>5.5555555555555554</v>
      </c>
      <c r="G30" s="5">
        <v>6538</v>
      </c>
    </row>
    <row r="31" spans="1:9" x14ac:dyDescent="0.3">
      <c r="A31" s="5">
        <v>4</v>
      </c>
      <c r="B31" s="5">
        <v>8046.4223198292902</v>
      </c>
      <c r="C31" s="5">
        <v>451.57768017070975</v>
      </c>
      <c r="D31" s="5">
        <v>0.48644728288887495</v>
      </c>
      <c r="F31" s="5">
        <v>7.7777777777777786</v>
      </c>
      <c r="G31" s="5">
        <v>6764</v>
      </c>
    </row>
    <row r="32" spans="1:9" x14ac:dyDescent="0.3">
      <c r="A32" s="5">
        <v>5</v>
      </c>
      <c r="B32" s="5">
        <v>7831.4209769367917</v>
      </c>
      <c r="C32" s="5">
        <v>889.5790230632083</v>
      </c>
      <c r="D32" s="5">
        <v>0.95826990058598882</v>
      </c>
      <c r="F32" s="5">
        <v>10</v>
      </c>
      <c r="G32" s="5">
        <v>6808</v>
      </c>
    </row>
    <row r="33" spans="1:7" x14ac:dyDescent="0.3">
      <c r="A33" s="5">
        <v>6</v>
      </c>
      <c r="B33" s="5">
        <v>7640.709490503823</v>
      </c>
      <c r="C33" s="5">
        <v>-876.70949050382296</v>
      </c>
      <c r="D33" s="5">
        <v>-0.94440661765491851</v>
      </c>
      <c r="F33" s="5">
        <v>12.222222222222221</v>
      </c>
      <c r="G33" s="5">
        <v>6861</v>
      </c>
    </row>
    <row r="34" spans="1:7" x14ac:dyDescent="0.3">
      <c r="A34" s="5">
        <v>7</v>
      </c>
      <c r="B34" s="5">
        <v>8009.1295811008049</v>
      </c>
      <c r="C34" s="5">
        <v>-1471.1295811008049</v>
      </c>
      <c r="D34" s="5">
        <v>-1.5847262141773861</v>
      </c>
      <c r="F34" s="5">
        <v>14.444444444444445</v>
      </c>
      <c r="G34" s="5">
        <v>6973</v>
      </c>
    </row>
    <row r="35" spans="1:7" x14ac:dyDescent="0.3">
      <c r="A35" s="5">
        <v>8</v>
      </c>
      <c r="B35" s="5">
        <v>8113.798205250363</v>
      </c>
      <c r="C35" s="5">
        <v>-1305.798205250363</v>
      </c>
      <c r="D35" s="5">
        <v>-1.4066283982527288</v>
      </c>
      <c r="F35" s="5">
        <v>16.666666666666668</v>
      </c>
      <c r="G35" s="5">
        <v>7350</v>
      </c>
    </row>
    <row r="36" spans="1:7" x14ac:dyDescent="0.3">
      <c r="A36" s="5">
        <v>9</v>
      </c>
      <c r="B36" s="5">
        <v>7924.0431659031174</v>
      </c>
      <c r="C36" s="5">
        <v>-1632.0431659031174</v>
      </c>
      <c r="D36" s="5">
        <v>-1.7580651092206547</v>
      </c>
      <c r="F36" s="5">
        <v>18.888888888888889</v>
      </c>
      <c r="G36" s="5">
        <v>7519</v>
      </c>
    </row>
    <row r="37" spans="1:7" x14ac:dyDescent="0.3">
      <c r="A37" s="5">
        <v>10</v>
      </c>
      <c r="B37" s="5">
        <v>8298.1000857488561</v>
      </c>
      <c r="C37" s="5">
        <v>-1325.1000857488561</v>
      </c>
      <c r="D37" s="5">
        <v>-1.4274207175710536</v>
      </c>
      <c r="F37" s="5">
        <v>21.111111111111111</v>
      </c>
      <c r="G37" s="5">
        <v>7656</v>
      </c>
    </row>
    <row r="38" spans="1:7" x14ac:dyDescent="0.3">
      <c r="A38" s="5">
        <v>11</v>
      </c>
      <c r="B38" s="5">
        <v>8437.4399135891217</v>
      </c>
      <c r="C38" s="5">
        <v>-305.43991358912172</v>
      </c>
      <c r="D38" s="5">
        <v>-0.32902515464243759</v>
      </c>
      <c r="F38" s="5">
        <v>23.333333333333332</v>
      </c>
      <c r="G38" s="5">
        <v>7713</v>
      </c>
    </row>
    <row r="39" spans="1:7" x14ac:dyDescent="0.3">
      <c r="A39" s="5">
        <v>12</v>
      </c>
      <c r="B39" s="5">
        <v>9329.8688658701503</v>
      </c>
      <c r="C39" s="5">
        <v>-472.86886587015033</v>
      </c>
      <c r="D39" s="5">
        <v>-0.50938251615607288</v>
      </c>
      <c r="F39" s="5">
        <v>25.555555555555557</v>
      </c>
      <c r="G39" s="5">
        <v>7863</v>
      </c>
    </row>
    <row r="40" spans="1:7" x14ac:dyDescent="0.3">
      <c r="A40" s="5">
        <v>13</v>
      </c>
      <c r="B40" s="5">
        <v>9739.0232525212668</v>
      </c>
      <c r="C40" s="5">
        <v>-800.02325252126684</v>
      </c>
      <c r="D40" s="5">
        <v>-0.86179887652944465</v>
      </c>
      <c r="F40" s="5">
        <v>27.777777777777779</v>
      </c>
      <c r="G40" s="5">
        <v>8025</v>
      </c>
    </row>
    <row r="41" spans="1:7" x14ac:dyDescent="0.3">
      <c r="A41" s="5">
        <v>14</v>
      </c>
      <c r="B41" s="5">
        <v>8940.8486836937373</v>
      </c>
      <c r="C41" s="5">
        <v>-1077.8486836937373</v>
      </c>
      <c r="D41" s="5">
        <v>-1.1610772333786774</v>
      </c>
      <c r="F41" s="5">
        <v>30</v>
      </c>
      <c r="G41" s="5">
        <v>8132</v>
      </c>
    </row>
    <row r="42" spans="1:7" x14ac:dyDescent="0.3">
      <c r="A42" s="5">
        <v>15</v>
      </c>
      <c r="B42" s="5">
        <v>9222.8337612716132</v>
      </c>
      <c r="C42" s="5">
        <v>283.16623872838682</v>
      </c>
      <c r="D42" s="5">
        <v>0.30503156706773993</v>
      </c>
      <c r="F42" s="5">
        <v>32.222222222222229</v>
      </c>
      <c r="G42" s="5">
        <v>8167</v>
      </c>
    </row>
    <row r="43" spans="1:7" x14ac:dyDescent="0.3">
      <c r="A43" s="5">
        <v>16</v>
      </c>
      <c r="B43" s="5">
        <v>8995.0013750440521</v>
      </c>
      <c r="C43" s="5">
        <v>1342.9986249559479</v>
      </c>
      <c r="D43" s="5">
        <v>1.4467013333926291</v>
      </c>
      <c r="F43" s="5">
        <v>34.44444444444445</v>
      </c>
      <c r="G43" s="5">
        <v>8210</v>
      </c>
    </row>
    <row r="44" spans="1:7" x14ac:dyDescent="0.3">
      <c r="A44" s="5">
        <v>17</v>
      </c>
      <c r="B44" s="5">
        <v>8377.6673831545504</v>
      </c>
      <c r="C44" s="5">
        <v>1716.3326168454496</v>
      </c>
      <c r="D44" s="5">
        <v>1.8488631627727978</v>
      </c>
      <c r="F44" s="5">
        <v>36.666666666666671</v>
      </c>
      <c r="G44" s="5">
        <v>8270</v>
      </c>
    </row>
    <row r="45" spans="1:7" x14ac:dyDescent="0.3">
      <c r="A45" s="5">
        <v>18</v>
      </c>
      <c r="B45" s="5">
        <v>8290.6502868069074</v>
      </c>
      <c r="C45" s="5">
        <v>232.34971319309261</v>
      </c>
      <c r="D45" s="5">
        <v>0.25029112736497994</v>
      </c>
      <c r="F45" s="5">
        <v>38.888888888888893</v>
      </c>
      <c r="G45" s="5">
        <v>8275</v>
      </c>
    </row>
    <row r="46" spans="1:7" x14ac:dyDescent="0.3">
      <c r="A46" s="5">
        <v>19</v>
      </c>
      <c r="B46" s="5">
        <v>8179.1859737092936</v>
      </c>
      <c r="C46" s="5">
        <v>103.81402629070635</v>
      </c>
      <c r="D46" s="5">
        <v>0.11183026361218255</v>
      </c>
      <c r="F46" s="5">
        <v>41.111111111111114</v>
      </c>
      <c r="G46" s="5">
        <v>8283</v>
      </c>
    </row>
    <row r="47" spans="1:7" x14ac:dyDescent="0.3">
      <c r="A47" s="5">
        <v>20</v>
      </c>
      <c r="B47" s="5">
        <v>8070.5580310660735</v>
      </c>
      <c r="C47" s="5">
        <v>139.44196893392655</v>
      </c>
      <c r="D47" s="5">
        <v>0.15020929927923204</v>
      </c>
      <c r="F47" s="5">
        <v>43.333333333333336</v>
      </c>
      <c r="G47" s="5">
        <v>8326</v>
      </c>
    </row>
    <row r="48" spans="1:7" x14ac:dyDescent="0.3">
      <c r="A48" s="5">
        <v>21</v>
      </c>
      <c r="B48" s="5">
        <v>7832.0304838018701</v>
      </c>
      <c r="C48" s="5">
        <v>-176.0304838018701</v>
      </c>
      <c r="D48" s="5">
        <v>-0.18962307995085875</v>
      </c>
      <c r="F48" s="5">
        <v>45.555555555555557</v>
      </c>
      <c r="G48" s="5">
        <v>8428</v>
      </c>
    </row>
    <row r="49" spans="1:7" x14ac:dyDescent="0.3">
      <c r="A49" s="5">
        <v>22</v>
      </c>
      <c r="B49" s="5">
        <v>8765.3817676960098</v>
      </c>
      <c r="C49" s="5">
        <v>-598.38176769600977</v>
      </c>
      <c r="D49" s="5">
        <v>-0.6445871835736624</v>
      </c>
      <c r="F49" s="5">
        <v>47.777777777777786</v>
      </c>
      <c r="G49" s="5">
        <v>8498</v>
      </c>
    </row>
    <row r="50" spans="1:7" x14ac:dyDescent="0.3">
      <c r="A50" s="5">
        <v>23</v>
      </c>
      <c r="B50" s="5">
        <v>8756.1903907876695</v>
      </c>
      <c r="C50" s="5">
        <v>-430.19039078766946</v>
      </c>
      <c r="D50" s="5">
        <v>-0.46340852507248975</v>
      </c>
      <c r="F50" s="5">
        <v>50.000000000000007</v>
      </c>
      <c r="G50" s="5">
        <v>8523</v>
      </c>
    </row>
    <row r="51" spans="1:7" x14ac:dyDescent="0.3">
      <c r="A51" s="5">
        <v>24</v>
      </c>
      <c r="B51" s="5">
        <v>7834.6624232038203</v>
      </c>
      <c r="C51" s="5">
        <v>440.33757679617975</v>
      </c>
      <c r="D51" s="5">
        <v>0.47433924924145632</v>
      </c>
      <c r="F51" s="5">
        <v>52.222222222222229</v>
      </c>
      <c r="G51" s="5">
        <v>8599</v>
      </c>
    </row>
    <row r="52" spans="1:7" x14ac:dyDescent="0.3">
      <c r="A52" s="5">
        <v>25</v>
      </c>
      <c r="B52" s="5">
        <v>7747.606072513463</v>
      </c>
      <c r="C52" s="5">
        <v>277.393927486537</v>
      </c>
      <c r="D52" s="5">
        <v>0.29881353361992813</v>
      </c>
      <c r="F52" s="5">
        <v>54.44444444444445</v>
      </c>
      <c r="G52" s="5">
        <v>8655</v>
      </c>
    </row>
    <row r="53" spans="1:7" x14ac:dyDescent="0.3">
      <c r="A53" s="5">
        <v>26</v>
      </c>
      <c r="B53" s="5">
        <v>8120.03379698146</v>
      </c>
      <c r="C53" s="5">
        <v>-770.03379698146</v>
      </c>
      <c r="D53" s="5">
        <v>-0.82949371663504734</v>
      </c>
      <c r="F53" s="5">
        <v>56.666666666666671</v>
      </c>
      <c r="G53" s="5">
        <v>8677</v>
      </c>
    </row>
    <row r="54" spans="1:7" x14ac:dyDescent="0.3">
      <c r="A54" s="5">
        <v>27</v>
      </c>
      <c r="B54" s="5">
        <v>9045.6122741509316</v>
      </c>
      <c r="C54" s="5">
        <v>260.38772584906837</v>
      </c>
      <c r="D54" s="5">
        <v>0.28049415925297611</v>
      </c>
      <c r="F54" s="5">
        <v>58.888888888888893</v>
      </c>
      <c r="G54" s="5">
        <v>8688</v>
      </c>
    </row>
    <row r="55" spans="1:7" x14ac:dyDescent="0.3">
      <c r="A55" s="5">
        <v>28</v>
      </c>
      <c r="B55" s="5">
        <v>8569.2949486123653</v>
      </c>
      <c r="C55" s="5">
        <v>1820.7050513876347</v>
      </c>
      <c r="D55" s="5">
        <v>1.9612949534059172</v>
      </c>
      <c r="F55" s="5">
        <v>61.111111111111114</v>
      </c>
      <c r="G55" s="5">
        <v>8721</v>
      </c>
    </row>
    <row r="56" spans="1:7" x14ac:dyDescent="0.3">
      <c r="A56" s="5">
        <v>29</v>
      </c>
      <c r="B56" s="5">
        <v>8684.3834258588049</v>
      </c>
      <c r="C56" s="5">
        <v>1770.6165741411951</v>
      </c>
      <c r="D56" s="5">
        <v>1.9073387799046915</v>
      </c>
      <c r="F56" s="5">
        <v>63.333333333333343</v>
      </c>
      <c r="G56" s="5">
        <v>8857</v>
      </c>
    </row>
    <row r="57" spans="1:7" x14ac:dyDescent="0.3">
      <c r="A57" s="5">
        <v>30</v>
      </c>
      <c r="B57" s="5">
        <v>8785.6185895354083</v>
      </c>
      <c r="C57" s="5">
        <v>454.38141046459168</v>
      </c>
      <c r="D57" s="5">
        <v>0.48946750962571567</v>
      </c>
      <c r="F57" s="5">
        <v>65.555555555555557</v>
      </c>
      <c r="G57" s="5">
        <v>8883</v>
      </c>
    </row>
    <row r="58" spans="1:7" x14ac:dyDescent="0.3">
      <c r="A58" s="5">
        <v>31</v>
      </c>
      <c r="B58" s="5">
        <v>8566.5113372517972</v>
      </c>
      <c r="C58" s="5">
        <v>121.48866274820284</v>
      </c>
      <c r="D58" s="5">
        <v>0.13086968752159189</v>
      </c>
      <c r="F58" s="5">
        <v>67.777777777777786</v>
      </c>
      <c r="G58" s="5">
        <v>8939</v>
      </c>
    </row>
    <row r="59" spans="1:7" x14ac:dyDescent="0.3">
      <c r="A59" s="5">
        <v>32</v>
      </c>
      <c r="B59" s="5">
        <v>8165.9567640840796</v>
      </c>
      <c r="C59" s="5">
        <v>511.04323591592038</v>
      </c>
      <c r="D59" s="5">
        <v>0.55050460743777518</v>
      </c>
      <c r="F59" s="5">
        <v>70</v>
      </c>
      <c r="G59" s="5">
        <v>9100</v>
      </c>
    </row>
    <row r="60" spans="1:7" x14ac:dyDescent="0.3">
      <c r="A60" s="5">
        <v>33</v>
      </c>
      <c r="B60" s="5">
        <v>8065.3852457361645</v>
      </c>
      <c r="C60" s="5">
        <v>204.61475426383549</v>
      </c>
      <c r="D60" s="5">
        <v>0.22041455018988251</v>
      </c>
      <c r="F60" s="5">
        <v>72.222222222222229</v>
      </c>
      <c r="G60" s="5">
        <v>9133</v>
      </c>
    </row>
    <row r="61" spans="1:7" x14ac:dyDescent="0.3">
      <c r="A61" s="5">
        <v>34</v>
      </c>
      <c r="B61" s="5">
        <v>7915.852612716616</v>
      </c>
      <c r="C61" s="5">
        <v>683.14738728338398</v>
      </c>
      <c r="D61" s="5">
        <v>0.73589817422112425</v>
      </c>
      <c r="F61" s="5">
        <v>74.444444444444457</v>
      </c>
      <c r="G61" s="5">
        <v>9240</v>
      </c>
    </row>
    <row r="62" spans="1:7" x14ac:dyDescent="0.3">
      <c r="A62" s="5">
        <v>35</v>
      </c>
      <c r="B62" s="5">
        <v>8305.5990670735628</v>
      </c>
      <c r="C62" s="5">
        <v>122.40093292643724</v>
      </c>
      <c r="D62" s="5">
        <v>0.13185240072675941</v>
      </c>
      <c r="F62" s="5">
        <v>76.666666666666671</v>
      </c>
      <c r="G62" s="5">
        <v>9306</v>
      </c>
    </row>
    <row r="63" spans="1:7" x14ac:dyDescent="0.3">
      <c r="A63" s="5">
        <v>36</v>
      </c>
      <c r="B63" s="5">
        <v>8584.7806275370749</v>
      </c>
      <c r="C63" s="5">
        <v>548.21937246292509</v>
      </c>
      <c r="D63" s="5">
        <v>0.59055138433950305</v>
      </c>
      <c r="F63" s="5">
        <v>78.8888888888889</v>
      </c>
      <c r="G63" s="5">
        <v>9506</v>
      </c>
    </row>
    <row r="64" spans="1:7" x14ac:dyDescent="0.3">
      <c r="A64" s="5">
        <v>37</v>
      </c>
      <c r="B64" s="5">
        <v>8667.8010794388156</v>
      </c>
      <c r="C64" s="5">
        <v>-12.801079438815577</v>
      </c>
      <c r="D64" s="5">
        <v>-1.378954404633655E-2</v>
      </c>
      <c r="F64" s="5">
        <v>81.111111111111114</v>
      </c>
      <c r="G64" s="5">
        <v>9542</v>
      </c>
    </row>
    <row r="65" spans="1:7" x14ac:dyDescent="0.3">
      <c r="A65" s="5">
        <v>38</v>
      </c>
      <c r="B65" s="5">
        <v>9887.7572109285302</v>
      </c>
      <c r="C65" s="5">
        <v>-2174.7572109285302</v>
      </c>
      <c r="D65" s="5">
        <v>-2.3426860596813643</v>
      </c>
      <c r="F65" s="5">
        <v>83.333333333333343</v>
      </c>
      <c r="G65" s="5">
        <v>10094</v>
      </c>
    </row>
    <row r="66" spans="1:7" x14ac:dyDescent="0.3">
      <c r="A66" s="5">
        <v>39</v>
      </c>
      <c r="B66" s="5">
        <v>9536.1673292600335</v>
      </c>
      <c r="C66" s="5">
        <v>562.83267073996649</v>
      </c>
      <c r="D66" s="5">
        <v>0.60629308184373798</v>
      </c>
      <c r="F66" s="5">
        <v>85.555555555555557</v>
      </c>
      <c r="G66" s="5">
        <v>10099</v>
      </c>
    </row>
    <row r="67" spans="1:7" x14ac:dyDescent="0.3">
      <c r="A67" s="5">
        <v>40</v>
      </c>
      <c r="B67" s="5">
        <v>9757.6727695336413</v>
      </c>
      <c r="C67" s="5">
        <v>1156.3272304663587</v>
      </c>
      <c r="D67" s="5">
        <v>1.2456156805140133</v>
      </c>
      <c r="F67" s="5">
        <v>87.777777777777786</v>
      </c>
      <c r="G67" s="5">
        <v>10187</v>
      </c>
    </row>
    <row r="68" spans="1:7" x14ac:dyDescent="0.3">
      <c r="A68" s="5">
        <v>41</v>
      </c>
      <c r="B68" s="5">
        <v>11086.78737284234</v>
      </c>
      <c r="C68" s="5">
        <v>45.212627157659881</v>
      </c>
      <c r="D68" s="5">
        <v>4.8703823503405193E-2</v>
      </c>
      <c r="F68" s="5">
        <v>90</v>
      </c>
      <c r="G68" s="5">
        <v>10338</v>
      </c>
    </row>
    <row r="69" spans="1:7" x14ac:dyDescent="0.3">
      <c r="A69" s="5">
        <v>42</v>
      </c>
      <c r="B69" s="5">
        <v>9525.9052463648495</v>
      </c>
      <c r="C69" s="5">
        <v>661.09475363515048</v>
      </c>
      <c r="D69" s="5">
        <v>0.71214269606137182</v>
      </c>
      <c r="F69" s="5">
        <v>92.222222222222229</v>
      </c>
      <c r="G69" s="5">
        <v>10390</v>
      </c>
    </row>
    <row r="70" spans="1:7" x14ac:dyDescent="0.3">
      <c r="A70" s="5">
        <v>43</v>
      </c>
      <c r="B70" s="5">
        <v>8317.4495276898342</v>
      </c>
      <c r="C70" s="5">
        <v>1224.5504723101658</v>
      </c>
      <c r="D70" s="5">
        <v>1.3191069359105265</v>
      </c>
      <c r="F70" s="5">
        <v>94.444444444444457</v>
      </c>
      <c r="G70" s="5">
        <v>10455</v>
      </c>
    </row>
    <row r="71" spans="1:7" x14ac:dyDescent="0.3">
      <c r="A71" s="5">
        <v>44</v>
      </c>
      <c r="B71" s="5">
        <v>10250.288822059505</v>
      </c>
      <c r="C71" s="5">
        <v>-1150.288822059505</v>
      </c>
      <c r="D71" s="5">
        <v>-1.2391110026003995</v>
      </c>
      <c r="F71" s="5">
        <v>96.666666666666671</v>
      </c>
      <c r="G71" s="5">
        <v>10914</v>
      </c>
    </row>
    <row r="72" spans="1:7" ht="15" thickBot="1" x14ac:dyDescent="0.35">
      <c r="A72" s="6">
        <v>45</v>
      </c>
      <c r="B72" s="6">
        <v>8638.7905988503535</v>
      </c>
      <c r="C72" s="6">
        <v>244.20940114964651</v>
      </c>
      <c r="D72" s="6">
        <v>0.26306658823407036</v>
      </c>
      <c r="F72" s="6">
        <v>98.8888888888889</v>
      </c>
      <c r="G72" s="6">
        <v>11132</v>
      </c>
    </row>
  </sheetData>
  <sortState ref="G28:G72">
    <sortCondition ref="G2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zoomScale="75" workbookViewId="0">
      <selection activeCell="C27" sqref="C27:C72"/>
    </sheetView>
  </sheetViews>
  <sheetFormatPr defaultRowHeight="14.4" x14ac:dyDescent="0.3"/>
  <cols>
    <col min="1" max="1" width="10.6640625" customWidth="1"/>
    <col min="2" max="2" width="15.88671875" customWidth="1"/>
    <col min="3" max="3" width="12.44140625" bestFit="1" customWidth="1"/>
    <col min="4" max="4" width="17.109375" customWidth="1"/>
    <col min="5" max="9" width="9" bestFit="1" customWidth="1"/>
  </cols>
  <sheetData>
    <row r="1" spans="1:9" x14ac:dyDescent="0.3">
      <c r="A1" t="s">
        <v>57</v>
      </c>
    </row>
    <row r="2" spans="1:9" ht="15" thickBot="1" x14ac:dyDescent="0.35"/>
    <row r="3" spans="1:9" x14ac:dyDescent="0.3">
      <c r="A3" s="22" t="s">
        <v>58</v>
      </c>
      <c r="B3" s="22"/>
    </row>
    <row r="4" spans="1:9" x14ac:dyDescent="0.3">
      <c r="A4" s="5" t="s">
        <v>59</v>
      </c>
      <c r="B4" s="5">
        <v>0.24506769642734191</v>
      </c>
    </row>
    <row r="5" spans="1:9" x14ac:dyDescent="0.3">
      <c r="A5" s="5" t="s">
        <v>60</v>
      </c>
      <c r="B5" s="5">
        <v>6.0058175832203818E-2</v>
      </c>
    </row>
    <row r="6" spans="1:9" x14ac:dyDescent="0.3">
      <c r="A6" s="5" t="s">
        <v>61</v>
      </c>
      <c r="B6" s="5">
        <v>-3.3936006584575795E-2</v>
      </c>
    </row>
    <row r="7" spans="1:9" x14ac:dyDescent="0.3">
      <c r="A7" s="5" t="s">
        <v>62</v>
      </c>
      <c r="B7" s="5">
        <v>4374865.8244551336</v>
      </c>
    </row>
    <row r="8" spans="1:9" ht="15" thickBot="1" x14ac:dyDescent="0.35">
      <c r="A8" s="6" t="s">
        <v>63</v>
      </c>
      <c r="B8" s="6">
        <v>45</v>
      </c>
    </row>
    <row r="10" spans="1:9" ht="15" thickBot="1" x14ac:dyDescent="0.35">
      <c r="A10" t="s">
        <v>64</v>
      </c>
    </row>
    <row r="11" spans="1:9" x14ac:dyDescent="0.3">
      <c r="A11" s="7"/>
      <c r="B11" s="7" t="s">
        <v>69</v>
      </c>
      <c r="C11" s="7" t="s">
        <v>70</v>
      </c>
      <c r="D11" s="7" t="s">
        <v>71</v>
      </c>
      <c r="E11" s="7" t="s">
        <v>72</v>
      </c>
      <c r="F11" s="7" t="s">
        <v>73</v>
      </c>
    </row>
    <row r="12" spans="1:9" x14ac:dyDescent="0.3">
      <c r="A12" s="5" t="s">
        <v>65</v>
      </c>
      <c r="B12" s="5">
        <v>4</v>
      </c>
      <c r="C12" s="5">
        <v>48917091796639.875</v>
      </c>
      <c r="D12" s="5">
        <v>12229272949159.969</v>
      </c>
      <c r="E12" s="5">
        <v>0.63895630865642139</v>
      </c>
      <c r="F12" s="5">
        <v>0.63778132538688415</v>
      </c>
    </row>
    <row r="13" spans="1:9" x14ac:dyDescent="0.3">
      <c r="A13" s="5" t="s">
        <v>66</v>
      </c>
      <c r="B13" s="5">
        <v>40</v>
      </c>
      <c r="C13" s="5">
        <v>765578039279419.63</v>
      </c>
      <c r="D13" s="5">
        <v>19139450981985.492</v>
      </c>
      <c r="E13" s="5"/>
      <c r="F13" s="5"/>
    </row>
    <row r="14" spans="1:9" ht="15" thickBot="1" x14ac:dyDescent="0.35">
      <c r="A14" s="6" t="s">
        <v>67</v>
      </c>
      <c r="B14" s="6">
        <v>44</v>
      </c>
      <c r="C14" s="6">
        <v>814495131076059.5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74</v>
      </c>
      <c r="C16" s="7" t="s">
        <v>62</v>
      </c>
      <c r="D16" s="7" t="s">
        <v>75</v>
      </c>
      <c r="E16" s="7" t="s">
        <v>76</v>
      </c>
      <c r="F16" s="7" t="s">
        <v>77</v>
      </c>
      <c r="G16" s="7" t="s">
        <v>78</v>
      </c>
      <c r="H16" s="7" t="s">
        <v>79</v>
      </c>
      <c r="I16" s="7" t="s">
        <v>80</v>
      </c>
    </row>
    <row r="17" spans="1:9" x14ac:dyDescent="0.3">
      <c r="A17" s="5" t="s">
        <v>68</v>
      </c>
      <c r="B17" s="5">
        <v>237123.79354201735</v>
      </c>
      <c r="C17" s="5">
        <v>2168679.6830983227</v>
      </c>
      <c r="D17" s="5">
        <v>0.109340164612621</v>
      </c>
      <c r="E17" s="5">
        <v>0.91347939544626089</v>
      </c>
      <c r="F17" s="5">
        <v>-4145941.3434252115</v>
      </c>
      <c r="G17" s="5">
        <v>4620188.930509246</v>
      </c>
      <c r="H17" s="5">
        <v>-4145941.3434252115</v>
      </c>
      <c r="I17" s="5">
        <v>4620188.930509246</v>
      </c>
    </row>
    <row r="18" spans="1:9" x14ac:dyDescent="0.3">
      <c r="A18" s="5" t="s">
        <v>5</v>
      </c>
      <c r="B18" s="5">
        <v>736.53339604238545</v>
      </c>
      <c r="C18" s="5">
        <v>2178.2536512042229</v>
      </c>
      <c r="D18" s="5">
        <v>0.3381302244737206</v>
      </c>
      <c r="E18" s="5">
        <v>0.73703339328350137</v>
      </c>
      <c r="F18" s="5">
        <v>-3665.8814522512553</v>
      </c>
      <c r="G18" s="5">
        <v>5138.9482443360266</v>
      </c>
      <c r="H18" s="5">
        <v>-3665.8814522512553</v>
      </c>
      <c r="I18" s="5">
        <v>5138.9482443360266</v>
      </c>
    </row>
    <row r="19" spans="1:9" x14ac:dyDescent="0.3">
      <c r="A19" s="5" t="s">
        <v>7</v>
      </c>
      <c r="B19" s="5">
        <v>0.58879641507731362</v>
      </c>
      <c r="C19" s="5">
        <v>0.49995952340708821</v>
      </c>
      <c r="D19" s="5">
        <v>1.1776881677637145</v>
      </c>
      <c r="E19" s="5">
        <v>0.24588058327544079</v>
      </c>
      <c r="F19" s="5">
        <v>-0.42165947383000579</v>
      </c>
      <c r="G19" s="5">
        <v>1.5992523039846329</v>
      </c>
      <c r="H19" s="5">
        <v>-0.42165947383000579</v>
      </c>
      <c r="I19" s="5">
        <v>1.5992523039846329</v>
      </c>
    </row>
    <row r="20" spans="1:9" x14ac:dyDescent="0.3">
      <c r="A20" s="5" t="s">
        <v>8</v>
      </c>
      <c r="B20" s="5">
        <v>-4.32506782217914E-3</v>
      </c>
      <c r="C20" s="5">
        <v>9.0006246537854794E-3</v>
      </c>
      <c r="D20" s="5">
        <v>-0.48052973971757668</v>
      </c>
      <c r="E20" s="5">
        <v>0.63346856210776326</v>
      </c>
      <c r="F20" s="5">
        <v>-2.2516008807328895E-2</v>
      </c>
      <c r="G20" s="5">
        <v>1.3865873162970617E-2</v>
      </c>
      <c r="H20" s="5">
        <v>-2.2516008807328895E-2</v>
      </c>
      <c r="I20" s="5">
        <v>1.3865873162970617E-2</v>
      </c>
    </row>
    <row r="21" spans="1:9" ht="15" thickBot="1" x14ac:dyDescent="0.35">
      <c r="A21" s="6" t="s">
        <v>10</v>
      </c>
      <c r="B21" s="6">
        <v>403.08605589149596</v>
      </c>
      <c r="C21" s="6">
        <v>867.0497646827107</v>
      </c>
      <c r="D21" s="6">
        <v>0.46489379538555298</v>
      </c>
      <c r="E21" s="6">
        <v>0.64452840803361144</v>
      </c>
      <c r="F21" s="6">
        <v>-1349.2868856795762</v>
      </c>
      <c r="G21" s="6">
        <v>2155.4589974625683</v>
      </c>
      <c r="H21" s="6">
        <v>-1349.2868856795762</v>
      </c>
      <c r="I21" s="6">
        <v>2155.4589974625683</v>
      </c>
    </row>
    <row r="25" spans="1:9" x14ac:dyDescent="0.3">
      <c r="A25" t="s">
        <v>81</v>
      </c>
      <c r="F25" t="s">
        <v>86</v>
      </c>
    </row>
    <row r="26" spans="1:9" ht="15" thickBot="1" x14ac:dyDescent="0.35"/>
    <row r="27" spans="1:9" x14ac:dyDescent="0.3">
      <c r="A27" s="7" t="s">
        <v>82</v>
      </c>
      <c r="B27" s="7" t="s">
        <v>88</v>
      </c>
      <c r="C27" s="7" t="s">
        <v>84</v>
      </c>
      <c r="D27" s="7" t="s">
        <v>85</v>
      </c>
      <c r="F27" s="7" t="s">
        <v>87</v>
      </c>
      <c r="G27" s="7" t="s">
        <v>9</v>
      </c>
    </row>
    <row r="28" spans="1:9" x14ac:dyDescent="0.3">
      <c r="A28" s="5">
        <v>1</v>
      </c>
      <c r="B28" s="5">
        <v>421194.65088556771</v>
      </c>
      <c r="C28" s="5">
        <v>-421194.65088556771</v>
      </c>
      <c r="D28" s="5">
        <v>-0.10097513715308958</v>
      </c>
      <c r="F28" s="5">
        <v>1.1111111111111112</v>
      </c>
      <c r="G28" s="5">
        <v>0</v>
      </c>
    </row>
    <row r="29" spans="1:9" x14ac:dyDescent="0.3">
      <c r="A29" s="5">
        <v>2</v>
      </c>
      <c r="B29" s="5">
        <v>1112560.8399696713</v>
      </c>
      <c r="C29" s="5">
        <v>-1112560.8399696713</v>
      </c>
      <c r="D29" s="5">
        <v>-0.26671987208502196</v>
      </c>
      <c r="F29" s="5">
        <v>3.3333333333333335</v>
      </c>
      <c r="G29" s="5">
        <v>0</v>
      </c>
    </row>
    <row r="30" spans="1:9" x14ac:dyDescent="0.3">
      <c r="A30" s="5">
        <v>3</v>
      </c>
      <c r="B30" s="5">
        <v>1460144.3203271634</v>
      </c>
      <c r="C30" s="5">
        <v>-1460144.3203271634</v>
      </c>
      <c r="D30" s="5">
        <v>-0.35004782871375273</v>
      </c>
      <c r="F30" s="5">
        <v>5.5555555555555554</v>
      </c>
      <c r="G30" s="5">
        <v>0</v>
      </c>
    </row>
    <row r="31" spans="1:9" x14ac:dyDescent="0.3">
      <c r="A31" s="5">
        <v>4</v>
      </c>
      <c r="B31" s="5">
        <v>1715749.4008853594</v>
      </c>
      <c r="C31" s="5">
        <v>-1680896.4008853594</v>
      </c>
      <c r="D31" s="5">
        <v>-0.40296984841254924</v>
      </c>
      <c r="F31" s="5">
        <v>7.7777777777777786</v>
      </c>
      <c r="G31" s="5">
        <v>0</v>
      </c>
    </row>
    <row r="32" spans="1:9" x14ac:dyDescent="0.3">
      <c r="A32" s="5">
        <v>5</v>
      </c>
      <c r="B32" s="5">
        <v>1467587.8721226552</v>
      </c>
      <c r="C32" s="5">
        <v>-1268923.8721226552</v>
      </c>
      <c r="D32" s="5">
        <v>-0.30420557752815702</v>
      </c>
      <c r="F32" s="5">
        <v>10</v>
      </c>
      <c r="G32" s="5">
        <v>0</v>
      </c>
    </row>
    <row r="33" spans="1:7" x14ac:dyDescent="0.3">
      <c r="A33" s="5">
        <v>6</v>
      </c>
      <c r="B33" s="5">
        <v>1229535.5075480032</v>
      </c>
      <c r="C33" s="5">
        <v>-1229535.5075480032</v>
      </c>
      <c r="D33" s="5">
        <v>-0.29476280443785507</v>
      </c>
      <c r="F33" s="5">
        <v>12.222222222222221</v>
      </c>
      <c r="G33" s="5">
        <v>0</v>
      </c>
    </row>
    <row r="34" spans="1:7" x14ac:dyDescent="0.3">
      <c r="A34" s="5">
        <v>7</v>
      </c>
      <c r="B34" s="5">
        <v>1641146.2924703048</v>
      </c>
      <c r="C34" s="5">
        <v>-1564819.2924703048</v>
      </c>
      <c r="D34" s="5">
        <v>-0.37514209248568542</v>
      </c>
      <c r="F34" s="5">
        <v>14.444444444444445</v>
      </c>
      <c r="G34" s="5">
        <v>0</v>
      </c>
    </row>
    <row r="35" spans="1:7" x14ac:dyDescent="0.3">
      <c r="A35" s="5">
        <v>8</v>
      </c>
      <c r="B35" s="5">
        <v>1742927.4957233679</v>
      </c>
      <c r="C35" s="5">
        <v>-769116.4957233679</v>
      </c>
      <c r="D35" s="5">
        <v>-0.18438421162065094</v>
      </c>
      <c r="F35" s="5">
        <v>16.666666666666668</v>
      </c>
      <c r="G35" s="5">
        <v>0</v>
      </c>
    </row>
    <row r="36" spans="1:7" x14ac:dyDescent="0.3">
      <c r="A36" s="5">
        <v>9</v>
      </c>
      <c r="B36" s="5">
        <v>1436447.3120844357</v>
      </c>
      <c r="C36" s="5">
        <v>-403967.31208443572</v>
      </c>
      <c r="D36" s="5">
        <v>-9.6845139550865406E-2</v>
      </c>
      <c r="F36" s="5">
        <v>18.888888888888889</v>
      </c>
      <c r="G36" s="5">
        <v>0</v>
      </c>
    </row>
    <row r="37" spans="1:7" x14ac:dyDescent="0.3">
      <c r="A37" s="5">
        <v>10</v>
      </c>
      <c r="B37" s="5">
        <v>1861541.3595921176</v>
      </c>
      <c r="C37" s="5">
        <v>1427002.6404078824</v>
      </c>
      <c r="D37" s="5">
        <v>0.34210260512580554</v>
      </c>
      <c r="F37" s="5">
        <v>21.111111111111111</v>
      </c>
      <c r="G37" s="5">
        <v>0</v>
      </c>
    </row>
    <row r="38" spans="1:7" x14ac:dyDescent="0.3">
      <c r="A38" s="5">
        <v>11</v>
      </c>
      <c r="B38" s="5">
        <v>2099072.9422695986</v>
      </c>
      <c r="C38" s="5">
        <v>15988878.057730401</v>
      </c>
      <c r="D38" s="5">
        <v>3.83309510557384</v>
      </c>
      <c r="F38" s="5">
        <v>23.333333333333332</v>
      </c>
      <c r="G38" s="5">
        <v>0</v>
      </c>
    </row>
    <row r="39" spans="1:7" x14ac:dyDescent="0.3">
      <c r="A39" s="5">
        <v>12</v>
      </c>
      <c r="B39" s="5">
        <v>4050016.7869733078</v>
      </c>
      <c r="C39" s="5">
        <v>6596781.2130266922</v>
      </c>
      <c r="D39" s="5">
        <v>1.5814799317935004</v>
      </c>
      <c r="F39" s="5">
        <v>25.555555555555557</v>
      </c>
      <c r="G39" s="5">
        <v>0</v>
      </c>
    </row>
    <row r="40" spans="1:7" x14ac:dyDescent="0.3">
      <c r="A40" s="5">
        <v>13</v>
      </c>
      <c r="B40" s="5">
        <v>4466164.282434918</v>
      </c>
      <c r="C40" s="5">
        <v>-1689750.282434918</v>
      </c>
      <c r="D40" s="5">
        <v>-0.40509243449459986</v>
      </c>
      <c r="F40" s="5">
        <v>27.777777777777779</v>
      </c>
      <c r="G40" s="5">
        <v>0</v>
      </c>
    </row>
    <row r="41" spans="1:7" x14ac:dyDescent="0.3">
      <c r="A41" s="5">
        <v>14</v>
      </c>
      <c r="B41" s="5">
        <v>3553726.8466671188</v>
      </c>
      <c r="C41" s="5">
        <v>-3553726.8466671188</v>
      </c>
      <c r="D41" s="5">
        <v>-0.85195302217719715</v>
      </c>
      <c r="F41" s="5">
        <v>30</v>
      </c>
      <c r="G41" s="5">
        <v>0</v>
      </c>
    </row>
    <row r="42" spans="1:7" x14ac:dyDescent="0.3">
      <c r="A42" s="5">
        <v>15</v>
      </c>
      <c r="B42" s="5">
        <v>3723288.7352856896</v>
      </c>
      <c r="C42" s="5">
        <v>1176711.2647143104</v>
      </c>
      <c r="D42" s="5">
        <v>0.28209897987615762</v>
      </c>
      <c r="F42" s="5">
        <v>32.222222222222229</v>
      </c>
      <c r="G42" s="5">
        <v>0</v>
      </c>
    </row>
    <row r="43" spans="1:7" x14ac:dyDescent="0.3">
      <c r="A43" s="5">
        <v>16</v>
      </c>
      <c r="B43" s="5">
        <v>3405162.9437469821</v>
      </c>
      <c r="C43" s="5">
        <v>2310694.0562530179</v>
      </c>
      <c r="D43" s="5">
        <v>0.55395444542900341</v>
      </c>
      <c r="F43" s="5">
        <v>34.44444444444445</v>
      </c>
      <c r="G43" s="5">
        <v>0</v>
      </c>
    </row>
    <row r="44" spans="1:7" x14ac:dyDescent="0.3">
      <c r="A44" s="5">
        <v>17</v>
      </c>
      <c r="B44" s="5">
        <v>2036913.6113069132</v>
      </c>
      <c r="C44" s="5">
        <v>18108657.388693087</v>
      </c>
      <c r="D44" s="5">
        <v>4.3412805923273137</v>
      </c>
      <c r="F44" s="5">
        <v>36.666666666666671</v>
      </c>
      <c r="G44" s="5">
        <v>0</v>
      </c>
    </row>
    <row r="45" spans="1:7" x14ac:dyDescent="0.3">
      <c r="A45" s="5">
        <v>18</v>
      </c>
      <c r="B45" s="5">
        <v>2007340.5792574626</v>
      </c>
      <c r="C45" s="5">
        <v>-2007340.5792574626</v>
      </c>
      <c r="D45" s="5">
        <v>-0.4812299725965723</v>
      </c>
      <c r="F45" s="5">
        <v>38.888888888888893</v>
      </c>
      <c r="G45" s="5">
        <v>0</v>
      </c>
    </row>
    <row r="46" spans="1:7" x14ac:dyDescent="0.3">
      <c r="A46" s="5">
        <v>19</v>
      </c>
      <c r="B46" s="5">
        <v>1894052.9176792302</v>
      </c>
      <c r="C46" s="5">
        <v>907279.08232076978</v>
      </c>
      <c r="D46" s="5">
        <v>0.21750663162709244</v>
      </c>
      <c r="F46" s="5">
        <v>41.111111111111114</v>
      </c>
      <c r="G46" s="5">
        <v>0</v>
      </c>
    </row>
    <row r="47" spans="1:7" x14ac:dyDescent="0.3">
      <c r="A47" s="5">
        <v>20</v>
      </c>
      <c r="B47" s="5">
        <v>1770505.0251558295</v>
      </c>
      <c r="C47" s="5">
        <v>1746783.9748441705</v>
      </c>
      <c r="D47" s="5">
        <v>0.41876541182530208</v>
      </c>
      <c r="F47" s="5">
        <v>43.333333333333336</v>
      </c>
      <c r="G47" s="5">
        <v>0</v>
      </c>
    </row>
    <row r="48" spans="1:7" x14ac:dyDescent="0.3">
      <c r="A48" s="5">
        <v>21</v>
      </c>
      <c r="B48" s="5">
        <v>1501665.8606379302</v>
      </c>
      <c r="C48" s="5">
        <v>-1501665.8606379302</v>
      </c>
      <c r="D48" s="5">
        <v>-0.36000199887919082</v>
      </c>
      <c r="F48" s="5">
        <v>45.555555555555557</v>
      </c>
      <c r="G48" s="5">
        <v>0</v>
      </c>
    </row>
    <row r="49" spans="1:7" x14ac:dyDescent="0.3">
      <c r="A49" s="5">
        <v>22</v>
      </c>
      <c r="B49" s="5">
        <v>3247587.9386036959</v>
      </c>
      <c r="C49" s="5">
        <v>-274692.93860369595</v>
      </c>
      <c r="D49" s="5">
        <v>-6.5853536107772614E-2</v>
      </c>
      <c r="F49" s="5">
        <v>47.777777777777786</v>
      </c>
      <c r="G49" s="5">
        <v>0</v>
      </c>
    </row>
    <row r="50" spans="1:7" x14ac:dyDescent="0.3">
      <c r="A50" s="5">
        <v>23</v>
      </c>
      <c r="B50" s="5">
        <v>3236089.1322594159</v>
      </c>
      <c r="C50" s="5">
        <v>-346107.13225941593</v>
      </c>
      <c r="D50" s="5">
        <v>-8.2974024185914805E-2</v>
      </c>
      <c r="F50" s="5">
        <v>50.000000000000007</v>
      </c>
      <c r="G50" s="5">
        <v>0</v>
      </c>
    </row>
    <row r="51" spans="1:7" x14ac:dyDescent="0.3">
      <c r="A51" s="5">
        <v>24</v>
      </c>
      <c r="B51" s="5">
        <v>1447567.6703894059</v>
      </c>
      <c r="C51" s="5">
        <v>-1447567.6703894059</v>
      </c>
      <c r="D51" s="5">
        <v>-0.34703276442050635</v>
      </c>
      <c r="F51" s="5">
        <v>52.222222222222229</v>
      </c>
      <c r="G51" s="5">
        <v>0</v>
      </c>
    </row>
    <row r="52" spans="1:7" x14ac:dyDescent="0.3">
      <c r="A52" s="5">
        <v>25</v>
      </c>
      <c r="B52" s="5">
        <v>1221951.4658122044</v>
      </c>
      <c r="C52" s="5">
        <v>-1221951.4658122044</v>
      </c>
      <c r="D52" s="5">
        <v>-0.29294464351668253</v>
      </c>
      <c r="F52" s="5">
        <v>54.44444444444445</v>
      </c>
      <c r="G52" s="5">
        <v>0</v>
      </c>
    </row>
    <row r="53" spans="1:7" x14ac:dyDescent="0.3">
      <c r="A53" s="5">
        <v>26</v>
      </c>
      <c r="B53" s="5">
        <v>1609549.2417059797</v>
      </c>
      <c r="C53" s="5">
        <v>-1609549.2417059797</v>
      </c>
      <c r="D53" s="5">
        <v>-0.38586543085056435</v>
      </c>
      <c r="F53" s="5">
        <v>56.666666666666671</v>
      </c>
      <c r="G53" s="5">
        <v>0</v>
      </c>
    </row>
    <row r="54" spans="1:7" x14ac:dyDescent="0.3">
      <c r="A54" s="5">
        <v>27</v>
      </c>
      <c r="B54" s="5">
        <v>1675813.0304313856</v>
      </c>
      <c r="C54" s="5">
        <v>-1675813.0304313856</v>
      </c>
      <c r="D54" s="5">
        <v>-0.40175118614390276</v>
      </c>
      <c r="F54" s="5">
        <v>58.888888888888893</v>
      </c>
      <c r="G54" s="5">
        <v>0</v>
      </c>
    </row>
    <row r="55" spans="1:7" x14ac:dyDescent="0.3">
      <c r="A55" s="5">
        <v>28</v>
      </c>
      <c r="B55" s="5">
        <v>2076288.5345851288</v>
      </c>
      <c r="C55" s="5">
        <v>-2076288.5345851288</v>
      </c>
      <c r="D55" s="5">
        <v>-0.49775921680942831</v>
      </c>
      <c r="F55" s="5">
        <v>61.111111111111114</v>
      </c>
      <c r="G55" s="5">
        <v>34853</v>
      </c>
    </row>
    <row r="56" spans="1:7" x14ac:dyDescent="0.3">
      <c r="A56" s="5">
        <v>29</v>
      </c>
      <c r="B56" s="5">
        <v>2217487.7191642062</v>
      </c>
      <c r="C56" s="5">
        <v>-2217487.7191642062</v>
      </c>
      <c r="D56" s="5">
        <v>-0.53160961590352873</v>
      </c>
      <c r="F56" s="5">
        <v>63.333333333333343</v>
      </c>
      <c r="G56" s="5">
        <v>76327</v>
      </c>
    </row>
    <row r="57" spans="1:7" x14ac:dyDescent="0.3">
      <c r="A57" s="5">
        <v>30</v>
      </c>
      <c r="B57" s="5">
        <v>2334801.2446955079</v>
      </c>
      <c r="C57" s="5">
        <v>-2334801.2446955079</v>
      </c>
      <c r="D57" s="5">
        <v>-0.55973378439790489</v>
      </c>
      <c r="F57" s="5">
        <v>65.555555555555557</v>
      </c>
      <c r="G57" s="5">
        <v>198664</v>
      </c>
    </row>
    <row r="58" spans="1:7" x14ac:dyDescent="0.3">
      <c r="A58" s="5">
        <v>31</v>
      </c>
      <c r="B58" s="5">
        <v>2137715.3575953501</v>
      </c>
      <c r="C58" s="5">
        <v>-2137715.3575953501</v>
      </c>
      <c r="D58" s="5">
        <v>-0.51248538169612534</v>
      </c>
      <c r="F58" s="5">
        <v>67.777777777777786</v>
      </c>
      <c r="G58" s="5">
        <v>973811</v>
      </c>
    </row>
    <row r="59" spans="1:7" x14ac:dyDescent="0.3">
      <c r="A59" s="5">
        <v>32</v>
      </c>
      <c r="B59" s="5">
        <v>1710962.997460444</v>
      </c>
      <c r="C59" s="5">
        <v>-1710962.997460444</v>
      </c>
      <c r="D59" s="5">
        <v>-0.41017786662102501</v>
      </c>
      <c r="F59" s="5">
        <v>70</v>
      </c>
      <c r="G59" s="5">
        <v>1032480</v>
      </c>
    </row>
    <row r="60" spans="1:7" x14ac:dyDescent="0.3">
      <c r="A60" s="5">
        <v>33</v>
      </c>
      <c r="B60" s="5">
        <v>1600130.0756647708</v>
      </c>
      <c r="C60" s="5">
        <v>-1600130.0756647708</v>
      </c>
      <c r="D60" s="5">
        <v>-0.38360732624054833</v>
      </c>
      <c r="F60" s="5">
        <v>72.222222222222229</v>
      </c>
      <c r="G60" s="5">
        <v>2771002</v>
      </c>
    </row>
    <row r="61" spans="1:7" x14ac:dyDescent="0.3">
      <c r="A61" s="5">
        <v>34</v>
      </c>
      <c r="B61" s="5">
        <v>1470973.8752851305</v>
      </c>
      <c r="C61" s="5">
        <v>-1470973.8752851305</v>
      </c>
      <c r="D61" s="5">
        <v>-0.35264405303637536</v>
      </c>
      <c r="F61" s="5">
        <v>74.444444444444457</v>
      </c>
      <c r="G61" s="5">
        <v>2776414</v>
      </c>
    </row>
    <row r="62" spans="1:7" x14ac:dyDescent="0.3">
      <c r="A62" s="5">
        <v>35</v>
      </c>
      <c r="B62" s="5">
        <v>1815723.6985140224</v>
      </c>
      <c r="C62" s="5">
        <v>-1815723.6985140224</v>
      </c>
      <c r="D62" s="5">
        <v>-0.43529268262093868</v>
      </c>
      <c r="F62" s="5">
        <v>76.666666666666671</v>
      </c>
      <c r="G62" s="5">
        <v>2801332</v>
      </c>
    </row>
    <row r="63" spans="1:7" x14ac:dyDescent="0.3">
      <c r="A63" s="5">
        <v>36</v>
      </c>
      <c r="B63" s="5">
        <v>2065772.919144368</v>
      </c>
      <c r="C63" s="5">
        <v>-2065772.919144368</v>
      </c>
      <c r="D63" s="5">
        <v>-0.49523825480493111</v>
      </c>
      <c r="F63" s="5">
        <v>78.8888888888889</v>
      </c>
      <c r="G63" s="5">
        <v>2889982</v>
      </c>
    </row>
    <row r="64" spans="1:7" x14ac:dyDescent="0.3">
      <c r="A64" s="5">
        <v>37</v>
      </c>
      <c r="B64" s="5">
        <v>1614967.2974386523</v>
      </c>
      <c r="C64" s="5">
        <v>-1614967.2974386523</v>
      </c>
      <c r="D64" s="5">
        <v>-0.38716432892431585</v>
      </c>
      <c r="F64" s="5">
        <v>81.111111111111114</v>
      </c>
      <c r="G64" s="5">
        <v>2972895</v>
      </c>
    </row>
    <row r="65" spans="1:7" x14ac:dyDescent="0.3">
      <c r="A65" s="5">
        <v>38</v>
      </c>
      <c r="B65" s="5">
        <v>2621055.4107524543</v>
      </c>
      <c r="C65" s="5">
        <v>-2621055.4107524543</v>
      </c>
      <c r="D65" s="5">
        <v>-0.62835895239913953</v>
      </c>
      <c r="F65" s="5">
        <v>83.333333333333343</v>
      </c>
      <c r="G65" s="5">
        <v>3200000</v>
      </c>
    </row>
    <row r="66" spans="1:7" x14ac:dyDescent="0.3">
      <c r="A66" s="5">
        <v>39</v>
      </c>
      <c r="B66" s="5">
        <v>2220480.1173913227</v>
      </c>
      <c r="C66" s="5">
        <v>-2220480.1173913227</v>
      </c>
      <c r="D66" s="5">
        <v>-0.53232699875909073</v>
      </c>
      <c r="F66" s="5">
        <v>85.555555555555557</v>
      </c>
      <c r="G66" s="5">
        <v>3288544</v>
      </c>
    </row>
    <row r="67" spans="1:7" x14ac:dyDescent="0.3">
      <c r="A67" s="5">
        <v>40</v>
      </c>
      <c r="B67" s="5">
        <v>3641999.2340206504</v>
      </c>
      <c r="C67" s="5">
        <v>-3641999.2340206504</v>
      </c>
      <c r="D67" s="5">
        <v>-0.87311501082333287</v>
      </c>
      <c r="F67" s="5">
        <v>87.777777777777786</v>
      </c>
      <c r="G67" s="5">
        <v>3517289</v>
      </c>
    </row>
    <row r="68" spans="1:7" x14ac:dyDescent="0.3">
      <c r="A68" s="5">
        <v>41</v>
      </c>
      <c r="B68" s="5">
        <v>1691671.4434316778</v>
      </c>
      <c r="C68" s="5">
        <v>-1691671.4434316778</v>
      </c>
      <c r="D68" s="5">
        <v>-0.40555300419730889</v>
      </c>
      <c r="F68" s="5">
        <v>90</v>
      </c>
      <c r="G68" s="5">
        <v>4900000</v>
      </c>
    </row>
    <row r="69" spans="1:7" x14ac:dyDescent="0.3">
      <c r="A69" s="5">
        <v>42</v>
      </c>
      <c r="B69" s="5">
        <v>-22960.683726776857</v>
      </c>
      <c r="C69" s="5">
        <v>22960.683726776857</v>
      </c>
      <c r="D69" s="5">
        <v>5.5044815587411049E-3</v>
      </c>
      <c r="F69" s="5">
        <v>92.222222222222229</v>
      </c>
      <c r="G69" s="5">
        <v>5715857</v>
      </c>
    </row>
    <row r="70" spans="1:7" x14ac:dyDescent="0.3">
      <c r="A70" s="5">
        <v>43</v>
      </c>
      <c r="B70" s="5">
        <v>724675.85648840654</v>
      </c>
      <c r="C70" s="5">
        <v>2475324.1435115933</v>
      </c>
      <c r="D70" s="5">
        <v>0.59342205406436599</v>
      </c>
      <c r="F70" s="5">
        <v>94.444444444444457</v>
      </c>
      <c r="G70" s="5">
        <v>10646798</v>
      </c>
    </row>
    <row r="71" spans="1:7" x14ac:dyDescent="0.3">
      <c r="A71" s="5">
        <v>44</v>
      </c>
      <c r="B71" s="5">
        <v>-534603.35491140909</v>
      </c>
      <c r="C71" s="5">
        <v>3305605.3549114093</v>
      </c>
      <c r="D71" s="5">
        <v>0.79246959424670149</v>
      </c>
      <c r="F71" s="5">
        <v>96.666666666666671</v>
      </c>
      <c r="G71" s="5">
        <v>18087951</v>
      </c>
    </row>
    <row r="72" spans="1:7" ht="15" thickBot="1" x14ac:dyDescent="0.35">
      <c r="A72" s="6">
        <v>45</v>
      </c>
      <c r="B72" s="6">
        <v>-392675.80521962116</v>
      </c>
      <c r="C72" s="6">
        <v>392675.80521962116</v>
      </c>
      <c r="D72" s="6">
        <v>9.4138169146700729E-2</v>
      </c>
      <c r="F72" s="6">
        <v>98.8888888888889</v>
      </c>
      <c r="G72" s="6">
        <v>20145571</v>
      </c>
    </row>
  </sheetData>
  <sortState ref="G28:G72">
    <sortCondition ref="G2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zoomScale="78" workbookViewId="0">
      <selection activeCell="K7" sqref="K7"/>
    </sheetView>
  </sheetViews>
  <sheetFormatPr defaultRowHeight="14.4" x14ac:dyDescent="0.3"/>
  <cols>
    <col min="1" max="1" width="12.33203125" style="3" customWidth="1"/>
    <col min="2" max="2" width="9.88671875" customWidth="1"/>
    <col min="4" max="4" width="12.5546875" customWidth="1"/>
    <col min="5" max="5" width="15.33203125" customWidth="1"/>
    <col min="6" max="6" width="11.21875" customWidth="1"/>
    <col min="7" max="7" width="13.88671875" customWidth="1"/>
    <col min="8" max="8" width="14.5546875" customWidth="1"/>
    <col min="9" max="9" width="18.109375" customWidth="1"/>
  </cols>
  <sheetData>
    <row r="1" spans="1:16" x14ac:dyDescent="0.3">
      <c r="A1" s="3" t="s">
        <v>6</v>
      </c>
      <c r="B1" s="21" t="s">
        <v>3</v>
      </c>
      <c r="C1" t="s">
        <v>5</v>
      </c>
      <c r="D1" t="s">
        <v>7</v>
      </c>
      <c r="E1" t="s">
        <v>8</v>
      </c>
      <c r="F1" t="s">
        <v>10</v>
      </c>
      <c r="G1" s="21" t="s">
        <v>9</v>
      </c>
      <c r="H1" s="7" t="s">
        <v>90</v>
      </c>
      <c r="I1" s="7" t="s">
        <v>89</v>
      </c>
    </row>
    <row r="2" spans="1:16" x14ac:dyDescent="0.3">
      <c r="A2" s="3">
        <v>40909</v>
      </c>
      <c r="B2">
        <v>6861</v>
      </c>
      <c r="C2">
        <v>252.21632667250338</v>
      </c>
      <c r="D2">
        <v>0</v>
      </c>
      <c r="E2">
        <v>391876</v>
      </c>
      <c r="F2">
        <v>0</v>
      </c>
      <c r="G2">
        <v>0</v>
      </c>
      <c r="H2" s="5">
        <v>-56.068648114745884</v>
      </c>
      <c r="I2" s="5">
        <v>-421194.65088556771</v>
      </c>
    </row>
    <row r="3" spans="1:16" x14ac:dyDescent="0.3">
      <c r="A3" s="3">
        <v>40940</v>
      </c>
      <c r="B3">
        <v>6196</v>
      </c>
      <c r="C3">
        <v>689.04142864396499</v>
      </c>
      <c r="D3">
        <v>0</v>
      </c>
      <c r="E3">
        <v>391876</v>
      </c>
      <c r="F3">
        <v>917</v>
      </c>
      <c r="G3">
        <v>0</v>
      </c>
      <c r="H3" s="5">
        <v>-1330.9323614510367</v>
      </c>
      <c r="I3" s="5">
        <v>-1112560.8399696713</v>
      </c>
      <c r="K3" s="15" t="s">
        <v>92</v>
      </c>
      <c r="L3" s="15"/>
      <c r="M3" s="15"/>
      <c r="N3" s="15"/>
      <c r="O3" s="15"/>
      <c r="P3" s="15"/>
    </row>
    <row r="4" spans="1:16" x14ac:dyDescent="0.3">
      <c r="A4" s="3">
        <v>40969</v>
      </c>
      <c r="B4">
        <v>7519</v>
      </c>
      <c r="C4">
        <v>798.01690564132048</v>
      </c>
      <c r="D4">
        <v>309960</v>
      </c>
      <c r="E4">
        <v>6317682.25</v>
      </c>
      <c r="F4">
        <v>1191</v>
      </c>
      <c r="G4">
        <v>0</v>
      </c>
      <c r="H4" s="5">
        <v>-301.77785392546593</v>
      </c>
      <c r="I4" s="5">
        <v>-1460144.3203271634</v>
      </c>
      <c r="K4" s="16">
        <f>CORREL(H2:H46,I2:I46)</f>
        <v>0.12980409565670609</v>
      </c>
    </row>
    <row r="5" spans="1:16" x14ac:dyDescent="0.3">
      <c r="A5" s="3">
        <v>41000</v>
      </c>
      <c r="B5">
        <v>8498</v>
      </c>
      <c r="C5">
        <v>922.7139525189458</v>
      </c>
      <c r="D5">
        <v>309960</v>
      </c>
      <c r="E5">
        <v>6292572.25</v>
      </c>
      <c r="F5">
        <v>1597</v>
      </c>
      <c r="G5">
        <v>34853</v>
      </c>
      <c r="H5" s="5">
        <v>451.57768017070975</v>
      </c>
      <c r="I5" s="5">
        <v>-1680896.4008853594</v>
      </c>
    </row>
    <row r="6" spans="1:16" x14ac:dyDescent="0.3">
      <c r="A6" s="3">
        <v>41030</v>
      </c>
      <c r="B6">
        <v>8721</v>
      </c>
      <c r="C6">
        <v>445.66510543303235</v>
      </c>
      <c r="D6">
        <v>309960</v>
      </c>
      <c r="E6">
        <v>6290064</v>
      </c>
      <c r="F6">
        <v>1853</v>
      </c>
      <c r="G6">
        <v>198664</v>
      </c>
      <c r="H6" s="5">
        <v>889.5790230632083</v>
      </c>
      <c r="I6" s="5">
        <v>-1268923.8721226552</v>
      </c>
    </row>
    <row r="7" spans="1:16" x14ac:dyDescent="0.3">
      <c r="A7" s="3">
        <v>41061</v>
      </c>
      <c r="B7">
        <v>6764</v>
      </c>
      <c r="C7">
        <v>310.34669068936762</v>
      </c>
      <c r="D7">
        <v>0</v>
      </c>
      <c r="E7">
        <v>842724</v>
      </c>
      <c r="F7">
        <v>1904</v>
      </c>
      <c r="G7">
        <v>0</v>
      </c>
      <c r="H7" s="5">
        <v>-876.70949050382296</v>
      </c>
      <c r="I7" s="5">
        <v>-1229535.5075480032</v>
      </c>
      <c r="K7" t="s">
        <v>91</v>
      </c>
    </row>
    <row r="8" spans="1:16" x14ac:dyDescent="0.3">
      <c r="A8" s="3">
        <v>41091</v>
      </c>
      <c r="B8">
        <v>6538</v>
      </c>
      <c r="C8">
        <v>658.8007373459028</v>
      </c>
      <c r="D8">
        <v>309960</v>
      </c>
      <c r="E8">
        <v>8608356</v>
      </c>
      <c r="F8">
        <v>1919</v>
      </c>
      <c r="G8">
        <v>76327</v>
      </c>
      <c r="H8" s="5">
        <v>-1471.1295811008049</v>
      </c>
      <c r="I8" s="5">
        <v>-1564819.2924703048</v>
      </c>
    </row>
    <row r="9" spans="1:16" x14ac:dyDescent="0.3">
      <c r="A9" s="3">
        <v>41122</v>
      </c>
      <c r="B9">
        <v>6808</v>
      </c>
      <c r="C9">
        <v>614.21245932788941</v>
      </c>
      <c r="D9">
        <v>309960</v>
      </c>
      <c r="E9">
        <v>9821956</v>
      </c>
      <c r="F9">
        <v>2266</v>
      </c>
      <c r="G9">
        <v>973811</v>
      </c>
      <c r="H9" s="5">
        <v>-1305.798205250363</v>
      </c>
      <c r="I9" s="5">
        <v>-769116.4957233679</v>
      </c>
    </row>
    <row r="10" spans="1:16" x14ac:dyDescent="0.3">
      <c r="A10" s="3">
        <v>41153</v>
      </c>
      <c r="B10">
        <v>6292</v>
      </c>
      <c r="C10">
        <v>388.93428086932994</v>
      </c>
      <c r="D10">
        <v>0</v>
      </c>
      <c r="E10">
        <v>9815689</v>
      </c>
      <c r="F10">
        <v>2370</v>
      </c>
      <c r="G10">
        <v>1032480</v>
      </c>
      <c r="H10" s="5">
        <v>-1632.0431659031174</v>
      </c>
      <c r="I10" s="5">
        <v>-403967.31208443572</v>
      </c>
    </row>
    <row r="11" spans="1:16" x14ac:dyDescent="0.3">
      <c r="A11" s="3">
        <v>41183</v>
      </c>
      <c r="B11">
        <v>6973</v>
      </c>
      <c r="C11">
        <v>950.53061939867041</v>
      </c>
      <c r="D11">
        <v>0</v>
      </c>
      <c r="E11">
        <v>10055241</v>
      </c>
      <c r="F11">
        <v>2401</v>
      </c>
      <c r="G11">
        <v>3288544</v>
      </c>
      <c r="H11" s="5">
        <v>-1325.1000857488561</v>
      </c>
      <c r="I11" s="5">
        <v>1427002.6404078824</v>
      </c>
    </row>
    <row r="12" spans="1:16" x14ac:dyDescent="0.3">
      <c r="A12" s="3">
        <v>41214</v>
      </c>
      <c r="B12">
        <v>8132</v>
      </c>
      <c r="C12">
        <v>972.9614957294616</v>
      </c>
      <c r="D12">
        <v>336960</v>
      </c>
      <c r="E12">
        <v>11444689</v>
      </c>
      <c r="F12">
        <v>2472</v>
      </c>
      <c r="G12">
        <v>18087951</v>
      </c>
      <c r="H12" s="5">
        <v>-305.43991358912172</v>
      </c>
      <c r="I12" s="5">
        <v>15988878.057730401</v>
      </c>
    </row>
    <row r="13" spans="1:16" x14ac:dyDescent="0.3">
      <c r="A13" s="3">
        <v>41244</v>
      </c>
      <c r="B13">
        <v>8857</v>
      </c>
      <c r="C13">
        <v>1070.018608023101</v>
      </c>
      <c r="D13">
        <v>3432317</v>
      </c>
      <c r="E13">
        <v>7789681</v>
      </c>
      <c r="F13">
        <v>2574</v>
      </c>
      <c r="G13">
        <v>10646798</v>
      </c>
      <c r="H13" s="5">
        <v>-472.86886587015033</v>
      </c>
      <c r="I13" s="5">
        <v>6596781.2130266922</v>
      </c>
    </row>
    <row r="14" spans="1:16" x14ac:dyDescent="0.3">
      <c r="A14" s="3">
        <v>41275</v>
      </c>
      <c r="B14">
        <v>8939</v>
      </c>
      <c r="C14">
        <v>1620.4487480213188</v>
      </c>
      <c r="D14">
        <v>3412067</v>
      </c>
      <c r="E14">
        <v>11404129</v>
      </c>
      <c r="F14">
        <v>2669</v>
      </c>
      <c r="G14">
        <v>2776414</v>
      </c>
      <c r="H14" s="5">
        <v>-800.02325252126684</v>
      </c>
      <c r="I14" s="5">
        <v>-1689750.282434918</v>
      </c>
      <c r="L14">
        <v>0.1298</v>
      </c>
    </row>
    <row r="15" spans="1:16" x14ac:dyDescent="0.3">
      <c r="A15" s="3">
        <v>41306</v>
      </c>
      <c r="B15">
        <v>7863</v>
      </c>
      <c r="C15">
        <v>495.43507550150218</v>
      </c>
      <c r="D15">
        <v>3412067</v>
      </c>
      <c r="E15">
        <v>11400752.25</v>
      </c>
      <c r="F15">
        <v>2461</v>
      </c>
      <c r="G15">
        <v>0</v>
      </c>
      <c r="H15" s="5">
        <v>-1077.8486836937373</v>
      </c>
      <c r="I15" s="5">
        <v>-3553726.8466671188</v>
      </c>
    </row>
    <row r="16" spans="1:16" x14ac:dyDescent="0.3">
      <c r="A16" s="3">
        <v>41334</v>
      </c>
      <c r="B16">
        <v>9506</v>
      </c>
      <c r="C16">
        <v>1296.654317371904</v>
      </c>
      <c r="D16">
        <v>2912067</v>
      </c>
      <c r="E16">
        <v>12425625</v>
      </c>
      <c r="F16">
        <v>2159</v>
      </c>
      <c r="G16">
        <v>4900000</v>
      </c>
      <c r="H16" s="5">
        <v>283.16623872838682</v>
      </c>
      <c r="I16" s="5">
        <v>1176711.2647143104</v>
      </c>
      <c r="P16" s="23"/>
    </row>
    <row r="17" spans="1:9" x14ac:dyDescent="0.3">
      <c r="A17" s="3">
        <v>41365</v>
      </c>
      <c r="B17">
        <v>10338</v>
      </c>
      <c r="C17">
        <v>648.81143862317333</v>
      </c>
      <c r="D17">
        <v>2912067</v>
      </c>
      <c r="E17">
        <v>16662724</v>
      </c>
      <c r="F17">
        <v>2599</v>
      </c>
      <c r="G17">
        <v>5715857</v>
      </c>
      <c r="H17" s="5">
        <v>1342.9986249559479</v>
      </c>
      <c r="I17" s="5">
        <v>2310694.0562530179</v>
      </c>
    </row>
    <row r="18" spans="1:9" x14ac:dyDescent="0.3">
      <c r="A18" s="3">
        <v>41395</v>
      </c>
      <c r="B18">
        <v>10094</v>
      </c>
      <c r="C18">
        <v>643.83399474514692</v>
      </c>
      <c r="D18">
        <v>412067</v>
      </c>
      <c r="E18">
        <v>12425625</v>
      </c>
      <c r="F18">
        <v>2820</v>
      </c>
      <c r="G18">
        <v>20145571</v>
      </c>
      <c r="H18" s="5">
        <v>1716.3326168454496</v>
      </c>
      <c r="I18" s="5">
        <v>18108657.388693087</v>
      </c>
    </row>
    <row r="19" spans="1:9" x14ac:dyDescent="0.3">
      <c r="A19" s="3">
        <v>41426</v>
      </c>
      <c r="B19">
        <v>8523</v>
      </c>
      <c r="C19">
        <v>694.1209704282229</v>
      </c>
      <c r="D19">
        <v>412067</v>
      </c>
      <c r="E19">
        <v>7043716</v>
      </c>
      <c r="F19">
        <v>2597</v>
      </c>
      <c r="G19">
        <v>0</v>
      </c>
      <c r="H19" s="5">
        <v>232.34971319309261</v>
      </c>
      <c r="I19" s="5">
        <v>-2007340.5792574626</v>
      </c>
    </row>
    <row r="20" spans="1:9" x14ac:dyDescent="0.3">
      <c r="A20" s="3">
        <v>41456</v>
      </c>
      <c r="B20">
        <v>8283</v>
      </c>
      <c r="C20">
        <v>570.57501588428511</v>
      </c>
      <c r="D20">
        <v>412067</v>
      </c>
      <c r="E20">
        <v>5953600</v>
      </c>
      <c r="F20">
        <v>2530</v>
      </c>
      <c r="G20">
        <v>2801332</v>
      </c>
      <c r="H20" s="5">
        <v>103.81402629070635</v>
      </c>
      <c r="I20" s="5">
        <v>907279.08232076978</v>
      </c>
    </row>
    <row r="21" spans="1:9" x14ac:dyDescent="0.3">
      <c r="A21" s="3">
        <v>41487</v>
      </c>
      <c r="B21">
        <v>8210</v>
      </c>
      <c r="C21">
        <v>463.58008429952673</v>
      </c>
      <c r="D21">
        <v>412067</v>
      </c>
      <c r="E21">
        <v>5953600</v>
      </c>
      <c r="F21">
        <v>2419</v>
      </c>
      <c r="G21">
        <v>3517289</v>
      </c>
      <c r="H21" s="5">
        <v>139.44196893392655</v>
      </c>
      <c r="I21" s="5">
        <v>1746783.9748441705</v>
      </c>
    </row>
    <row r="22" spans="1:9" x14ac:dyDescent="0.3">
      <c r="A22" s="3">
        <v>41518</v>
      </c>
      <c r="B22">
        <v>7656</v>
      </c>
      <c r="C22">
        <v>406.14236140169919</v>
      </c>
      <c r="D22">
        <v>412067</v>
      </c>
      <c r="E22">
        <v>5953600</v>
      </c>
      <c r="F22">
        <v>1857</v>
      </c>
      <c r="G22">
        <v>0</v>
      </c>
      <c r="H22" s="5">
        <v>-176.0304838018701</v>
      </c>
      <c r="I22" s="5">
        <v>-1501665.8606379302</v>
      </c>
    </row>
    <row r="23" spans="1:9" x14ac:dyDescent="0.3">
      <c r="A23" s="3">
        <v>41548</v>
      </c>
      <c r="B23">
        <v>8167</v>
      </c>
      <c r="C23">
        <v>740.33591247497293</v>
      </c>
      <c r="D23">
        <v>2912067</v>
      </c>
      <c r="E23">
        <v>8755681</v>
      </c>
      <c r="F23">
        <v>1956</v>
      </c>
      <c r="G23">
        <v>2972895</v>
      </c>
      <c r="H23" s="5">
        <v>-598.38176769600977</v>
      </c>
      <c r="I23" s="5">
        <v>-274692.93860369595</v>
      </c>
    </row>
    <row r="24" spans="1:9" x14ac:dyDescent="0.3">
      <c r="A24" s="3">
        <v>41579</v>
      </c>
      <c r="B24">
        <v>8326</v>
      </c>
      <c r="C24">
        <v>481.70522764985424</v>
      </c>
      <c r="D24">
        <v>2912067</v>
      </c>
      <c r="E24">
        <v>8564402.25</v>
      </c>
      <c r="F24">
        <v>2398</v>
      </c>
      <c r="G24">
        <v>2889982</v>
      </c>
      <c r="H24" s="5">
        <v>-430.19039078766946</v>
      </c>
      <c r="I24" s="5">
        <v>-346107.13225941593</v>
      </c>
    </row>
    <row r="25" spans="1:9" x14ac:dyDescent="0.3">
      <c r="A25" s="3">
        <v>41609</v>
      </c>
      <c r="B25">
        <v>8275</v>
      </c>
      <c r="C25">
        <v>532.60736766391972</v>
      </c>
      <c r="D25">
        <v>412067</v>
      </c>
      <c r="E25">
        <v>10640644</v>
      </c>
      <c r="F25">
        <v>1542</v>
      </c>
      <c r="G25">
        <v>0</v>
      </c>
      <c r="H25" s="5">
        <v>440.33757679617975</v>
      </c>
      <c r="I25" s="5">
        <v>-1447567.6703894059</v>
      </c>
    </row>
    <row r="26" spans="1:9" x14ac:dyDescent="0.3">
      <c r="A26" s="3">
        <v>41640</v>
      </c>
      <c r="B26">
        <v>8025</v>
      </c>
      <c r="C26">
        <v>556.24535010357852</v>
      </c>
      <c r="D26">
        <v>0</v>
      </c>
      <c r="E26">
        <v>11292960.25</v>
      </c>
      <c r="F26">
        <v>1548</v>
      </c>
      <c r="G26">
        <v>0</v>
      </c>
      <c r="H26" s="5">
        <v>277.393927486537</v>
      </c>
      <c r="I26" s="5">
        <v>-1221951.4658122044</v>
      </c>
    </row>
    <row r="27" spans="1:9" x14ac:dyDescent="0.3">
      <c r="A27" s="3">
        <v>41671</v>
      </c>
      <c r="B27">
        <v>7350</v>
      </c>
      <c r="C27">
        <v>830.02078631116046</v>
      </c>
      <c r="D27">
        <v>0</v>
      </c>
      <c r="E27">
        <v>14058750.25</v>
      </c>
      <c r="F27">
        <v>2039</v>
      </c>
      <c r="G27">
        <v>0</v>
      </c>
      <c r="H27" s="5">
        <v>-770.03379698146</v>
      </c>
      <c r="I27" s="5">
        <v>-1609549.2417059797</v>
      </c>
    </row>
    <row r="28" spans="1:9" x14ac:dyDescent="0.3">
      <c r="A28" s="3">
        <v>41699</v>
      </c>
      <c r="B28">
        <v>9306</v>
      </c>
      <c r="C28">
        <v>1087.4312469532304</v>
      </c>
      <c r="D28">
        <v>0</v>
      </c>
      <c r="E28">
        <v>91968100</v>
      </c>
      <c r="F28">
        <v>2569</v>
      </c>
      <c r="G28">
        <v>0</v>
      </c>
      <c r="H28" s="5">
        <v>260.38772584906837</v>
      </c>
      <c r="I28" s="5">
        <v>-1675813.0304313856</v>
      </c>
    </row>
    <row r="29" spans="1:9" x14ac:dyDescent="0.3">
      <c r="A29" s="3">
        <v>41730</v>
      </c>
      <c r="B29">
        <v>10390</v>
      </c>
      <c r="C29">
        <v>1151.9926671345531</v>
      </c>
      <c r="D29">
        <v>0</v>
      </c>
      <c r="E29">
        <v>17451506.25</v>
      </c>
      <c r="F29">
        <v>2645</v>
      </c>
      <c r="G29">
        <v>0</v>
      </c>
      <c r="H29" s="5">
        <v>1820.7050513876347</v>
      </c>
      <c r="I29" s="5">
        <v>-2076288.5345851288</v>
      </c>
    </row>
    <row r="30" spans="1:9" x14ac:dyDescent="0.3">
      <c r="A30" s="3">
        <v>41760</v>
      </c>
      <c r="B30">
        <v>10455</v>
      </c>
      <c r="C30">
        <v>1128.3866856656325</v>
      </c>
      <c r="D30">
        <v>0</v>
      </c>
      <c r="E30">
        <v>16479540.25</v>
      </c>
      <c r="F30">
        <v>3028</v>
      </c>
      <c r="G30">
        <v>0</v>
      </c>
      <c r="H30" s="5">
        <v>1770.6165741411951</v>
      </c>
      <c r="I30" s="5">
        <v>-2217487.7191642062</v>
      </c>
    </row>
    <row r="31" spans="1:9" x14ac:dyDescent="0.3">
      <c r="A31" s="3">
        <v>41791</v>
      </c>
      <c r="B31">
        <v>9240</v>
      </c>
      <c r="C31">
        <v>1223.6820081173857</v>
      </c>
      <c r="D31">
        <v>0</v>
      </c>
      <c r="E31">
        <v>16301406.25</v>
      </c>
      <c r="F31">
        <v>3143</v>
      </c>
      <c r="G31">
        <v>0</v>
      </c>
      <c r="H31" s="5">
        <v>454.38141046459168</v>
      </c>
      <c r="I31" s="5">
        <v>-2334801.2446955079</v>
      </c>
    </row>
    <row r="32" spans="1:9" x14ac:dyDescent="0.3">
      <c r="A32" s="3">
        <v>41821</v>
      </c>
      <c r="B32">
        <v>8688</v>
      </c>
      <c r="C32">
        <v>1110.7787545931426</v>
      </c>
      <c r="D32">
        <v>0</v>
      </c>
      <c r="E32">
        <v>12260502.25</v>
      </c>
      <c r="F32">
        <v>2817</v>
      </c>
      <c r="G32">
        <v>0</v>
      </c>
      <c r="H32" s="5">
        <v>121.48866274820284</v>
      </c>
      <c r="I32" s="5">
        <v>-2137715.3575953501</v>
      </c>
    </row>
    <row r="33" spans="1:9" x14ac:dyDescent="0.3">
      <c r="A33" s="3">
        <v>41852</v>
      </c>
      <c r="B33">
        <v>8677</v>
      </c>
      <c r="C33">
        <v>570.57501588428511</v>
      </c>
      <c r="D33">
        <v>0</v>
      </c>
      <c r="E33">
        <v>9803161</v>
      </c>
      <c r="F33">
        <v>2719</v>
      </c>
      <c r="G33">
        <v>0</v>
      </c>
      <c r="H33" s="5">
        <v>511.04323591592038</v>
      </c>
      <c r="I33" s="5">
        <v>-1710962.997460444</v>
      </c>
    </row>
    <row r="34" spans="1:9" x14ac:dyDescent="0.3">
      <c r="A34" s="3">
        <v>41883</v>
      </c>
      <c r="B34">
        <v>8270</v>
      </c>
      <c r="C34">
        <v>542.02558784830228</v>
      </c>
      <c r="D34">
        <v>0</v>
      </c>
      <c r="E34">
        <v>9597604</v>
      </c>
      <c r="F34">
        <v>2494</v>
      </c>
      <c r="G34">
        <v>0</v>
      </c>
      <c r="H34" s="5">
        <v>204.61475426383549</v>
      </c>
      <c r="I34" s="5">
        <v>-1600130.0756647708</v>
      </c>
    </row>
    <row r="35" spans="1:9" x14ac:dyDescent="0.3">
      <c r="A35" s="3">
        <v>41913</v>
      </c>
      <c r="B35">
        <v>8599</v>
      </c>
      <c r="C35">
        <v>384.66733319663706</v>
      </c>
      <c r="D35">
        <v>0</v>
      </c>
      <c r="E35">
        <v>6325225</v>
      </c>
      <c r="F35">
        <v>2426</v>
      </c>
      <c r="G35">
        <v>0</v>
      </c>
      <c r="H35" s="5">
        <v>683.14738728338398</v>
      </c>
      <c r="I35" s="5">
        <v>-1470973.8752851305</v>
      </c>
    </row>
    <row r="36" spans="1:9" x14ac:dyDescent="0.3">
      <c r="A36" s="3">
        <v>41944</v>
      </c>
      <c r="B36">
        <v>8428</v>
      </c>
      <c r="C36">
        <v>995.5485988209773</v>
      </c>
      <c r="D36">
        <v>0</v>
      </c>
      <c r="E36">
        <v>14428602.25</v>
      </c>
      <c r="F36">
        <v>2252</v>
      </c>
      <c r="G36">
        <v>0</v>
      </c>
      <c r="H36" s="5">
        <v>122.40093292643724</v>
      </c>
      <c r="I36" s="5">
        <v>-1815723.6985140224</v>
      </c>
    </row>
    <row r="37" spans="1:9" x14ac:dyDescent="0.3">
      <c r="A37" s="3">
        <v>41974</v>
      </c>
      <c r="B37">
        <v>9133</v>
      </c>
      <c r="C37">
        <v>1395.8959099335084</v>
      </c>
      <c r="D37">
        <v>0</v>
      </c>
      <c r="E37">
        <v>19945156</v>
      </c>
      <c r="F37">
        <v>2200</v>
      </c>
      <c r="G37">
        <v>0</v>
      </c>
      <c r="H37" s="5">
        <v>548.21937246292509</v>
      </c>
      <c r="I37" s="5">
        <v>-2065772.919144368</v>
      </c>
    </row>
    <row r="38" spans="1:9" x14ac:dyDescent="0.3">
      <c r="A38" s="4">
        <v>42005</v>
      </c>
      <c r="B38">
        <v>8655</v>
      </c>
      <c r="C38">
        <v>1358.4233576163178</v>
      </c>
      <c r="D38">
        <v>0</v>
      </c>
      <c r="E38">
        <v>63274070.25</v>
      </c>
      <c r="F38">
        <v>1615</v>
      </c>
      <c r="G38">
        <v>0</v>
      </c>
      <c r="H38" s="5">
        <v>-12.801079438815577</v>
      </c>
      <c r="I38" s="5">
        <v>-1614967.2974386523</v>
      </c>
    </row>
    <row r="39" spans="1:9" x14ac:dyDescent="0.3">
      <c r="A39" s="4">
        <v>42036</v>
      </c>
      <c r="B39">
        <v>7713</v>
      </c>
      <c r="C39">
        <v>1302.7923201431367</v>
      </c>
      <c r="D39">
        <v>0</v>
      </c>
      <c r="E39">
        <v>92294449</v>
      </c>
      <c r="F39">
        <v>4524</v>
      </c>
      <c r="G39">
        <v>0</v>
      </c>
      <c r="H39" s="5">
        <v>-2174.7572109285302</v>
      </c>
      <c r="I39" s="5">
        <v>-2621055.4107524543</v>
      </c>
    </row>
    <row r="40" spans="1:9" x14ac:dyDescent="0.3">
      <c r="A40" s="4">
        <v>42064</v>
      </c>
      <c r="B40">
        <v>10099</v>
      </c>
      <c r="C40">
        <v>906.143443261107</v>
      </c>
      <c r="D40">
        <v>0</v>
      </c>
      <c r="E40">
        <v>92294449</v>
      </c>
      <c r="F40">
        <v>4255</v>
      </c>
      <c r="G40">
        <v>0</v>
      </c>
      <c r="H40" s="5">
        <v>562.83267073996649</v>
      </c>
      <c r="I40" s="5">
        <v>-2220480.1173913227</v>
      </c>
    </row>
    <row r="41" spans="1:9" x14ac:dyDescent="0.3">
      <c r="A41" s="4">
        <v>42095</v>
      </c>
      <c r="B41">
        <v>10914</v>
      </c>
      <c r="C41">
        <v>410.4791516178156</v>
      </c>
      <c r="D41">
        <v>4699238</v>
      </c>
      <c r="E41">
        <v>107298522.25</v>
      </c>
      <c r="F41">
        <v>1984</v>
      </c>
      <c r="G41">
        <v>0</v>
      </c>
      <c r="H41" s="5">
        <v>1156.3272304663587</v>
      </c>
      <c r="I41" s="5">
        <v>-3641999.2340206504</v>
      </c>
    </row>
    <row r="42" spans="1:9" x14ac:dyDescent="0.3">
      <c r="A42" s="4">
        <v>42125</v>
      </c>
      <c r="B42">
        <v>11132</v>
      </c>
      <c r="C42">
        <v>978.59368162871408</v>
      </c>
      <c r="D42">
        <v>3432238</v>
      </c>
      <c r="E42">
        <v>353045310.25</v>
      </c>
      <c r="F42">
        <v>595</v>
      </c>
      <c r="G42">
        <v>0</v>
      </c>
      <c r="H42" s="5">
        <v>45.212627157659881</v>
      </c>
      <c r="I42" s="5">
        <v>-1691671.4434316778</v>
      </c>
    </row>
    <row r="43" spans="1:9" x14ac:dyDescent="0.3">
      <c r="A43" s="4">
        <v>42156</v>
      </c>
      <c r="B43">
        <v>10187</v>
      </c>
      <c r="C43">
        <v>803.32462370092014</v>
      </c>
      <c r="D43">
        <v>500000</v>
      </c>
      <c r="E43">
        <v>281685872.25</v>
      </c>
      <c r="F43">
        <v>179</v>
      </c>
      <c r="G43">
        <v>0</v>
      </c>
      <c r="H43" s="5">
        <v>661.09475363515048</v>
      </c>
      <c r="I43" s="5">
        <v>22960.683726776857</v>
      </c>
    </row>
    <row r="44" spans="1:9" x14ac:dyDescent="0.3">
      <c r="A44" s="4">
        <v>42186</v>
      </c>
      <c r="B44">
        <v>9542</v>
      </c>
      <c r="C44">
        <v>846.16355917552346</v>
      </c>
      <c r="D44">
        <v>0</v>
      </c>
      <c r="E44">
        <v>102292996</v>
      </c>
      <c r="F44">
        <v>761</v>
      </c>
      <c r="G44">
        <v>3200000</v>
      </c>
      <c r="H44" s="5">
        <v>1224.5504723101658</v>
      </c>
      <c r="I44" s="5">
        <v>2475324.1435115933</v>
      </c>
    </row>
    <row r="45" spans="1:9" x14ac:dyDescent="0.3">
      <c r="A45" s="4">
        <v>42217</v>
      </c>
      <c r="B45">
        <v>9100</v>
      </c>
      <c r="C45">
        <v>1035.4476756974566</v>
      </c>
      <c r="D45">
        <v>0</v>
      </c>
      <c r="E45">
        <v>376010881</v>
      </c>
      <c r="F45">
        <v>228</v>
      </c>
      <c r="G45">
        <v>2771002</v>
      </c>
      <c r="H45" s="5">
        <v>-1150.288822059505</v>
      </c>
      <c r="I45" s="5">
        <v>3305605.3549114093</v>
      </c>
    </row>
    <row r="46" spans="1:9" ht="15" thickBot="1" x14ac:dyDescent="0.35">
      <c r="A46" s="4">
        <v>42248</v>
      </c>
      <c r="B46">
        <v>8883</v>
      </c>
      <c r="C46">
        <v>397.51038519814864</v>
      </c>
      <c r="D46">
        <v>0</v>
      </c>
      <c r="E46">
        <v>219647220.25</v>
      </c>
      <c r="F46">
        <v>68</v>
      </c>
      <c r="G46">
        <v>0</v>
      </c>
      <c r="H46" s="6">
        <v>244.20940114964651</v>
      </c>
      <c r="I46" s="6">
        <v>392675.80521962116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MMM Data</vt:lpstr>
      <vt:lpstr>SEASONALITY Analysis</vt:lpstr>
      <vt:lpstr>TREND ANALYSIS</vt:lpstr>
      <vt:lpstr>Media Analysis</vt:lpstr>
      <vt:lpstr>Price vs SalesVolume</vt:lpstr>
      <vt:lpstr>Promotions Analysis</vt:lpstr>
      <vt:lpstr>SalesVol_Regression</vt:lpstr>
      <vt:lpstr>Promotions_Regression</vt:lpstr>
      <vt:lpstr>Sales vs Promotions -Partial r</vt:lpstr>
      <vt:lpstr>COMPETITOR ANALYSIS</vt:lpstr>
      <vt:lpstr>Adstock_Transformation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Kumar</dc:creator>
  <cp:lastModifiedBy>Rohit</cp:lastModifiedBy>
  <cp:lastPrinted>2025-06-12T14:04:45Z</cp:lastPrinted>
  <dcterms:created xsi:type="dcterms:W3CDTF">2017-02-18T07:24:38Z</dcterms:created>
  <dcterms:modified xsi:type="dcterms:W3CDTF">2025-06-15T10:51:55Z</dcterms:modified>
</cp:coreProperties>
</file>