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  <sheet name="Sheet1 (2)" sheetId="4" r:id="rId4"/>
  </sheets>
  <calcPr calcId="144525"/>
  <fileRecoveryPr repairLoad="1"/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" i="4"/>
  <c r="H22" i="4"/>
  <c r="H23" i="4"/>
  <c r="H24" i="4"/>
  <c r="H25" i="4"/>
  <c r="H26" i="4"/>
  <c r="H27" i="4"/>
  <c r="H28" i="4"/>
  <c r="H29" i="4"/>
  <c r="L16" i="4"/>
  <c r="L18" i="4"/>
  <c r="L15" i="4"/>
  <c r="F19" i="4"/>
  <c r="G19" i="4" s="1"/>
  <c r="L17" i="4" s="1"/>
  <c r="E22" i="4"/>
  <c r="E5" i="4"/>
  <c r="F3" i="4" s="1"/>
  <c r="G3" i="4" s="1"/>
  <c r="E6" i="4"/>
  <c r="E7" i="4"/>
  <c r="E8" i="4"/>
  <c r="E9" i="4"/>
  <c r="E10" i="4"/>
  <c r="E11" i="4"/>
  <c r="E12" i="4"/>
  <c r="E13" i="4"/>
  <c r="E14" i="4"/>
  <c r="E15" i="4"/>
  <c r="E16" i="4"/>
  <c r="E17" i="4"/>
  <c r="F15" i="4" s="1"/>
  <c r="G15" i="4" s="1"/>
  <c r="E18" i="4"/>
  <c r="E19" i="4"/>
  <c r="E20" i="4"/>
  <c r="E21" i="4"/>
  <c r="L19" i="4" l="1"/>
  <c r="M17" i="4" s="1"/>
  <c r="F16" i="4"/>
  <c r="G16" i="4" s="1"/>
  <c r="F8" i="4"/>
  <c r="G8" i="4" s="1"/>
  <c r="F4" i="4"/>
  <c r="G4" i="4" s="1"/>
  <c r="F18" i="4"/>
  <c r="G18" i="4" s="1"/>
  <c r="F10" i="4"/>
  <c r="G10" i="4" s="1"/>
  <c r="F6" i="4"/>
  <c r="G6" i="4" s="1"/>
  <c r="F17" i="4"/>
  <c r="G17" i="4" s="1"/>
  <c r="F13" i="4"/>
  <c r="G13" i="4" s="1"/>
  <c r="F9" i="4"/>
  <c r="G9" i="4" s="1"/>
  <c r="F5" i="4"/>
  <c r="G5" i="4" s="1"/>
  <c r="F14" i="4"/>
  <c r="G14" i="4" s="1"/>
  <c r="F11" i="4"/>
  <c r="G11" i="4" s="1"/>
  <c r="F7" i="4"/>
  <c r="G7" i="4" s="1"/>
  <c r="F12" i="4"/>
  <c r="G12" i="4" s="1"/>
  <c r="H4" i="4" l="1"/>
  <c r="H8" i="4"/>
  <c r="H12" i="4"/>
  <c r="H16" i="4"/>
  <c r="H20" i="4"/>
  <c r="M16" i="4"/>
  <c r="M18" i="4"/>
  <c r="M15" i="4"/>
  <c r="K2" i="1"/>
  <c r="G18" i="1"/>
  <c r="F18" i="1"/>
  <c r="H6" i="4" l="1"/>
  <c r="H10" i="4"/>
  <c r="H14" i="4"/>
  <c r="H18" i="4"/>
  <c r="H2" i="4"/>
  <c r="H5" i="4"/>
  <c r="H13" i="4"/>
  <c r="H17" i="4"/>
  <c r="H21" i="4"/>
  <c r="H9" i="4"/>
  <c r="H3" i="4"/>
  <c r="H7" i="4"/>
  <c r="H11" i="4"/>
  <c r="H15" i="4"/>
  <c r="H19" i="4"/>
  <c r="K22" i="1"/>
  <c r="K23" i="1"/>
  <c r="K24" i="1"/>
  <c r="K25" i="1"/>
  <c r="K26" i="1"/>
  <c r="K27" i="1"/>
  <c r="K28" i="1"/>
  <c r="K29" i="1"/>
  <c r="J29" i="1"/>
  <c r="J28" i="1"/>
  <c r="J27" i="1"/>
  <c r="J26" i="1"/>
  <c r="J25" i="1"/>
  <c r="J24" i="1"/>
  <c r="J23" i="1"/>
  <c r="J22" i="1"/>
  <c r="J21" i="1"/>
  <c r="K13" i="1"/>
  <c r="K17" i="1"/>
  <c r="K21" i="1"/>
  <c r="J20" i="1"/>
  <c r="K20" i="1" s="1"/>
  <c r="J19" i="1"/>
  <c r="K19" i="1" s="1"/>
  <c r="J18" i="1"/>
  <c r="K18" i="1" s="1"/>
  <c r="J17" i="1"/>
  <c r="J16" i="1"/>
  <c r="K16" i="1" s="1"/>
  <c r="J15" i="1"/>
  <c r="K15" i="1" s="1"/>
  <c r="J14" i="1"/>
  <c r="K14" i="1" s="1"/>
  <c r="J13" i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O16" i="1"/>
  <c r="O17" i="1"/>
  <c r="O18" i="1"/>
  <c r="O1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4" i="1"/>
</calcChain>
</file>

<file path=xl/sharedStrings.xml><?xml version="1.0" encoding="utf-8"?>
<sst xmlns="http://schemas.openxmlformats.org/spreadsheetml/2006/main" count="82" uniqueCount="45">
  <si>
    <t>year</t>
  </si>
  <si>
    <t>quarter</t>
  </si>
  <si>
    <t>actual sales (700000)</t>
  </si>
  <si>
    <t>t</t>
  </si>
  <si>
    <t>moving average</t>
  </si>
  <si>
    <t>centerd moving average</t>
  </si>
  <si>
    <r>
      <t>y=S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*I</t>
    </r>
    <r>
      <rPr>
        <vertAlign val="subscript"/>
        <sz val="11"/>
        <color theme="1"/>
        <rFont val="Calibri"/>
        <family val="2"/>
        <scheme val="minor"/>
      </rPr>
      <t xml:space="preserve">t  </t>
    </r>
    <r>
      <rPr>
        <sz val="11"/>
        <color theme="1"/>
        <rFont val="Calibri"/>
        <family val="2"/>
        <scheme val="minor"/>
      </rPr>
      <t>* t</t>
    </r>
  </si>
  <si>
    <t>classic multiplicative model</t>
  </si>
  <si>
    <t>quaterly</t>
  </si>
  <si>
    <t>seasonality</t>
  </si>
  <si>
    <t>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</si>
  <si>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</si>
  <si>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</si>
  <si>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</si>
  <si>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</si>
  <si>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</si>
  <si>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</si>
  <si>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</si>
  <si>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</si>
  <si>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</si>
  <si>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</si>
  <si>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</si>
  <si>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</si>
  <si>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</si>
  <si>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</si>
  <si>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</si>
  <si>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</si>
  <si>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</si>
  <si>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</si>
  <si>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</si>
  <si>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</si>
  <si>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</si>
  <si>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</si>
  <si>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</si>
  <si>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</si>
  <si>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I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</si>
  <si>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Deseasonalise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</si>
  <si>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</si>
  <si>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Forcaste</t>
  </si>
  <si>
    <t xml:space="preserve">Moving Average </t>
  </si>
  <si>
    <t>ratio</t>
  </si>
  <si>
    <t>Adj. Seasonal Average</t>
  </si>
  <si>
    <t>sum</t>
  </si>
  <si>
    <t>Adj Seasonal Indices</t>
  </si>
  <si>
    <t>Deseasonalized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</si>
</sst>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2" fillId="2" borderId="3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2" xfId="0" applyFill="1" applyBorder="1" applyAlignment="1"/>
    <xf numFmtId="0" fontId="0" fillId="3" borderId="0" xfId="0" applyFill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11" borderId="0" xfId="0" applyFill="1"/>
    <xf numFmtId="0" fontId="3" fillId="14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0" fillId="0" borderId="4" xfId="0" applyFill="1" applyBorder="1"/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actual sales (700000)</c:v>
                </c:pt>
              </c:strCache>
            </c:strRef>
          </c:tx>
          <c:cat>
            <c:multiLvlStrRef>
              <c:f>Sheet1!$B$2:$C$21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2011</c:v>
                  </c:pt>
                  <c:pt idx="4">
                    <c:v>2012</c:v>
                  </c:pt>
                  <c:pt idx="8">
                    <c:v>2013</c:v>
                  </c:pt>
                  <c:pt idx="12">
                    <c:v>2014</c:v>
                  </c:pt>
                  <c:pt idx="16">
                    <c:v>2015</c:v>
                  </c:pt>
                </c:lvl>
              </c:multiLvlStrCache>
            </c:multiLvl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16</c:v>
                </c:pt>
                <c:pt idx="1">
                  <c:v>21</c:v>
                </c:pt>
                <c:pt idx="2">
                  <c:v>9</c:v>
                </c:pt>
                <c:pt idx="3">
                  <c:v>18</c:v>
                </c:pt>
                <c:pt idx="4">
                  <c:v>15</c:v>
                </c:pt>
                <c:pt idx="5">
                  <c:v>20</c:v>
                </c:pt>
                <c:pt idx="6">
                  <c:v>10</c:v>
                </c:pt>
                <c:pt idx="7">
                  <c:v>18</c:v>
                </c:pt>
                <c:pt idx="8">
                  <c:v>17</c:v>
                </c:pt>
                <c:pt idx="9">
                  <c:v>24</c:v>
                </c:pt>
                <c:pt idx="10">
                  <c:v>13</c:v>
                </c:pt>
                <c:pt idx="11">
                  <c:v>22</c:v>
                </c:pt>
                <c:pt idx="12">
                  <c:v>17</c:v>
                </c:pt>
                <c:pt idx="13">
                  <c:v>25</c:v>
                </c:pt>
                <c:pt idx="14">
                  <c:v>11</c:v>
                </c:pt>
                <c:pt idx="15">
                  <c:v>21</c:v>
                </c:pt>
                <c:pt idx="16">
                  <c:v>18</c:v>
                </c:pt>
                <c:pt idx="17">
                  <c:v>26</c:v>
                </c:pt>
                <c:pt idx="18">
                  <c:v>14</c:v>
                </c:pt>
                <c:pt idx="19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centerd moving average</c:v>
                </c:pt>
              </c:strCache>
            </c:strRef>
          </c:tx>
          <c:val>
            <c:numRef>
              <c:f>Sheet1!$F$2:$F$21</c:f>
              <c:numCache>
                <c:formatCode>General</c:formatCode>
                <c:ptCount val="20"/>
                <c:pt idx="2">
                  <c:v>15.875</c:v>
                </c:pt>
                <c:pt idx="3">
                  <c:v>15.625</c:v>
                </c:pt>
                <c:pt idx="4">
                  <c:v>15.625</c:v>
                </c:pt>
                <c:pt idx="5">
                  <c:v>15.75</c:v>
                </c:pt>
                <c:pt idx="6">
                  <c:v>16</c:v>
                </c:pt>
                <c:pt idx="7">
                  <c:v>16.75</c:v>
                </c:pt>
                <c:pt idx="8">
                  <c:v>17.625</c:v>
                </c:pt>
                <c:pt idx="9">
                  <c:v>18.5</c:v>
                </c:pt>
                <c:pt idx="10">
                  <c:v>19</c:v>
                </c:pt>
                <c:pt idx="11">
                  <c:v>19.125</c:v>
                </c:pt>
                <c:pt idx="12">
                  <c:v>19</c:v>
                </c:pt>
                <c:pt idx="13">
                  <c:v>18.625</c:v>
                </c:pt>
                <c:pt idx="14">
                  <c:v>18.625</c:v>
                </c:pt>
                <c:pt idx="15">
                  <c:v>18.875</c:v>
                </c:pt>
                <c:pt idx="16">
                  <c:v>19.375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Forcaste</c:v>
                </c:pt>
              </c:strCache>
            </c:strRef>
          </c:tx>
          <c:val>
            <c:numRef>
              <c:f>Sheet1!$K$2:$K$31</c:f>
              <c:numCache>
                <c:formatCode>General</c:formatCode>
                <c:ptCount val="30"/>
                <c:pt idx="0">
                  <c:v>14.129566643122011</c:v>
                </c:pt>
                <c:pt idx="1">
                  <c:v>20.005459652232677</c:v>
                </c:pt>
                <c:pt idx="2">
                  <c:v>9.9222075725804668</c:v>
                </c:pt>
                <c:pt idx="3">
                  <c:v>17.783044823133935</c:v>
                </c:pt>
                <c:pt idx="4">
                  <c:v>15.319023745212377</c:v>
                </c:pt>
                <c:pt idx="5">
                  <c:v>21.654849685228413</c:v>
                </c:pt>
                <c:pt idx="6">
                  <c:v>10.723742729950567</c:v>
                </c:pt>
                <c:pt idx="7">
                  <c:v>19.191156157593891</c:v>
                </c:pt>
                <c:pt idx="8">
                  <c:v>16.508480847302739</c:v>
                </c:pt>
                <c:pt idx="9">
                  <c:v>23.304239718224146</c:v>
                </c:pt>
                <c:pt idx="10">
                  <c:v>11.525277887320669</c:v>
                </c:pt>
                <c:pt idx="11">
                  <c:v>20.599267492053848</c:v>
                </c:pt>
                <c:pt idx="12">
                  <c:v>17.697937949393108</c:v>
                </c:pt>
                <c:pt idx="13">
                  <c:v>24.953629751219875</c:v>
                </c:pt>
                <c:pt idx="14">
                  <c:v>12.326813044690772</c:v>
                </c:pt>
                <c:pt idx="15">
                  <c:v>22.007378826513808</c:v>
                </c:pt>
                <c:pt idx="16">
                  <c:v>18.88739505148347</c:v>
                </c:pt>
                <c:pt idx="17">
                  <c:v>26.603019784215611</c:v>
                </c:pt>
                <c:pt idx="18">
                  <c:v>13.128348202060872</c:v>
                </c:pt>
                <c:pt idx="19">
                  <c:v>23.415490160973764</c:v>
                </c:pt>
                <c:pt idx="20">
                  <c:v>20.076852153573835</c:v>
                </c:pt>
                <c:pt idx="21">
                  <c:v>28.252409817211344</c:v>
                </c:pt>
                <c:pt idx="22">
                  <c:v>13.929883359430976</c:v>
                </c:pt>
                <c:pt idx="23">
                  <c:v>24.823601495433721</c:v>
                </c:pt>
                <c:pt idx="24">
                  <c:v>21.266309255664201</c:v>
                </c:pt>
                <c:pt idx="25">
                  <c:v>29.90179985020708</c:v>
                </c:pt>
                <c:pt idx="26">
                  <c:v>14.731418516801076</c:v>
                </c:pt>
                <c:pt idx="27">
                  <c:v>26.231712829893677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09184"/>
        <c:axId val="158910720"/>
      </c:lineChart>
      <c:catAx>
        <c:axId val="15890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910720"/>
        <c:crosses val="autoZero"/>
        <c:auto val="1"/>
        <c:lblAlgn val="ctr"/>
        <c:lblOffset val="100"/>
        <c:noMultiLvlLbl val="0"/>
      </c:catAx>
      <c:valAx>
        <c:axId val="15891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0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(2)'!$D$1</c:f>
              <c:strCache>
                <c:ptCount val="1"/>
                <c:pt idx="0">
                  <c:v>actual sales (700000)</c:v>
                </c:pt>
              </c:strCache>
            </c:strRef>
          </c:tx>
          <c:cat>
            <c:multiLvlStrRef>
              <c:f>'Sheet1 (2)'!$B$2:$C$21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2011</c:v>
                  </c:pt>
                  <c:pt idx="4">
                    <c:v>2012</c:v>
                  </c:pt>
                  <c:pt idx="8">
                    <c:v>2013</c:v>
                  </c:pt>
                  <c:pt idx="12">
                    <c:v>2014</c:v>
                  </c:pt>
                  <c:pt idx="16">
                    <c:v>2015</c:v>
                  </c:pt>
                </c:lvl>
              </c:multiLvlStrCache>
            </c:multiLvlStrRef>
          </c:cat>
          <c:val>
            <c:numRef>
              <c:f>'Sheet1 (2)'!$D$2:$D$21</c:f>
              <c:numCache>
                <c:formatCode>General</c:formatCode>
                <c:ptCount val="20"/>
                <c:pt idx="0">
                  <c:v>16</c:v>
                </c:pt>
                <c:pt idx="1">
                  <c:v>21</c:v>
                </c:pt>
                <c:pt idx="2">
                  <c:v>9</c:v>
                </c:pt>
                <c:pt idx="3">
                  <c:v>18</c:v>
                </c:pt>
                <c:pt idx="4">
                  <c:v>15</c:v>
                </c:pt>
                <c:pt idx="5">
                  <c:v>20</c:v>
                </c:pt>
                <c:pt idx="6">
                  <c:v>10</c:v>
                </c:pt>
                <c:pt idx="7">
                  <c:v>18</c:v>
                </c:pt>
                <c:pt idx="8">
                  <c:v>17</c:v>
                </c:pt>
                <c:pt idx="9">
                  <c:v>24</c:v>
                </c:pt>
                <c:pt idx="10">
                  <c:v>13</c:v>
                </c:pt>
                <c:pt idx="11">
                  <c:v>22</c:v>
                </c:pt>
                <c:pt idx="12">
                  <c:v>17</c:v>
                </c:pt>
                <c:pt idx="13">
                  <c:v>25</c:v>
                </c:pt>
                <c:pt idx="14">
                  <c:v>11</c:v>
                </c:pt>
                <c:pt idx="15">
                  <c:v>21</c:v>
                </c:pt>
                <c:pt idx="16">
                  <c:v>18</c:v>
                </c:pt>
                <c:pt idx="17">
                  <c:v>26</c:v>
                </c:pt>
                <c:pt idx="18">
                  <c:v>14</c:v>
                </c:pt>
                <c:pt idx="19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 (2)'!$F$1</c:f>
              <c:strCache>
                <c:ptCount val="1"/>
                <c:pt idx="0">
                  <c:v>centerd moving average</c:v>
                </c:pt>
              </c:strCache>
            </c:strRef>
          </c:tx>
          <c:val>
            <c:numRef>
              <c:f>'Sheet1 (2)'!$F$2:$F$21</c:f>
              <c:numCache>
                <c:formatCode>General</c:formatCode>
                <c:ptCount val="20"/>
                <c:pt idx="1">
                  <c:v>15.875</c:v>
                </c:pt>
                <c:pt idx="2">
                  <c:v>15.625</c:v>
                </c:pt>
                <c:pt idx="3">
                  <c:v>15.625</c:v>
                </c:pt>
                <c:pt idx="4">
                  <c:v>15.75</c:v>
                </c:pt>
                <c:pt idx="5">
                  <c:v>16</c:v>
                </c:pt>
                <c:pt idx="6">
                  <c:v>16.75</c:v>
                </c:pt>
                <c:pt idx="7">
                  <c:v>17.625</c:v>
                </c:pt>
                <c:pt idx="8">
                  <c:v>18.5</c:v>
                </c:pt>
                <c:pt idx="9">
                  <c:v>19</c:v>
                </c:pt>
                <c:pt idx="10">
                  <c:v>19.125</c:v>
                </c:pt>
                <c:pt idx="11">
                  <c:v>19</c:v>
                </c:pt>
                <c:pt idx="12">
                  <c:v>18.625</c:v>
                </c:pt>
                <c:pt idx="13">
                  <c:v>18.625</c:v>
                </c:pt>
                <c:pt idx="14">
                  <c:v>18.875</c:v>
                </c:pt>
                <c:pt idx="15">
                  <c:v>19.375</c:v>
                </c:pt>
                <c:pt idx="16">
                  <c:v>20.25</c:v>
                </c:pt>
                <c:pt idx="17">
                  <c:v>21.208333333333336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'Sheet1 (2)'!#REF!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'Sheet1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14048"/>
        <c:axId val="160515584"/>
      </c:lineChart>
      <c:catAx>
        <c:axId val="16051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515584"/>
        <c:crosses val="autoZero"/>
        <c:auto val="1"/>
        <c:lblAlgn val="ctr"/>
        <c:lblOffset val="100"/>
        <c:noMultiLvlLbl val="0"/>
      </c:catAx>
      <c:valAx>
        <c:axId val="16051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523875</xdr:colOff>
      <xdr:row>2</xdr:row>
      <xdr:rowOff>123825</xdr:rowOff>
    </xdr:from>
    <xdr:to>
      <xdr:col>32</xdr:col>
      <xdr:colOff>419100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523875</xdr:colOff>
      <xdr:row>2</xdr:row>
      <xdr:rowOff>123825</xdr:rowOff>
    </xdr:from>
    <xdr:to>
      <xdr:col>29</xdr:col>
      <xdr:colOff>419100</xdr:colOff>
      <xdr:row>25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zoomScale="80" zoomScaleNormal="80" workbookViewId="0">
      <selection activeCell="J2" sqref="J2"/>
    </sheetView>
  </sheetViews>
  <sheetFormatPr defaultRowHeight="15" x14ac:dyDescent="0.25"/>
  <cols>
    <col min="3" max="3" width="11.7109375" customWidth="1"/>
    <col min="4" max="4" width="20.5703125" customWidth="1"/>
    <col min="5" max="5" width="18.42578125" customWidth="1"/>
    <col min="6" max="6" width="26.140625" customWidth="1"/>
    <col min="9" max="9" width="14.5703125" customWidth="1"/>
    <col min="11" max="11" width="12.5703125" customWidth="1"/>
    <col min="15" max="15" width="13.42578125" customWidth="1"/>
    <col min="17" max="17" width="28.28515625" customWidth="1"/>
    <col min="18" max="18" width="14.85546875" customWidth="1"/>
    <col min="19" max="19" width="16.7109375" customWidth="1"/>
    <col min="20" max="20" width="16" customWidth="1"/>
    <col min="21" max="21" width="14.7109375" customWidth="1"/>
  </cols>
  <sheetData>
    <row r="1" spans="1:18" ht="18" x14ac:dyDescent="0.35">
      <c r="A1" s="12" t="s">
        <v>3</v>
      </c>
      <c r="B1" s="13" t="s">
        <v>0</v>
      </c>
      <c r="C1" s="14" t="s">
        <v>1</v>
      </c>
      <c r="D1" s="15" t="s">
        <v>2</v>
      </c>
      <c r="E1" s="19" t="s">
        <v>4</v>
      </c>
      <c r="F1" s="16" t="s">
        <v>5</v>
      </c>
      <c r="G1" s="14" t="s">
        <v>35</v>
      </c>
      <c r="H1" s="18" t="s">
        <v>10</v>
      </c>
      <c r="I1" s="21" t="s">
        <v>36</v>
      </c>
      <c r="J1" s="22" t="s">
        <v>37</v>
      </c>
      <c r="K1" s="17" t="s">
        <v>38</v>
      </c>
    </row>
    <row r="2" spans="1:18" x14ac:dyDescent="0.25">
      <c r="A2" s="20">
        <v>1</v>
      </c>
      <c r="B2" s="20">
        <v>2011</v>
      </c>
      <c r="C2" s="20">
        <v>1</v>
      </c>
      <c r="D2" s="20">
        <v>16</v>
      </c>
      <c r="E2" s="20"/>
      <c r="F2" s="20"/>
      <c r="G2" s="20"/>
      <c r="H2" s="20">
        <v>0.93975900000000001</v>
      </c>
      <c r="I2" s="20">
        <f>D2/H2</f>
        <v>17.025641680473399</v>
      </c>
      <c r="J2" s="20">
        <f>R41+R42*A2</f>
        <v>15.035308672885295</v>
      </c>
      <c r="K2" s="20">
        <f>H2*J2</f>
        <v>14.129566643122011</v>
      </c>
    </row>
    <row r="3" spans="1:18" x14ac:dyDescent="0.25">
      <c r="A3" s="20">
        <v>2</v>
      </c>
      <c r="B3" s="20"/>
      <c r="C3" s="20">
        <v>2</v>
      </c>
      <c r="D3" s="20">
        <v>21</v>
      </c>
      <c r="E3" s="20"/>
      <c r="F3" s="20"/>
      <c r="G3" s="20"/>
      <c r="H3" s="20">
        <v>1.30314</v>
      </c>
      <c r="I3" s="20">
        <f t="shared" ref="I3:I21" si="0">D3/H3</f>
        <v>16.114922418159217</v>
      </c>
      <c r="J3" s="20">
        <f>R41+R42*A3</f>
        <v>15.35173477311162</v>
      </c>
      <c r="K3" s="20">
        <f t="shared" ref="K3:K29" si="1">H3*J3</f>
        <v>20.005459652232677</v>
      </c>
    </row>
    <row r="4" spans="1:18" x14ac:dyDescent="0.25">
      <c r="A4" s="20">
        <v>3</v>
      </c>
      <c r="B4" s="20"/>
      <c r="C4" s="20">
        <v>3</v>
      </c>
      <c r="D4" s="20">
        <v>9</v>
      </c>
      <c r="E4" s="20">
        <f>AVERAGE(D2:D5)</f>
        <v>16</v>
      </c>
      <c r="F4" s="20">
        <f>AVERAGE(E4:E5)</f>
        <v>15.875</v>
      </c>
      <c r="G4" s="20">
        <f>D4/F4</f>
        <v>0.56692913385826771</v>
      </c>
      <c r="H4" s="20">
        <v>0.63327199999999995</v>
      </c>
      <c r="I4" s="20">
        <f t="shared" si="0"/>
        <v>14.211902626359606</v>
      </c>
      <c r="J4" s="20">
        <f>R41+R42*A4</f>
        <v>15.668160873337946</v>
      </c>
      <c r="K4" s="20">
        <f t="shared" si="1"/>
        <v>9.9222075725804668</v>
      </c>
    </row>
    <row r="5" spans="1:18" x14ac:dyDescent="0.25">
      <c r="A5" s="20">
        <v>4</v>
      </c>
      <c r="B5" s="20"/>
      <c r="C5" s="20">
        <v>4</v>
      </c>
      <c r="D5" s="20">
        <v>18</v>
      </c>
      <c r="E5" s="20">
        <f t="shared" ref="E5:E19" si="2">AVERAGE(D3:D6)</f>
        <v>15.75</v>
      </c>
      <c r="F5" s="20">
        <f t="shared" ref="F5:F18" si="3">AVERAGE(E5:E6)</f>
        <v>15.625</v>
      </c>
      <c r="G5" s="20">
        <f t="shared" ref="G5:G18" si="4">D5/F5</f>
        <v>1.1519999999999999</v>
      </c>
      <c r="H5" s="20">
        <v>1.1125119999999999</v>
      </c>
      <c r="I5" s="20">
        <f t="shared" si="0"/>
        <v>16.179600759362597</v>
      </c>
      <c r="J5" s="20">
        <f>R41+R42*A5</f>
        <v>15.984586973564271</v>
      </c>
      <c r="K5" s="20">
        <f t="shared" si="1"/>
        <v>17.783044823133935</v>
      </c>
    </row>
    <row r="6" spans="1:18" x14ac:dyDescent="0.25">
      <c r="A6" s="20">
        <v>5</v>
      </c>
      <c r="B6" s="20">
        <v>2012</v>
      </c>
      <c r="C6" s="20">
        <v>1</v>
      </c>
      <c r="D6" s="20">
        <v>15</v>
      </c>
      <c r="E6" s="20">
        <f t="shared" si="2"/>
        <v>15.5</v>
      </c>
      <c r="F6" s="20">
        <f t="shared" si="3"/>
        <v>15.625</v>
      </c>
      <c r="G6" s="20">
        <f t="shared" si="4"/>
        <v>0.96</v>
      </c>
      <c r="H6" s="20">
        <v>0.93975900000000001</v>
      </c>
      <c r="I6" s="20">
        <f t="shared" si="0"/>
        <v>15.96153907544381</v>
      </c>
      <c r="J6" s="20">
        <f>R41+R42*A6</f>
        <v>16.301013073790596</v>
      </c>
      <c r="K6" s="20">
        <f t="shared" si="1"/>
        <v>15.319023745212377</v>
      </c>
    </row>
    <row r="7" spans="1:18" x14ac:dyDescent="0.25">
      <c r="A7" s="20">
        <v>6</v>
      </c>
      <c r="B7" s="20"/>
      <c r="C7" s="20">
        <v>2</v>
      </c>
      <c r="D7" s="20">
        <v>20</v>
      </c>
      <c r="E7" s="20">
        <f t="shared" si="2"/>
        <v>15.75</v>
      </c>
      <c r="F7" s="20">
        <f t="shared" si="3"/>
        <v>15.75</v>
      </c>
      <c r="G7" s="20">
        <f t="shared" si="4"/>
        <v>1.2698412698412698</v>
      </c>
      <c r="H7" s="20">
        <v>1.30314</v>
      </c>
      <c r="I7" s="20">
        <f t="shared" si="0"/>
        <v>15.347545160151634</v>
      </c>
      <c r="J7" s="20">
        <f>R41+R42*A7</f>
        <v>16.617439174016923</v>
      </c>
      <c r="K7" s="20">
        <f t="shared" si="1"/>
        <v>21.654849685228413</v>
      </c>
    </row>
    <row r="8" spans="1:18" x14ac:dyDescent="0.25">
      <c r="A8" s="20">
        <v>7</v>
      </c>
      <c r="B8" s="20"/>
      <c r="C8" s="20">
        <v>3</v>
      </c>
      <c r="D8" s="20">
        <v>10</v>
      </c>
      <c r="E8" s="20">
        <f t="shared" si="2"/>
        <v>15.75</v>
      </c>
      <c r="F8" s="20">
        <f t="shared" si="3"/>
        <v>16</v>
      </c>
      <c r="G8" s="20">
        <f t="shared" si="4"/>
        <v>0.625</v>
      </c>
      <c r="H8" s="20">
        <v>0.63327199999999995</v>
      </c>
      <c r="I8" s="20">
        <f t="shared" si="0"/>
        <v>15.791002918177341</v>
      </c>
      <c r="J8" s="20">
        <f>R41+R42*A8</f>
        <v>16.933865274243246</v>
      </c>
      <c r="K8" s="20">
        <f t="shared" si="1"/>
        <v>10.723742729950567</v>
      </c>
    </row>
    <row r="9" spans="1:18" x14ac:dyDescent="0.25">
      <c r="A9" s="20">
        <v>8</v>
      </c>
      <c r="B9" s="20"/>
      <c r="C9" s="20">
        <v>4</v>
      </c>
      <c r="D9" s="20">
        <v>18</v>
      </c>
      <c r="E9" s="20">
        <f t="shared" si="2"/>
        <v>16.25</v>
      </c>
      <c r="F9" s="20">
        <f t="shared" si="3"/>
        <v>16.75</v>
      </c>
      <c r="G9" s="20">
        <f t="shared" si="4"/>
        <v>1.0746268656716418</v>
      </c>
      <c r="H9" s="20">
        <v>1.1125119999999999</v>
      </c>
      <c r="I9" s="20">
        <f t="shared" si="0"/>
        <v>16.179600759362597</v>
      </c>
      <c r="J9" s="20">
        <f>R41+R42*A9</f>
        <v>17.250291374469573</v>
      </c>
      <c r="K9" s="20">
        <f t="shared" si="1"/>
        <v>19.191156157593891</v>
      </c>
    </row>
    <row r="10" spans="1:18" x14ac:dyDescent="0.25">
      <c r="A10" s="20">
        <v>9</v>
      </c>
      <c r="B10" s="20">
        <v>2013</v>
      </c>
      <c r="C10" s="20">
        <v>1</v>
      </c>
      <c r="D10" s="20">
        <v>17</v>
      </c>
      <c r="E10" s="20">
        <f t="shared" si="2"/>
        <v>17.25</v>
      </c>
      <c r="F10" s="20">
        <f t="shared" si="3"/>
        <v>17.625</v>
      </c>
      <c r="G10" s="20">
        <f t="shared" si="4"/>
        <v>0.96453900709219853</v>
      </c>
      <c r="H10" s="20">
        <v>0.93975900000000001</v>
      </c>
      <c r="I10" s="20">
        <f t="shared" si="0"/>
        <v>18.089744285502984</v>
      </c>
      <c r="J10" s="20">
        <f>R41+R42*A10</f>
        <v>17.566717474695896</v>
      </c>
      <c r="K10" s="20">
        <f t="shared" si="1"/>
        <v>16.508480847302739</v>
      </c>
    </row>
    <row r="11" spans="1:18" x14ac:dyDescent="0.25">
      <c r="A11" s="20">
        <v>10</v>
      </c>
      <c r="B11" s="20"/>
      <c r="C11" s="20">
        <v>2</v>
      </c>
      <c r="D11" s="20">
        <v>24</v>
      </c>
      <c r="E11" s="20">
        <f t="shared" si="2"/>
        <v>18</v>
      </c>
      <c r="F11" s="20">
        <f t="shared" si="3"/>
        <v>18.5</v>
      </c>
      <c r="G11" s="20">
        <f t="shared" si="4"/>
        <v>1.2972972972972974</v>
      </c>
      <c r="H11" s="20">
        <v>1.30314</v>
      </c>
      <c r="I11" s="20">
        <f t="shared" si="0"/>
        <v>18.417054192181961</v>
      </c>
      <c r="J11" s="20">
        <f>R41+R42*A11</f>
        <v>17.883143574922222</v>
      </c>
      <c r="K11" s="20">
        <f t="shared" si="1"/>
        <v>23.304239718224146</v>
      </c>
    </row>
    <row r="12" spans="1:18" x14ac:dyDescent="0.25">
      <c r="A12" s="20">
        <v>11</v>
      </c>
      <c r="B12" s="20"/>
      <c r="C12" s="20">
        <v>3</v>
      </c>
      <c r="D12" s="20">
        <v>13</v>
      </c>
      <c r="E12" s="20">
        <f t="shared" si="2"/>
        <v>19</v>
      </c>
      <c r="F12" s="20">
        <f t="shared" si="3"/>
        <v>19</v>
      </c>
      <c r="G12" s="20">
        <f t="shared" si="4"/>
        <v>0.68421052631578949</v>
      </c>
      <c r="H12" s="20">
        <v>0.63327199999999995</v>
      </c>
      <c r="I12" s="20">
        <f t="shared" si="0"/>
        <v>20.528303793630542</v>
      </c>
      <c r="J12" s="20">
        <f>R41+R42*A12</f>
        <v>18.199569675148545</v>
      </c>
      <c r="K12" s="20">
        <f t="shared" si="1"/>
        <v>11.525277887320669</v>
      </c>
    </row>
    <row r="13" spans="1:18" x14ac:dyDescent="0.25">
      <c r="A13" s="20">
        <v>12</v>
      </c>
      <c r="B13" s="20"/>
      <c r="C13" s="20">
        <v>4</v>
      </c>
      <c r="D13" s="20">
        <v>22</v>
      </c>
      <c r="E13" s="20">
        <f t="shared" si="2"/>
        <v>19</v>
      </c>
      <c r="F13" s="20">
        <f t="shared" si="3"/>
        <v>19.125</v>
      </c>
      <c r="G13" s="20">
        <f t="shared" si="4"/>
        <v>1.1503267973856208</v>
      </c>
      <c r="H13" s="20">
        <v>1.1125119999999999</v>
      </c>
      <c r="I13" s="20">
        <f t="shared" si="0"/>
        <v>19.775067594776505</v>
      </c>
      <c r="J13" s="20">
        <f>R41+R42*A13</f>
        <v>18.515995775374872</v>
      </c>
      <c r="K13" s="20">
        <f t="shared" si="1"/>
        <v>20.599267492053848</v>
      </c>
    </row>
    <row r="14" spans="1:18" ht="18" x14ac:dyDescent="0.35">
      <c r="A14" s="20">
        <v>13</v>
      </c>
      <c r="B14" s="20">
        <v>2014</v>
      </c>
      <c r="C14" s="20">
        <v>1</v>
      </c>
      <c r="D14" s="20">
        <v>17</v>
      </c>
      <c r="E14" s="20">
        <f t="shared" si="2"/>
        <v>19.25</v>
      </c>
      <c r="F14" s="20">
        <f t="shared" si="3"/>
        <v>19</v>
      </c>
      <c r="G14" s="20">
        <f t="shared" si="4"/>
        <v>0.89473684210526316</v>
      </c>
      <c r="H14" s="20">
        <v>0.93975900000000001</v>
      </c>
      <c r="I14" s="20">
        <f t="shared" si="0"/>
        <v>18.089744285502984</v>
      </c>
      <c r="J14" s="20">
        <f>R41+R42*A14</f>
        <v>18.832421875601199</v>
      </c>
      <c r="K14" s="20">
        <f t="shared" si="1"/>
        <v>17.697937949393108</v>
      </c>
      <c r="N14" s="24" t="s">
        <v>8</v>
      </c>
      <c r="O14" s="24" t="s">
        <v>9</v>
      </c>
      <c r="Q14" t="s">
        <v>7</v>
      </c>
      <c r="R14" s="1" t="s">
        <v>6</v>
      </c>
    </row>
    <row r="15" spans="1:18" x14ac:dyDescent="0.25">
      <c r="A15" s="20">
        <v>14</v>
      </c>
      <c r="B15" s="20"/>
      <c r="C15" s="20">
        <v>2</v>
      </c>
      <c r="D15" s="20">
        <v>25</v>
      </c>
      <c r="E15" s="20">
        <f t="shared" si="2"/>
        <v>18.75</v>
      </c>
      <c r="F15" s="20">
        <f t="shared" si="3"/>
        <v>18.625</v>
      </c>
      <c r="G15" s="20">
        <f t="shared" si="4"/>
        <v>1.3422818791946309</v>
      </c>
      <c r="H15" s="20">
        <v>1.30314</v>
      </c>
      <c r="I15" s="20">
        <f t="shared" si="0"/>
        <v>19.184431450189543</v>
      </c>
      <c r="J15" s="20">
        <f>R41+R42*A15</f>
        <v>19.148847975827522</v>
      </c>
      <c r="K15" s="20">
        <f t="shared" si="1"/>
        <v>24.953629751219875</v>
      </c>
      <c r="N15" s="24">
        <v>1</v>
      </c>
      <c r="O15" s="24">
        <f>AVERAGE(G6,G10,G14)</f>
        <v>0.93975861639915392</v>
      </c>
    </row>
    <row r="16" spans="1:18" x14ac:dyDescent="0.25">
      <c r="A16" s="20">
        <v>15</v>
      </c>
      <c r="B16" s="20"/>
      <c r="C16" s="20">
        <v>3</v>
      </c>
      <c r="D16" s="20">
        <v>11</v>
      </c>
      <c r="E16" s="20">
        <f t="shared" si="2"/>
        <v>18.5</v>
      </c>
      <c r="F16" s="20">
        <f t="shared" si="3"/>
        <v>18.625</v>
      </c>
      <c r="G16" s="20">
        <f t="shared" si="4"/>
        <v>0.59060402684563762</v>
      </c>
      <c r="H16" s="20">
        <v>0.63327199999999995</v>
      </c>
      <c r="I16" s="20">
        <f t="shared" si="0"/>
        <v>17.370103209995076</v>
      </c>
      <c r="J16" s="20">
        <f>R41+R42*A16</f>
        <v>19.465274076053849</v>
      </c>
      <c r="K16" s="20">
        <f t="shared" si="1"/>
        <v>12.326813044690772</v>
      </c>
      <c r="N16" s="24">
        <v>2</v>
      </c>
      <c r="O16" s="24">
        <f>AVERAGE(G7,G11,G15)</f>
        <v>1.3031401487777325</v>
      </c>
    </row>
    <row r="17" spans="1:18" x14ac:dyDescent="0.25">
      <c r="A17" s="20">
        <v>16</v>
      </c>
      <c r="B17" s="20"/>
      <c r="C17" s="20">
        <v>4</v>
      </c>
      <c r="D17" s="20">
        <v>21</v>
      </c>
      <c r="E17" s="20">
        <f t="shared" si="2"/>
        <v>18.75</v>
      </c>
      <c r="F17" s="20">
        <f t="shared" si="3"/>
        <v>18.875</v>
      </c>
      <c r="G17" s="20">
        <f t="shared" si="4"/>
        <v>1.1125827814569536</v>
      </c>
      <c r="H17" s="20">
        <v>1.1125119999999999</v>
      </c>
      <c r="I17" s="20">
        <f t="shared" si="0"/>
        <v>18.87620088592303</v>
      </c>
      <c r="J17" s="20">
        <f>R41+R42*A17</f>
        <v>19.781700176280175</v>
      </c>
      <c r="K17" s="20">
        <f t="shared" si="1"/>
        <v>22.007378826513808</v>
      </c>
      <c r="N17" s="24">
        <v>3</v>
      </c>
      <c r="O17" s="24">
        <f>AVERAGE(G8,G12,G16)</f>
        <v>0.63327151772047563</v>
      </c>
      <c r="Q17" s="2"/>
    </row>
    <row r="18" spans="1:18" x14ac:dyDescent="0.25">
      <c r="A18" s="20">
        <v>17</v>
      </c>
      <c r="B18" s="20">
        <v>2015</v>
      </c>
      <c r="C18" s="20">
        <v>1</v>
      </c>
      <c r="D18" s="20">
        <v>18</v>
      </c>
      <c r="E18" s="20">
        <f t="shared" si="2"/>
        <v>19</v>
      </c>
      <c r="F18" s="20">
        <f t="shared" si="3"/>
        <v>19.375</v>
      </c>
      <c r="G18" s="20">
        <f t="shared" si="4"/>
        <v>0.92903225806451617</v>
      </c>
      <c r="H18" s="20">
        <v>0.93975900000000001</v>
      </c>
      <c r="I18" s="20">
        <f t="shared" si="0"/>
        <v>19.153846890532574</v>
      </c>
      <c r="J18" s="20">
        <f>R41+R42*A18</f>
        <v>20.098126276506498</v>
      </c>
      <c r="K18" s="20">
        <f t="shared" si="1"/>
        <v>18.88739505148347</v>
      </c>
      <c r="N18" s="24">
        <v>4</v>
      </c>
      <c r="O18" s="24">
        <f>AVERAGE(G9,G13,G17)</f>
        <v>1.1125121481714053</v>
      </c>
      <c r="Q18" s="2"/>
    </row>
    <row r="19" spans="1:18" x14ac:dyDescent="0.25">
      <c r="A19" s="20">
        <v>18</v>
      </c>
      <c r="B19" s="20"/>
      <c r="C19" s="20">
        <v>2</v>
      </c>
      <c r="D19" s="20">
        <v>26</v>
      </c>
      <c r="E19" s="20">
        <f t="shared" si="2"/>
        <v>19.75</v>
      </c>
      <c r="F19" s="20"/>
      <c r="G19" s="20"/>
      <c r="H19" s="20">
        <v>1.30314</v>
      </c>
      <c r="I19" s="20">
        <f t="shared" si="0"/>
        <v>19.951808708197124</v>
      </c>
      <c r="J19" s="20">
        <f>R41+R42*A19</f>
        <v>20.414552376732825</v>
      </c>
      <c r="K19" s="20">
        <f t="shared" si="1"/>
        <v>26.603019784215611</v>
      </c>
      <c r="Q19" s="2"/>
    </row>
    <row r="20" spans="1:18" x14ac:dyDescent="0.25">
      <c r="A20" s="20">
        <v>19</v>
      </c>
      <c r="B20" s="20"/>
      <c r="C20" s="20">
        <v>3</v>
      </c>
      <c r="D20" s="20">
        <v>14</v>
      </c>
      <c r="E20" s="20"/>
      <c r="F20" s="20"/>
      <c r="G20" s="20"/>
      <c r="H20" s="20">
        <v>0.63327199999999995</v>
      </c>
      <c r="I20" s="20">
        <f t="shared" si="0"/>
        <v>22.107404085448277</v>
      </c>
      <c r="J20" s="20">
        <f>R41+R42*A20</f>
        <v>20.730978476959148</v>
      </c>
      <c r="K20" s="20">
        <f t="shared" si="1"/>
        <v>13.128348202060872</v>
      </c>
      <c r="Q20" s="2"/>
    </row>
    <row r="21" spans="1:18" x14ac:dyDescent="0.25">
      <c r="A21" s="20">
        <v>20</v>
      </c>
      <c r="B21" s="20"/>
      <c r="C21" s="20">
        <v>4</v>
      </c>
      <c r="D21" s="20">
        <v>25</v>
      </c>
      <c r="E21" s="20"/>
      <c r="F21" s="20"/>
      <c r="G21" s="20"/>
      <c r="H21" s="20">
        <v>1.1125119999999999</v>
      </c>
      <c r="I21" s="20">
        <f t="shared" si="0"/>
        <v>22.471667721336939</v>
      </c>
      <c r="J21" s="20">
        <f>R41+R42*A21</f>
        <v>21.047404577185475</v>
      </c>
      <c r="K21" s="20">
        <f t="shared" si="1"/>
        <v>23.415490160973764</v>
      </c>
    </row>
    <row r="22" spans="1:18" x14ac:dyDescent="0.25">
      <c r="A22" s="11">
        <v>21</v>
      </c>
      <c r="B22" s="11">
        <v>2016</v>
      </c>
      <c r="C22" s="11">
        <v>1</v>
      </c>
      <c r="D22" s="11"/>
      <c r="E22" s="11"/>
      <c r="F22" s="11"/>
      <c r="G22" s="11"/>
      <c r="H22" s="11">
        <v>0.93975900000000001</v>
      </c>
      <c r="I22" s="11"/>
      <c r="J22" s="11">
        <f>R41+R42*A22</f>
        <v>21.363830677411798</v>
      </c>
      <c r="K22" s="11">
        <f t="shared" si="1"/>
        <v>20.076852153573835</v>
      </c>
    </row>
    <row r="23" spans="1:18" x14ac:dyDescent="0.25">
      <c r="A23" s="11">
        <v>22</v>
      </c>
      <c r="B23" s="11"/>
      <c r="C23" s="11">
        <v>2</v>
      </c>
      <c r="D23" s="11"/>
      <c r="E23" s="11"/>
      <c r="F23" s="11"/>
      <c r="G23" s="11"/>
      <c r="H23" s="11">
        <v>1.30314</v>
      </c>
      <c r="I23" s="11"/>
      <c r="J23" s="11">
        <f>R41+R42*A23</f>
        <v>21.680256777638125</v>
      </c>
      <c r="K23" s="11">
        <f t="shared" si="1"/>
        <v>28.252409817211344</v>
      </c>
    </row>
    <row r="24" spans="1:18" x14ac:dyDescent="0.25">
      <c r="A24" s="11">
        <v>23</v>
      </c>
      <c r="B24" s="11"/>
      <c r="C24" s="11">
        <v>3</v>
      </c>
      <c r="D24" s="11"/>
      <c r="E24" s="11"/>
      <c r="F24" s="11"/>
      <c r="G24" s="11"/>
      <c r="H24" s="11">
        <v>0.63327199999999995</v>
      </c>
      <c r="I24" s="11"/>
      <c r="J24" s="11">
        <f>R41+R42*A24</f>
        <v>21.996682877864451</v>
      </c>
      <c r="K24" s="11">
        <f t="shared" si="1"/>
        <v>13.929883359430976</v>
      </c>
    </row>
    <row r="25" spans="1:18" x14ac:dyDescent="0.25">
      <c r="A25" s="11">
        <v>24</v>
      </c>
      <c r="B25" s="11"/>
      <c r="C25" s="11">
        <v>4</v>
      </c>
      <c r="D25" s="11"/>
      <c r="E25" s="11"/>
      <c r="F25" s="11"/>
      <c r="G25" s="11"/>
      <c r="H25" s="11">
        <v>1.1125119999999999</v>
      </c>
      <c r="I25" s="11"/>
      <c r="J25" s="11">
        <f>R41+R42*A25</f>
        <v>22.313108978090774</v>
      </c>
      <c r="K25" s="11">
        <f t="shared" si="1"/>
        <v>24.823601495433721</v>
      </c>
      <c r="Q25" t="s">
        <v>11</v>
      </c>
    </row>
    <row r="26" spans="1:18" ht="15.75" thickBot="1" x14ac:dyDescent="0.3">
      <c r="A26" s="11">
        <v>25</v>
      </c>
      <c r="B26" s="11">
        <v>2017</v>
      </c>
      <c r="C26" s="11">
        <v>1</v>
      </c>
      <c r="D26" s="11"/>
      <c r="E26" s="11"/>
      <c r="F26" s="11"/>
      <c r="G26" s="11"/>
      <c r="H26" s="11">
        <v>0.93975900000000001</v>
      </c>
      <c r="I26" s="11"/>
      <c r="J26" s="11">
        <f>R41+R42*A26</f>
        <v>22.629535078317101</v>
      </c>
      <c r="K26" s="11">
        <f t="shared" si="1"/>
        <v>21.266309255664201</v>
      </c>
    </row>
    <row r="27" spans="1:18" x14ac:dyDescent="0.25">
      <c r="A27" s="11">
        <v>26</v>
      </c>
      <c r="B27" s="11"/>
      <c r="C27" s="11">
        <v>2</v>
      </c>
      <c r="D27" s="11"/>
      <c r="E27" s="11"/>
      <c r="F27" s="11"/>
      <c r="G27" s="11"/>
      <c r="H27" s="11">
        <v>1.30314</v>
      </c>
      <c r="I27" s="11"/>
      <c r="J27" s="11">
        <f>R41+R42*A27</f>
        <v>22.945961178543428</v>
      </c>
      <c r="K27" s="11">
        <f t="shared" si="1"/>
        <v>29.90179985020708</v>
      </c>
      <c r="Q27" s="7" t="s">
        <v>12</v>
      </c>
      <c r="R27" s="7"/>
    </row>
    <row r="28" spans="1:18" x14ac:dyDescent="0.25">
      <c r="A28" s="11">
        <v>27</v>
      </c>
      <c r="B28" s="11"/>
      <c r="C28" s="11">
        <v>3</v>
      </c>
      <c r="D28" s="11"/>
      <c r="E28" s="11"/>
      <c r="F28" s="11"/>
      <c r="G28" s="11"/>
      <c r="H28" s="11">
        <v>0.63327199999999995</v>
      </c>
      <c r="I28" s="11"/>
      <c r="J28" s="11">
        <f>R41+R42*A28</f>
        <v>23.262387278769751</v>
      </c>
      <c r="K28" s="11">
        <f t="shared" si="1"/>
        <v>14.731418516801076</v>
      </c>
      <c r="Q28" s="4" t="s">
        <v>13</v>
      </c>
      <c r="R28" s="4">
        <v>0.83357450584596626</v>
      </c>
    </row>
    <row r="29" spans="1:18" x14ac:dyDescent="0.25">
      <c r="A29" s="11">
        <v>28</v>
      </c>
      <c r="B29" s="11"/>
      <c r="C29" s="11">
        <v>4</v>
      </c>
      <c r="D29" s="11"/>
      <c r="E29" s="11"/>
      <c r="F29" s="11"/>
      <c r="G29" s="11"/>
      <c r="H29" s="11">
        <v>1.1125119999999999</v>
      </c>
      <c r="I29" s="11"/>
      <c r="J29" s="11">
        <f>R41+R42*A29</f>
        <v>23.578813378996074</v>
      </c>
      <c r="K29" s="11">
        <f t="shared" si="1"/>
        <v>26.231712829893677</v>
      </c>
      <c r="Q29" s="4" t="s">
        <v>14</v>
      </c>
      <c r="R29" s="4">
        <v>0.69484645679634682</v>
      </c>
    </row>
    <row r="30" spans="1:18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Q30" s="4" t="s">
        <v>15</v>
      </c>
      <c r="R30" s="4">
        <v>0.67789348217392165</v>
      </c>
    </row>
    <row r="31" spans="1:18" x14ac:dyDescent="0.25">
      <c r="Q31" s="4" t="s">
        <v>16</v>
      </c>
      <c r="R31" s="4">
        <v>1.2745640179372157</v>
      </c>
    </row>
    <row r="32" spans="1:18" ht="15.75" thickBot="1" x14ac:dyDescent="0.3">
      <c r="Q32" s="5" t="s">
        <v>17</v>
      </c>
      <c r="R32" s="5">
        <v>20</v>
      </c>
    </row>
    <row r="34" spans="17:25" ht="15.75" thickBot="1" x14ac:dyDescent="0.3">
      <c r="Q34" t="s">
        <v>18</v>
      </c>
    </row>
    <row r="35" spans="17:25" x14ac:dyDescent="0.25">
      <c r="Q35" s="6"/>
      <c r="R35" s="6" t="s">
        <v>23</v>
      </c>
      <c r="S35" s="6" t="s">
        <v>24</v>
      </c>
      <c r="T35" s="6" t="s">
        <v>25</v>
      </c>
      <c r="U35" s="6" t="s">
        <v>26</v>
      </c>
      <c r="V35" s="6" t="s">
        <v>27</v>
      </c>
    </row>
    <row r="36" spans="17:25" x14ac:dyDescent="0.25">
      <c r="Q36" s="4" t="s">
        <v>19</v>
      </c>
      <c r="R36" s="4">
        <v>1</v>
      </c>
      <c r="S36" s="4">
        <v>66.583442141452906</v>
      </c>
      <c r="T36" s="4">
        <v>66.583442141452906</v>
      </c>
      <c r="U36" s="4">
        <v>40.986698338898748</v>
      </c>
      <c r="V36" s="4">
        <v>4.9990724187638516E-6</v>
      </c>
    </row>
    <row r="37" spans="17:25" x14ac:dyDescent="0.25">
      <c r="Q37" s="4" t="s">
        <v>20</v>
      </c>
      <c r="R37" s="4">
        <v>18</v>
      </c>
      <c r="S37" s="4">
        <v>29.241241844764662</v>
      </c>
      <c r="T37" s="4">
        <v>1.6245134358202591</v>
      </c>
      <c r="U37" s="4"/>
      <c r="V37" s="4"/>
    </row>
    <row r="38" spans="17:25" ht="15.75" thickBot="1" x14ac:dyDescent="0.3">
      <c r="Q38" s="5" t="s">
        <v>21</v>
      </c>
      <c r="R38" s="5">
        <v>19</v>
      </c>
      <c r="S38" s="5">
        <v>95.824683986217565</v>
      </c>
      <c r="T38" s="5"/>
      <c r="U38" s="5"/>
      <c r="V38" s="5"/>
    </row>
    <row r="39" spans="17:25" ht="15.75" thickBot="1" x14ac:dyDescent="0.3"/>
    <row r="40" spans="17:25" x14ac:dyDescent="0.25">
      <c r="Q40" s="6"/>
      <c r="R40" s="8" t="s">
        <v>28</v>
      </c>
      <c r="S40" s="6" t="s">
        <v>16</v>
      </c>
      <c r="T40" s="6" t="s">
        <v>29</v>
      </c>
      <c r="U40" s="6" t="s">
        <v>30</v>
      </c>
      <c r="V40" s="6" t="s">
        <v>31</v>
      </c>
      <c r="W40" s="6" t="s">
        <v>32</v>
      </c>
      <c r="X40" s="6" t="s">
        <v>33</v>
      </c>
      <c r="Y40" s="6" t="s">
        <v>34</v>
      </c>
    </row>
    <row r="41" spans="17:25" x14ac:dyDescent="0.25">
      <c r="Q41" s="4" t="s">
        <v>22</v>
      </c>
      <c r="R41" s="9">
        <v>14.71888257265897</v>
      </c>
      <c r="S41" s="4">
        <v>0.59207507911461887</v>
      </c>
      <c r="T41" s="4">
        <v>24.859824525412197</v>
      </c>
      <c r="U41" s="4">
        <v>2.1885198817917736E-15</v>
      </c>
      <c r="V41" s="4">
        <v>13.47497898946961</v>
      </c>
      <c r="W41" s="4">
        <v>15.962786155848329</v>
      </c>
      <c r="X41" s="4">
        <v>13.47497898946961</v>
      </c>
      <c r="Y41" s="4">
        <v>15.962786155848329</v>
      </c>
    </row>
    <row r="42" spans="17:25" ht="15.75" thickBot="1" x14ac:dyDescent="0.3">
      <c r="Q42" s="5" t="s">
        <v>3</v>
      </c>
      <c r="R42" s="10">
        <v>0.31642610022632522</v>
      </c>
      <c r="S42" s="5">
        <v>4.9425472654271441E-2</v>
      </c>
      <c r="T42" s="5">
        <v>6.4020854679470443</v>
      </c>
      <c r="U42" s="5">
        <v>4.9990724187638694E-6</v>
      </c>
      <c r="V42" s="5">
        <v>0.21258703537763565</v>
      </c>
      <c r="W42" s="5">
        <v>0.42026516507501477</v>
      </c>
      <c r="X42" s="5">
        <v>0.21258703537763565</v>
      </c>
      <c r="Y42" s="5">
        <v>0.42026516507501477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80" zoomScaleNormal="80" workbookViewId="0">
      <selection activeCell="M15" sqref="M15"/>
    </sheetView>
  </sheetViews>
  <sheetFormatPr defaultRowHeight="15" x14ac:dyDescent="0.25"/>
  <cols>
    <col min="1" max="2" width="9.140625" style="2"/>
    <col min="3" max="3" width="11.7109375" style="2" customWidth="1"/>
    <col min="4" max="5" width="20.5703125" style="2" customWidth="1"/>
    <col min="6" max="6" width="26.140625" style="2" customWidth="1"/>
    <col min="7" max="7" width="9.140625" style="2"/>
    <col min="8" max="8" width="19.5703125" style="2" customWidth="1"/>
    <col min="9" max="10" width="25.28515625" style="2" customWidth="1"/>
    <col min="11" max="11" width="9.140625" style="2"/>
    <col min="12" max="12" width="13.42578125" style="2" customWidth="1"/>
    <col min="13" max="13" width="20.5703125" style="2" customWidth="1"/>
    <col min="14" max="14" width="28.28515625" style="2" customWidth="1"/>
    <col min="15" max="16384" width="9.140625" style="2"/>
  </cols>
  <sheetData>
    <row r="1" spans="1:15" x14ac:dyDescent="0.25">
      <c r="A1" s="12" t="s">
        <v>3</v>
      </c>
      <c r="B1" s="13" t="s">
        <v>0</v>
      </c>
      <c r="C1" s="14" t="s">
        <v>1</v>
      </c>
      <c r="D1" s="15" t="s">
        <v>2</v>
      </c>
      <c r="E1" s="15" t="s">
        <v>39</v>
      </c>
      <c r="F1" s="16" t="s">
        <v>5</v>
      </c>
      <c r="G1" s="14" t="s">
        <v>40</v>
      </c>
      <c r="H1" s="14" t="s">
        <v>41</v>
      </c>
      <c r="I1" s="2" t="s">
        <v>44</v>
      </c>
    </row>
    <row r="2" spans="1:15" x14ac:dyDescent="0.25">
      <c r="A2" s="20">
        <v>1</v>
      </c>
      <c r="B2" s="20">
        <v>2011</v>
      </c>
      <c r="C2" s="20">
        <v>1</v>
      </c>
      <c r="D2" s="20">
        <v>16</v>
      </c>
      <c r="E2" s="20" t="e">
        <v>#N/A</v>
      </c>
      <c r="F2" s="20"/>
      <c r="G2" s="20"/>
      <c r="H2" s="2">
        <f>VLOOKUP(C2,$K$14:$M$18,3,FALSE)</f>
        <v>1.1285364905489768</v>
      </c>
      <c r="I2" s="2">
        <f>D2/H2</f>
        <v>14.177654098022828</v>
      </c>
    </row>
    <row r="3" spans="1:15" x14ac:dyDescent="0.25">
      <c r="A3" s="20">
        <v>2</v>
      </c>
      <c r="B3" s="20"/>
      <c r="C3" s="20">
        <v>2</v>
      </c>
      <c r="D3" s="20">
        <v>21</v>
      </c>
      <c r="E3" s="20" t="e">
        <v>#N/A</v>
      </c>
      <c r="F3" s="20">
        <f>AVERAGE(E5:E6)</f>
        <v>15.875</v>
      </c>
      <c r="G3" s="20">
        <f>D3/F3</f>
        <v>1.3228346456692914</v>
      </c>
      <c r="H3" s="2">
        <f t="shared" ref="H3:H29" si="0">VLOOKUP(C3,$K$14:$M$18,3,FALSE)</f>
        <v>0.93884656815942968</v>
      </c>
      <c r="I3" s="2">
        <f t="shared" ref="I3:I21" si="1">D3/H3</f>
        <v>22.36787214461426</v>
      </c>
    </row>
    <row r="4" spans="1:15" x14ac:dyDescent="0.25">
      <c r="A4" s="20">
        <v>3</v>
      </c>
      <c r="B4" s="20"/>
      <c r="C4" s="20">
        <v>3</v>
      </c>
      <c r="D4" s="20">
        <v>9</v>
      </c>
      <c r="E4" s="20" t="e">
        <v>#N/A</v>
      </c>
      <c r="F4" s="20">
        <f t="shared" ref="F4:F19" si="2">AVERAGE(E6:E7)</f>
        <v>15.625</v>
      </c>
      <c r="G4" s="20">
        <f t="shared" ref="G4:G17" si="3">D4/F4</f>
        <v>0.57599999999999996</v>
      </c>
      <c r="H4" s="2">
        <f t="shared" si="0"/>
        <v>1.298858410802695</v>
      </c>
      <c r="I4" s="2">
        <f t="shared" si="1"/>
        <v>6.9291617355258888</v>
      </c>
    </row>
    <row r="5" spans="1:15" x14ac:dyDescent="0.25">
      <c r="A5" s="20">
        <v>4</v>
      </c>
      <c r="B5" s="20"/>
      <c r="C5" s="20">
        <v>4</v>
      </c>
      <c r="D5" s="20">
        <v>18</v>
      </c>
      <c r="E5" s="20">
        <f t="shared" ref="E5:E22" si="4">AVERAGE(D2:D5)</f>
        <v>16</v>
      </c>
      <c r="F5" s="20">
        <f t="shared" si="2"/>
        <v>15.625</v>
      </c>
      <c r="G5" s="20">
        <f t="shared" si="3"/>
        <v>1.1519999999999999</v>
      </c>
      <c r="H5" s="2">
        <f t="shared" si="0"/>
        <v>0.63375853048889841</v>
      </c>
      <c r="I5" s="2">
        <f t="shared" si="1"/>
        <v>28.40198456360708</v>
      </c>
    </row>
    <row r="6" spans="1:15" x14ac:dyDescent="0.25">
      <c r="A6" s="20">
        <v>5</v>
      </c>
      <c r="B6" s="20">
        <v>2012</v>
      </c>
      <c r="C6" s="20">
        <v>1</v>
      </c>
      <c r="D6" s="20">
        <v>15</v>
      </c>
      <c r="E6" s="20">
        <f t="shared" si="4"/>
        <v>15.75</v>
      </c>
      <c r="F6" s="20">
        <f t="shared" si="2"/>
        <v>15.75</v>
      </c>
      <c r="G6" s="20">
        <f t="shared" si="3"/>
        <v>0.95238095238095233</v>
      </c>
      <c r="H6" s="2">
        <f t="shared" si="0"/>
        <v>1.1285364905489768</v>
      </c>
      <c r="I6" s="2">
        <f t="shared" si="1"/>
        <v>13.291550716896401</v>
      </c>
    </row>
    <row r="7" spans="1:15" x14ac:dyDescent="0.25">
      <c r="A7" s="20">
        <v>6</v>
      </c>
      <c r="B7" s="20"/>
      <c r="C7" s="20">
        <v>2</v>
      </c>
      <c r="D7" s="20">
        <v>20</v>
      </c>
      <c r="E7" s="20">
        <f t="shared" si="4"/>
        <v>15.5</v>
      </c>
      <c r="F7" s="20">
        <f t="shared" si="2"/>
        <v>16</v>
      </c>
      <c r="G7" s="20">
        <f t="shared" si="3"/>
        <v>1.25</v>
      </c>
      <c r="H7" s="2">
        <f t="shared" si="0"/>
        <v>0.93884656815942968</v>
      </c>
      <c r="I7" s="2">
        <f t="shared" si="1"/>
        <v>21.302735375823104</v>
      </c>
    </row>
    <row r="8" spans="1:15" x14ac:dyDescent="0.25">
      <c r="A8" s="20">
        <v>7</v>
      </c>
      <c r="B8" s="20"/>
      <c r="C8" s="20">
        <v>3</v>
      </c>
      <c r="D8" s="20">
        <v>10</v>
      </c>
      <c r="E8" s="20">
        <f t="shared" si="4"/>
        <v>15.75</v>
      </c>
      <c r="F8" s="20">
        <f t="shared" si="2"/>
        <v>16.75</v>
      </c>
      <c r="G8" s="20">
        <f t="shared" si="3"/>
        <v>0.59701492537313428</v>
      </c>
      <c r="H8" s="2">
        <f t="shared" si="0"/>
        <v>1.298858410802695</v>
      </c>
      <c r="I8" s="2">
        <f t="shared" si="1"/>
        <v>7.6990685950287654</v>
      </c>
    </row>
    <row r="9" spans="1:15" x14ac:dyDescent="0.25">
      <c r="A9" s="20">
        <v>8</v>
      </c>
      <c r="B9" s="20"/>
      <c r="C9" s="20">
        <v>4</v>
      </c>
      <c r="D9" s="20">
        <v>18</v>
      </c>
      <c r="E9" s="20">
        <f t="shared" si="4"/>
        <v>15.75</v>
      </c>
      <c r="F9" s="20">
        <f t="shared" si="2"/>
        <v>17.625</v>
      </c>
      <c r="G9" s="20">
        <f t="shared" si="3"/>
        <v>1.0212765957446808</v>
      </c>
      <c r="H9" s="2">
        <f t="shared" si="0"/>
        <v>0.63375853048889841</v>
      </c>
      <c r="I9" s="2">
        <f t="shared" si="1"/>
        <v>28.40198456360708</v>
      </c>
    </row>
    <row r="10" spans="1:15" x14ac:dyDescent="0.25">
      <c r="A10" s="20">
        <v>9</v>
      </c>
      <c r="B10" s="20">
        <v>2013</v>
      </c>
      <c r="C10" s="20">
        <v>1</v>
      </c>
      <c r="D10" s="20">
        <v>17</v>
      </c>
      <c r="E10" s="20">
        <f t="shared" si="4"/>
        <v>16.25</v>
      </c>
      <c r="F10" s="20">
        <f t="shared" si="2"/>
        <v>18.5</v>
      </c>
      <c r="G10" s="20">
        <f t="shared" si="3"/>
        <v>0.91891891891891897</v>
      </c>
      <c r="H10" s="2">
        <f t="shared" si="0"/>
        <v>1.1285364905489768</v>
      </c>
      <c r="I10" s="2">
        <f t="shared" si="1"/>
        <v>15.063757479149254</v>
      </c>
    </row>
    <row r="11" spans="1:15" x14ac:dyDescent="0.25">
      <c r="A11" s="20">
        <v>10</v>
      </c>
      <c r="B11" s="20"/>
      <c r="C11" s="20">
        <v>2</v>
      </c>
      <c r="D11" s="20">
        <v>24</v>
      </c>
      <c r="E11" s="20">
        <f t="shared" si="4"/>
        <v>17.25</v>
      </c>
      <c r="F11" s="20">
        <f t="shared" si="2"/>
        <v>19</v>
      </c>
      <c r="G11" s="20">
        <f t="shared" si="3"/>
        <v>1.263157894736842</v>
      </c>
      <c r="H11" s="2">
        <f t="shared" si="0"/>
        <v>0.93884656815942968</v>
      </c>
      <c r="I11" s="2">
        <f t="shared" si="1"/>
        <v>25.563282450987725</v>
      </c>
    </row>
    <row r="12" spans="1:15" x14ac:dyDescent="0.25">
      <c r="A12" s="20">
        <v>11</v>
      </c>
      <c r="B12" s="20"/>
      <c r="C12" s="20">
        <v>3</v>
      </c>
      <c r="D12" s="20">
        <v>13</v>
      </c>
      <c r="E12" s="20">
        <f t="shared" si="4"/>
        <v>18</v>
      </c>
      <c r="F12" s="20">
        <f t="shared" si="2"/>
        <v>19.125</v>
      </c>
      <c r="G12" s="20">
        <f t="shared" si="3"/>
        <v>0.6797385620915033</v>
      </c>
      <c r="H12" s="2">
        <f t="shared" si="0"/>
        <v>1.298858410802695</v>
      </c>
      <c r="I12" s="2">
        <f t="shared" si="1"/>
        <v>10.008789173537394</v>
      </c>
    </row>
    <row r="13" spans="1:15" x14ac:dyDescent="0.25">
      <c r="A13" s="20">
        <v>12</v>
      </c>
      <c r="B13" s="20"/>
      <c r="C13" s="20">
        <v>4</v>
      </c>
      <c r="D13" s="20">
        <v>22</v>
      </c>
      <c r="E13" s="20">
        <f t="shared" si="4"/>
        <v>19</v>
      </c>
      <c r="F13" s="20">
        <f>AVERAGE(E15:E16)</f>
        <v>19</v>
      </c>
      <c r="G13" s="20">
        <f t="shared" si="3"/>
        <v>1.1578947368421053</v>
      </c>
      <c r="H13" s="2">
        <f t="shared" si="0"/>
        <v>0.63375853048889841</v>
      </c>
      <c r="I13" s="2">
        <f t="shared" si="1"/>
        <v>34.713536688853097</v>
      </c>
    </row>
    <row r="14" spans="1:15" ht="18" x14ac:dyDescent="0.35">
      <c r="A14" s="20">
        <v>13</v>
      </c>
      <c r="B14" s="20">
        <v>2014</v>
      </c>
      <c r="C14" s="20">
        <v>1</v>
      </c>
      <c r="D14" s="20">
        <v>17</v>
      </c>
      <c r="E14" s="20">
        <f t="shared" si="4"/>
        <v>19</v>
      </c>
      <c r="F14" s="20">
        <f t="shared" si="2"/>
        <v>18.625</v>
      </c>
      <c r="G14" s="20">
        <f t="shared" si="3"/>
        <v>0.91275167785234901</v>
      </c>
      <c r="H14" s="2">
        <f t="shared" si="0"/>
        <v>1.1285364905489768</v>
      </c>
      <c r="I14" s="2">
        <f t="shared" si="1"/>
        <v>15.063757479149254</v>
      </c>
      <c r="K14" s="3" t="s">
        <v>8</v>
      </c>
      <c r="L14" s="3" t="s">
        <v>9</v>
      </c>
      <c r="M14" s="3" t="s">
        <v>43</v>
      </c>
      <c r="N14" s="2" t="s">
        <v>7</v>
      </c>
      <c r="O14" s="1" t="s">
        <v>6</v>
      </c>
    </row>
    <row r="15" spans="1:15" x14ac:dyDescent="0.25">
      <c r="A15" s="20">
        <v>14</v>
      </c>
      <c r="B15" s="20"/>
      <c r="C15" s="20">
        <v>2</v>
      </c>
      <c r="D15" s="20">
        <v>25</v>
      </c>
      <c r="E15" s="20">
        <f t="shared" si="4"/>
        <v>19.25</v>
      </c>
      <c r="F15" s="20">
        <f t="shared" si="2"/>
        <v>18.625</v>
      </c>
      <c r="G15" s="20">
        <f t="shared" si="3"/>
        <v>1.3422818791946309</v>
      </c>
      <c r="H15" s="2">
        <f t="shared" si="0"/>
        <v>0.93884656815942968</v>
      </c>
      <c r="I15" s="2">
        <f t="shared" si="1"/>
        <v>26.62841921977888</v>
      </c>
      <c r="K15" s="3">
        <v>1</v>
      </c>
      <c r="L15" s="3">
        <f>AVERAGEIF(C4:C19,K15,G3:G19)</f>
        <v>1.1037605750821804</v>
      </c>
      <c r="M15" s="3">
        <f>4*L15/$L$19</f>
        <v>1.1285364905489768</v>
      </c>
    </row>
    <row r="16" spans="1:15" x14ac:dyDescent="0.25">
      <c r="A16" s="20">
        <v>15</v>
      </c>
      <c r="B16" s="20"/>
      <c r="C16" s="20">
        <v>3</v>
      </c>
      <c r="D16" s="20">
        <v>11</v>
      </c>
      <c r="E16" s="20">
        <f t="shared" si="4"/>
        <v>18.75</v>
      </c>
      <c r="F16" s="20">
        <f t="shared" si="2"/>
        <v>18.875</v>
      </c>
      <c r="G16" s="20">
        <f t="shared" si="3"/>
        <v>0.58278145695364236</v>
      </c>
      <c r="H16" s="2">
        <f t="shared" si="0"/>
        <v>1.298858410802695</v>
      </c>
      <c r="I16" s="2">
        <f t="shared" si="1"/>
        <v>8.4689754545316411</v>
      </c>
      <c r="K16" s="3">
        <v>2</v>
      </c>
      <c r="L16" s="3">
        <f>AVERAGEIF(C5:C20,K16,G4:G20)</f>
        <v>0.91823510951027731</v>
      </c>
      <c r="M16" s="3">
        <f>4*L16/$L$19</f>
        <v>0.93884656815942968</v>
      </c>
    </row>
    <row r="17" spans="1:15" x14ac:dyDescent="0.25">
      <c r="A17" s="20">
        <v>16</v>
      </c>
      <c r="B17" s="20"/>
      <c r="C17" s="20">
        <v>4</v>
      </c>
      <c r="D17" s="20">
        <v>21</v>
      </c>
      <c r="E17" s="20">
        <f t="shared" si="4"/>
        <v>18.5</v>
      </c>
      <c r="F17" s="20">
        <f>AVERAGE(E19:E20)</f>
        <v>19.375</v>
      </c>
      <c r="G17" s="20">
        <f t="shared" si="3"/>
        <v>1.0838709677419356</v>
      </c>
      <c r="H17" s="2">
        <f t="shared" si="0"/>
        <v>0.63375853048889841</v>
      </c>
      <c r="I17" s="2">
        <f t="shared" si="1"/>
        <v>33.135648657541594</v>
      </c>
      <c r="K17" s="3">
        <v>3</v>
      </c>
      <c r="L17" s="3">
        <f>AVERAGEIF(C6:C21,K17,G5:G21)</f>
        <v>1.2703432440722593</v>
      </c>
      <c r="M17" s="3">
        <f>4*L17/$L$19</f>
        <v>1.298858410802695</v>
      </c>
    </row>
    <row r="18" spans="1:15" x14ac:dyDescent="0.25">
      <c r="A18" s="20">
        <v>17</v>
      </c>
      <c r="B18" s="20">
        <v>2015</v>
      </c>
      <c r="C18" s="20">
        <v>1</v>
      </c>
      <c r="D18" s="20">
        <v>18</v>
      </c>
      <c r="E18" s="20">
        <f t="shared" si="4"/>
        <v>18.75</v>
      </c>
      <c r="F18" s="20">
        <f t="shared" si="2"/>
        <v>20.25</v>
      </c>
      <c r="G18" s="20">
        <f>D18/F18</f>
        <v>0.88888888888888884</v>
      </c>
      <c r="H18" s="2">
        <f t="shared" si="0"/>
        <v>1.1285364905489768</v>
      </c>
      <c r="I18" s="2">
        <f t="shared" si="1"/>
        <v>15.949860860275681</v>
      </c>
      <c r="K18" s="3">
        <v>4</v>
      </c>
      <c r="L18" s="3">
        <f>AVERAGEIF(C7:C22,K18,G6:G22)</f>
        <v>0.61984498147276001</v>
      </c>
      <c r="M18" s="3">
        <f>4*L18/$L$19</f>
        <v>0.63375853048889841</v>
      </c>
    </row>
    <row r="19" spans="1:15" x14ac:dyDescent="0.25">
      <c r="A19" s="20">
        <v>18</v>
      </c>
      <c r="B19" s="20"/>
      <c r="C19" s="20">
        <v>2</v>
      </c>
      <c r="D19" s="20">
        <v>26</v>
      </c>
      <c r="E19" s="20">
        <f t="shared" si="4"/>
        <v>19</v>
      </c>
      <c r="F19" s="20">
        <f t="shared" si="2"/>
        <v>21.208333333333336</v>
      </c>
      <c r="G19" s="20">
        <f>D19/F19</f>
        <v>1.2259332023575638</v>
      </c>
      <c r="H19" s="2">
        <f t="shared" si="0"/>
        <v>0.93884656815942968</v>
      </c>
      <c r="I19" s="2">
        <f t="shared" si="1"/>
        <v>27.693555988570036</v>
      </c>
      <c r="K19" s="2" t="s">
        <v>42</v>
      </c>
      <c r="L19" s="23">
        <f>SUM(L15:L18)</f>
        <v>3.9121839101374771</v>
      </c>
    </row>
    <row r="20" spans="1:15" x14ac:dyDescent="0.25">
      <c r="A20" s="20">
        <v>19</v>
      </c>
      <c r="B20" s="20"/>
      <c r="C20" s="20">
        <v>3</v>
      </c>
      <c r="D20" s="20">
        <v>14</v>
      </c>
      <c r="E20" s="20">
        <f t="shared" si="4"/>
        <v>19.75</v>
      </c>
      <c r="F20" s="20"/>
      <c r="G20" s="20"/>
      <c r="H20" s="2">
        <f t="shared" si="0"/>
        <v>1.298858410802695</v>
      </c>
      <c r="I20" s="2">
        <f t="shared" si="1"/>
        <v>10.778696033040271</v>
      </c>
    </row>
    <row r="21" spans="1:15" x14ac:dyDescent="0.25">
      <c r="A21" s="20">
        <v>20</v>
      </c>
      <c r="B21" s="20"/>
      <c r="C21" s="20">
        <v>4</v>
      </c>
      <c r="D21" s="20">
        <v>25</v>
      </c>
      <c r="E21" s="20">
        <f t="shared" si="4"/>
        <v>20.75</v>
      </c>
      <c r="F21" s="20"/>
      <c r="G21" s="20"/>
      <c r="H21" s="2">
        <f t="shared" si="0"/>
        <v>0.63375853048889841</v>
      </c>
      <c r="I21" s="2">
        <f t="shared" si="1"/>
        <v>39.447200782787611</v>
      </c>
    </row>
    <row r="22" spans="1:15" x14ac:dyDescent="0.25">
      <c r="A22" s="11">
        <v>21</v>
      </c>
      <c r="B22" s="11">
        <v>2016</v>
      </c>
      <c r="C22" s="11">
        <v>1</v>
      </c>
      <c r="D22" s="11"/>
      <c r="E22" s="11">
        <f t="shared" si="4"/>
        <v>21.666666666666668</v>
      </c>
      <c r="F22" s="11"/>
      <c r="G22" s="11"/>
      <c r="H22" s="2">
        <f t="shared" si="0"/>
        <v>1.1285364905489768</v>
      </c>
    </row>
    <row r="23" spans="1:15" x14ac:dyDescent="0.25">
      <c r="A23" s="11">
        <v>22</v>
      </c>
      <c r="B23" s="11"/>
      <c r="C23" s="11">
        <v>2</v>
      </c>
      <c r="D23" s="11"/>
      <c r="E23" s="11"/>
      <c r="F23" s="11"/>
      <c r="G23" s="11"/>
      <c r="H23" s="2">
        <f t="shared" si="0"/>
        <v>0.93884656815942968</v>
      </c>
    </row>
    <row r="24" spans="1:15" x14ac:dyDescent="0.25">
      <c r="A24" s="11">
        <v>23</v>
      </c>
      <c r="B24" s="11"/>
      <c r="C24" s="11">
        <v>3</v>
      </c>
      <c r="D24" s="11"/>
      <c r="E24" s="11"/>
      <c r="F24" s="11"/>
      <c r="G24" s="11"/>
      <c r="H24" s="2">
        <f t="shared" si="0"/>
        <v>1.298858410802695</v>
      </c>
    </row>
    <row r="25" spans="1:15" x14ac:dyDescent="0.25">
      <c r="A25" s="11">
        <v>24</v>
      </c>
      <c r="B25" s="11"/>
      <c r="C25" s="11">
        <v>4</v>
      </c>
      <c r="D25" s="11"/>
      <c r="E25" s="11"/>
      <c r="F25" s="11"/>
      <c r="G25" s="11"/>
      <c r="H25" s="2">
        <f t="shared" si="0"/>
        <v>0.63375853048889841</v>
      </c>
      <c r="N25" s="2" t="s">
        <v>11</v>
      </c>
    </row>
    <row r="26" spans="1:15" ht="15.75" thickBot="1" x14ac:dyDescent="0.3">
      <c r="A26" s="11">
        <v>25</v>
      </c>
      <c r="B26" s="11">
        <v>2017</v>
      </c>
      <c r="C26" s="11">
        <v>1</v>
      </c>
      <c r="D26" s="11"/>
      <c r="E26" s="11"/>
      <c r="F26" s="11"/>
      <c r="G26" s="11"/>
      <c r="H26" s="2">
        <f t="shared" si="0"/>
        <v>1.1285364905489768</v>
      </c>
    </row>
    <row r="27" spans="1:15" x14ac:dyDescent="0.25">
      <c r="A27" s="11">
        <v>26</v>
      </c>
      <c r="B27" s="11"/>
      <c r="C27" s="11">
        <v>2</v>
      </c>
      <c r="D27" s="11"/>
      <c r="E27" s="11"/>
      <c r="F27" s="11"/>
      <c r="G27" s="11"/>
      <c r="H27" s="2">
        <f t="shared" si="0"/>
        <v>0.93884656815942968</v>
      </c>
      <c r="N27" s="7" t="s">
        <v>12</v>
      </c>
      <c r="O27" s="7"/>
    </row>
    <row r="28" spans="1:15" x14ac:dyDescent="0.25">
      <c r="A28" s="11">
        <v>27</v>
      </c>
      <c r="B28" s="11"/>
      <c r="C28" s="11">
        <v>3</v>
      </c>
      <c r="D28" s="11"/>
      <c r="E28" s="11"/>
      <c r="F28" s="11"/>
      <c r="G28" s="11"/>
      <c r="H28" s="2">
        <f t="shared" si="0"/>
        <v>1.298858410802695</v>
      </c>
      <c r="N28" s="4" t="s">
        <v>13</v>
      </c>
      <c r="O28" s="4">
        <v>0.83357450584596626</v>
      </c>
    </row>
    <row r="29" spans="1:15" x14ac:dyDescent="0.25">
      <c r="A29" s="11">
        <v>28</v>
      </c>
      <c r="B29" s="11"/>
      <c r="C29" s="11">
        <v>4</v>
      </c>
      <c r="D29" s="11"/>
      <c r="E29" s="11"/>
      <c r="F29" s="11"/>
      <c r="G29" s="11"/>
      <c r="H29" s="2">
        <f t="shared" si="0"/>
        <v>0.63375853048889841</v>
      </c>
      <c r="N29" s="4" t="s">
        <v>14</v>
      </c>
      <c r="O29" s="4">
        <v>0.69484645679634682</v>
      </c>
    </row>
    <row r="30" spans="1:15" x14ac:dyDescent="0.25">
      <c r="A30" s="11"/>
      <c r="B30" s="11"/>
      <c r="C30" s="11"/>
      <c r="D30" s="11"/>
      <c r="E30" s="11"/>
      <c r="F30" s="11"/>
      <c r="G30" s="11"/>
      <c r="N30" s="4" t="s">
        <v>15</v>
      </c>
      <c r="O30" s="4">
        <v>0.67789348217392165</v>
      </c>
    </row>
    <row r="31" spans="1:15" x14ac:dyDescent="0.25">
      <c r="N31" s="4" t="s">
        <v>16</v>
      </c>
      <c r="O31" s="4">
        <v>1.2745640179372157</v>
      </c>
    </row>
    <row r="32" spans="1:15" ht="15.75" thickBot="1" x14ac:dyDescent="0.3">
      <c r="N32" s="5" t="s">
        <v>17</v>
      </c>
      <c r="O32" s="5">
        <v>20</v>
      </c>
    </row>
    <row r="34" spans="14:22" ht="15.75" thickBot="1" x14ac:dyDescent="0.3">
      <c r="N34" s="2" t="s">
        <v>18</v>
      </c>
    </row>
    <row r="35" spans="14:22" x14ac:dyDescent="0.25">
      <c r="N35" s="6"/>
      <c r="O35" s="6" t="s">
        <v>23</v>
      </c>
      <c r="P35" s="6" t="s">
        <v>24</v>
      </c>
      <c r="Q35" s="6" t="s">
        <v>25</v>
      </c>
      <c r="R35" s="6" t="s">
        <v>26</v>
      </c>
      <c r="S35" s="6" t="s">
        <v>27</v>
      </c>
    </row>
    <row r="36" spans="14:22" x14ac:dyDescent="0.25">
      <c r="N36" s="4" t="s">
        <v>19</v>
      </c>
      <c r="O36" s="4">
        <v>1</v>
      </c>
      <c r="P36" s="4">
        <v>66.583442141452906</v>
      </c>
      <c r="Q36" s="4">
        <v>66.583442141452906</v>
      </c>
      <c r="R36" s="4">
        <v>40.986698338898748</v>
      </c>
      <c r="S36" s="4">
        <v>4.9990724187638516E-6</v>
      </c>
    </row>
    <row r="37" spans="14:22" x14ac:dyDescent="0.25">
      <c r="N37" s="4" t="s">
        <v>20</v>
      </c>
      <c r="O37" s="4">
        <v>18</v>
      </c>
      <c r="P37" s="4">
        <v>29.241241844764662</v>
      </c>
      <c r="Q37" s="4">
        <v>1.6245134358202591</v>
      </c>
      <c r="R37" s="4"/>
      <c r="S37" s="4"/>
    </row>
    <row r="38" spans="14:22" ht="15.75" thickBot="1" x14ac:dyDescent="0.3">
      <c r="N38" s="5" t="s">
        <v>21</v>
      </c>
      <c r="O38" s="5">
        <v>19</v>
      </c>
      <c r="P38" s="5">
        <v>95.824683986217565</v>
      </c>
      <c r="Q38" s="5"/>
      <c r="R38" s="5"/>
      <c r="S38" s="5"/>
    </row>
    <row r="39" spans="14:22" ht="15.75" thickBot="1" x14ac:dyDescent="0.3"/>
    <row r="40" spans="14:22" x14ac:dyDescent="0.25">
      <c r="N40" s="6"/>
      <c r="O40" s="8" t="s">
        <v>28</v>
      </c>
      <c r="P40" s="6" t="s">
        <v>16</v>
      </c>
      <c r="Q40" s="6" t="s">
        <v>29</v>
      </c>
      <c r="R40" s="6" t="s">
        <v>30</v>
      </c>
      <c r="S40" s="6" t="s">
        <v>31</v>
      </c>
      <c r="T40" s="6" t="s">
        <v>32</v>
      </c>
      <c r="U40" s="6" t="s">
        <v>33</v>
      </c>
      <c r="V40" s="6" t="s">
        <v>34</v>
      </c>
    </row>
    <row r="41" spans="14:22" x14ac:dyDescent="0.25">
      <c r="N41" s="4" t="s">
        <v>22</v>
      </c>
      <c r="O41" s="9">
        <v>14.71888257265897</v>
      </c>
      <c r="P41" s="4">
        <v>0.59207507911461887</v>
      </c>
      <c r="Q41" s="4">
        <v>24.859824525412197</v>
      </c>
      <c r="R41" s="4">
        <v>2.1885198817917736E-15</v>
      </c>
      <c r="S41" s="4">
        <v>13.47497898946961</v>
      </c>
      <c r="T41" s="4">
        <v>15.962786155848329</v>
      </c>
      <c r="U41" s="4">
        <v>13.47497898946961</v>
      </c>
      <c r="V41" s="4">
        <v>15.962786155848329</v>
      </c>
    </row>
    <row r="42" spans="14:22" ht="15.75" thickBot="1" x14ac:dyDescent="0.3">
      <c r="N42" s="5" t="s">
        <v>3</v>
      </c>
      <c r="O42" s="10">
        <v>0.31642610022632522</v>
      </c>
      <c r="P42" s="5">
        <v>4.9425472654271441E-2</v>
      </c>
      <c r="Q42" s="5">
        <v>6.4020854679470443</v>
      </c>
      <c r="R42" s="5">
        <v>4.9990724187638694E-6</v>
      </c>
      <c r="S42" s="5">
        <v>0.21258703537763565</v>
      </c>
      <c r="T42" s="5">
        <v>0.42026516507501477</v>
      </c>
      <c r="U42" s="5">
        <v>0.21258703537763565</v>
      </c>
      <c r="V42" s="5">
        <v>0.42026516507501477</v>
      </c>
    </row>
  </sheetData>
  <pageMargins left="0.7" right="0.7" top="0.75" bottom="0.75" header="0.3" footer="0.3"/>
  <pageSetup orientation="portrait" r:id="rId1"/>
  <ignoredErrors>
    <ignoredError sqref="E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2022-08-22T09:21:01Z</dcterms:created>
  <dcterms:modified xsi:type="dcterms:W3CDTF">2022-08-28T16:21:26Z</dcterms:modified>
</cp:coreProperties>
</file>