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13_ncr:1_{5BC754CD-EDDA-462B-8372-69F57FF6E3E7}" xr6:coauthVersionLast="47" xr6:coauthVersionMax="47" xr10:uidLastSave="{00000000-0000-0000-0000-000000000000}"/>
  <bookViews>
    <workbookView xWindow="-108" yWindow="-108" windowWidth="23256" windowHeight="12456" xr2:uid="{82A2C6EF-DFB5-448F-938C-422A409B1EF5}"/>
  </bookViews>
  <sheets>
    <sheet name="All Problems" sheetId="3" r:id="rId1"/>
    <sheet name="solution1" sheetId="2" r:id="rId2"/>
    <sheet name="solution2" sheetId="4" r:id="rId3"/>
    <sheet name="solution3" sheetId="5" r:id="rId4"/>
    <sheet name="solution4" sheetId="6" r:id="rId5"/>
    <sheet name="solution5" sheetId="7" r:id="rId6"/>
    <sheet name="solution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8" l="1"/>
  <c r="H32" i="8"/>
  <c r="G32" i="8"/>
  <c r="H7" i="8"/>
  <c r="H29" i="8"/>
  <c r="I29" i="8"/>
  <c r="G29" i="8"/>
  <c r="H27" i="8"/>
  <c r="I27" i="8"/>
  <c r="G27" i="8"/>
  <c r="B30" i="8"/>
  <c r="D27" i="8"/>
  <c r="C27" i="8"/>
  <c r="B27" i="8"/>
  <c r="B25" i="8"/>
  <c r="D25" i="8"/>
  <c r="C25" i="8"/>
  <c r="G25" i="8"/>
  <c r="G21" i="8"/>
  <c r="I7" i="8"/>
  <c r="G7" i="8"/>
  <c r="I19" i="8"/>
  <c r="H19" i="8"/>
  <c r="G19" i="8"/>
  <c r="D17" i="8"/>
  <c r="H21" i="8"/>
  <c r="I21" i="8"/>
  <c r="C17" i="8"/>
  <c r="B17" i="8"/>
  <c r="B23" i="8"/>
  <c r="D19" i="8"/>
  <c r="I16" i="7"/>
  <c r="G16" i="7"/>
  <c r="G14" i="7"/>
  <c r="I14" i="7"/>
  <c r="H14" i="7"/>
  <c r="H16" i="7" s="1"/>
  <c r="D16" i="7"/>
  <c r="C16" i="7"/>
  <c r="B16" i="7"/>
  <c r="C14" i="7"/>
  <c r="D14" i="7"/>
  <c r="B14" i="7"/>
  <c r="G16" i="6"/>
  <c r="H15" i="6"/>
  <c r="H16" i="6" s="1"/>
  <c r="H19" i="6" s="1"/>
  <c r="H22" i="6" s="1"/>
  <c r="I15" i="6"/>
  <c r="G15" i="6"/>
  <c r="G19" i="6"/>
  <c r="G22" i="6" s="1"/>
  <c r="G13" i="6"/>
  <c r="I16" i="6"/>
  <c r="I19" i="6" s="1"/>
  <c r="I22" i="6" s="1"/>
  <c r="I8" i="6"/>
  <c r="H8" i="6"/>
  <c r="G8" i="6"/>
  <c r="D22" i="6"/>
  <c r="C22" i="6"/>
  <c r="B22" i="6"/>
  <c r="B13" i="6"/>
  <c r="C15" i="6" s="1"/>
  <c r="C16" i="6" s="1"/>
  <c r="C19" i="6" s="1"/>
  <c r="C8" i="6"/>
  <c r="D8" i="6"/>
  <c r="B8" i="6"/>
  <c r="I29" i="5"/>
  <c r="H29" i="5"/>
  <c r="G29" i="5"/>
  <c r="I24" i="5"/>
  <c r="H24" i="5"/>
  <c r="G24" i="5"/>
  <c r="H19" i="5"/>
  <c r="H32" i="5" s="1"/>
  <c r="G19" i="5"/>
  <c r="G32" i="5" s="1"/>
  <c r="I17" i="5"/>
  <c r="I19" i="5" s="1"/>
  <c r="I32" i="5" s="1"/>
  <c r="H17" i="5"/>
  <c r="G17" i="5"/>
  <c r="C32" i="5"/>
  <c r="D32" i="5"/>
  <c r="B32" i="5"/>
  <c r="C29" i="5"/>
  <c r="D29" i="5"/>
  <c r="B29" i="5"/>
  <c r="C24" i="5"/>
  <c r="D24" i="5"/>
  <c r="B24" i="5"/>
  <c r="C19" i="5"/>
  <c r="D19" i="5"/>
  <c r="B19" i="5"/>
  <c r="C17" i="5"/>
  <c r="D17" i="5"/>
  <c r="B17" i="5"/>
  <c r="C19" i="4"/>
  <c r="B19" i="4"/>
  <c r="C17" i="4"/>
  <c r="B17" i="4"/>
  <c r="C16" i="4"/>
  <c r="B16" i="4"/>
  <c r="C10" i="4"/>
  <c r="B10" i="4"/>
  <c r="L9" i="2"/>
  <c r="K13" i="2"/>
  <c r="L13" i="2"/>
  <c r="K6" i="2"/>
  <c r="L6" i="2"/>
  <c r="K7" i="2"/>
  <c r="L7" i="2"/>
  <c r="K8" i="2"/>
  <c r="L8" i="2"/>
  <c r="K9" i="2"/>
  <c r="K10" i="2"/>
  <c r="L10" i="2"/>
  <c r="K11" i="2"/>
  <c r="L11" i="2"/>
  <c r="K12" i="2"/>
  <c r="L12" i="2"/>
  <c r="K14" i="2"/>
  <c r="L14" i="2"/>
  <c r="K15" i="2"/>
  <c r="L15" i="2"/>
  <c r="K16" i="2"/>
  <c r="L16" i="2"/>
  <c r="K17" i="2"/>
  <c r="L17" i="2"/>
  <c r="K18" i="2"/>
  <c r="L18" i="2"/>
  <c r="K19" i="2"/>
  <c r="L19" i="2"/>
  <c r="L5" i="2"/>
  <c r="L21" i="2" s="1"/>
  <c r="K5" i="2"/>
  <c r="K21" i="2" s="1"/>
  <c r="J9" i="2"/>
  <c r="J12" i="2"/>
  <c r="J6" i="2"/>
  <c r="J7" i="2"/>
  <c r="J8" i="2"/>
  <c r="J10" i="2"/>
  <c r="J11" i="2"/>
  <c r="J13" i="2"/>
  <c r="J14" i="2"/>
  <c r="J15" i="2"/>
  <c r="J16" i="2"/>
  <c r="J17" i="2"/>
  <c r="J18" i="2"/>
  <c r="J19" i="2"/>
  <c r="J5" i="2"/>
  <c r="J21" i="2" s="1"/>
  <c r="G21" i="2"/>
  <c r="H21" i="2"/>
  <c r="F21" i="2"/>
  <c r="H16" i="2"/>
  <c r="G16" i="2"/>
  <c r="G19" i="2"/>
  <c r="H19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7" i="2"/>
  <c r="H17" i="2"/>
  <c r="G18" i="2"/>
  <c r="H18" i="2"/>
  <c r="H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5" i="2"/>
  <c r="D30" i="8" l="1"/>
  <c r="B19" i="8"/>
  <c r="C19" i="8"/>
  <c r="C30" i="8" s="1"/>
  <c r="D15" i="6"/>
  <c r="D16" i="6" s="1"/>
  <c r="D19" i="6" s="1"/>
  <c r="B15" i="6"/>
  <c r="B16" i="6" l="1"/>
  <c r="B19" i="6" s="1"/>
</calcChain>
</file>

<file path=xl/sharedStrings.xml><?xml version="1.0" encoding="utf-8"?>
<sst xmlns="http://schemas.openxmlformats.org/spreadsheetml/2006/main" count="233" uniqueCount="125">
  <si>
    <t>Ball Point Pen</t>
  </si>
  <si>
    <t>TI-35 Calculator</t>
  </si>
  <si>
    <t>100 page notebook</t>
  </si>
  <si>
    <t>8 oz Glue</t>
  </si>
  <si>
    <t>Clear tape</t>
  </si>
  <si>
    <t>Eraser</t>
  </si>
  <si>
    <t>2 inch binder</t>
  </si>
  <si>
    <t>USB Stick 5gb</t>
  </si>
  <si>
    <t>Stapler</t>
  </si>
  <si>
    <t>Planner Book</t>
  </si>
  <si>
    <t>Portractor</t>
  </si>
  <si>
    <t>Compass</t>
  </si>
  <si>
    <t>Liquid Paper</t>
  </si>
  <si>
    <t>WaltMart</t>
  </si>
  <si>
    <t>Dollar Trap</t>
  </si>
  <si>
    <t>Office Repo</t>
  </si>
  <si>
    <t>8 Color Markers</t>
  </si>
  <si>
    <t>Qty</t>
  </si>
  <si>
    <t>No.2 Pencils</t>
  </si>
  <si>
    <t>Item rates</t>
  </si>
  <si>
    <t>Susan</t>
  </si>
  <si>
    <t>Total Price of Items</t>
  </si>
  <si>
    <t>Total paid amount</t>
  </si>
  <si>
    <t>Tim</t>
  </si>
  <si>
    <t>SOLVE THESE SIX PROBLEMS</t>
  </si>
  <si>
    <t>Problem-1: School Shopping</t>
  </si>
  <si>
    <t>Problem2: Cat or Dog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</si>
  <si>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</si>
  <si>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</si>
  <si>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</si>
  <si>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</si>
  <si>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</si>
  <si>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</si>
  <si>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</si>
  <si>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</si>
  <si>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</si>
  <si>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</si>
  <si>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</si>
  <si>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</si>
  <si>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</si>
  <si>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</si>
  <si>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One Year Costs</t>
  </si>
  <si>
    <t>Monthly Total ( each qty 2/mth)</t>
  </si>
  <si>
    <t>Problem3: Three Vacations</t>
  </si>
  <si>
    <t>Chicago Museum Tour</t>
  </si>
  <si>
    <t>Orlando Theme Parks</t>
  </si>
  <si>
    <t>Miami Cruise</t>
  </si>
  <si>
    <t>Per Person Expenses</t>
  </si>
  <si>
    <t>Air Fare</t>
  </si>
  <si>
    <t>Natural History</t>
  </si>
  <si>
    <t>Chicago Museum of arts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</si>
  <si>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</si>
  <si>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</si>
  <si>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</si>
  <si>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</si>
  <si>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</si>
  <si>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</si>
  <si>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</si>
  <si>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</si>
  <si>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</si>
  <si>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</si>
  <si>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</si>
  <si>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</si>
  <si>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</si>
  <si>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</si>
  <si>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</t>
  </si>
  <si>
    <t>Car rental per day</t>
  </si>
  <si>
    <t>Number of days</t>
  </si>
  <si>
    <t>Car rental Total</t>
  </si>
  <si>
    <t>Final Total</t>
  </si>
  <si>
    <t>Problem4:  Clear up the printer problem</t>
  </si>
  <si>
    <t>Epsilon</t>
  </si>
  <si>
    <t>Heavy Package</t>
  </si>
  <si>
    <t>Zero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</si>
  <si>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</si>
  <si>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</si>
  <si>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</si>
  <si>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</si>
  <si>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</si>
  <si>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</si>
  <si>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Total Pages in Year</t>
  </si>
  <si>
    <t>Weeks in Year (52-2weeks vacation)</t>
  </si>
  <si>
    <t>Pages per year</t>
  </si>
  <si>
    <t>Printing cost per year</t>
  </si>
  <si>
    <t>Years</t>
  </si>
  <si>
    <t>Total Printing Cost</t>
  </si>
  <si>
    <t xml:space="preserve">Total Cost </t>
  </si>
  <si>
    <t>HP</t>
  </si>
  <si>
    <t>Problem5: Untangle the Cell Phone Bill!</t>
  </si>
  <si>
    <t>X-mobile</t>
  </si>
  <si>
    <t>Veritium</t>
  </si>
  <si>
    <t>ABC</t>
  </si>
  <si>
    <t>Initial Cost</t>
  </si>
  <si>
    <t>Phone</t>
  </si>
  <si>
    <t>Monthly Cost</t>
  </si>
  <si>
    <t>Plan Fee</t>
  </si>
  <si>
    <t>Phone Rent</t>
  </si>
  <si>
    <t>Taxes</t>
  </si>
  <si>
    <t>Total Monthly</t>
  </si>
  <si>
    <t>2 year Total</t>
  </si>
  <si>
    <t>Each Extra Data Rate</t>
  </si>
  <si>
    <t>Extra Data Used</t>
  </si>
  <si>
    <t>Problem6: Choose from Three Cars</t>
  </si>
  <si>
    <t>Spark</t>
  </si>
  <si>
    <t>Mustang</t>
  </si>
  <si>
    <t>Escalade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</si>
  <si>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</si>
  <si>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</si>
  <si>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</si>
  <si>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</si>
  <si>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</si>
  <si>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</si>
  <si>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</si>
  <si>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</si>
  <si>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</t>
  </si>
  <si>
    <t>Total Annual Costs(ins+Lic+Gas)</t>
  </si>
  <si>
    <t>Miles to drive each year</t>
  </si>
  <si>
    <t>Susan's goal for maximum miles</t>
  </si>
  <si>
    <t>Total Life of the car(years)</t>
  </si>
  <si>
    <t>Annual costs x years of life</t>
  </si>
  <si>
    <t>Total Lifetime costs</t>
  </si>
  <si>
    <t>Avg cost/Year</t>
  </si>
  <si>
    <t>Borrowed money interest</t>
  </si>
  <si>
    <t>Borrowed money to pay</t>
  </si>
  <si>
    <t>Total Lifetime costs(initial+x years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</si>
</sst>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8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2" fillId="0" borderId="0" xfId="0" applyNumberFormat="1" applyFo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3" fillId="3" borderId="0" xfId="0" applyFont="1" applyFill="1"/>
    <xf numFmtId="0" fontId="1" fillId="5" borderId="0" xfId="0" applyFont="1" applyFill="1" applyAlignment="1">
      <alignment horizontal="left" vertical="center" wrapText="1"/>
    </xf>
    <xf numFmtId="0" fontId="3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/>
    <xf numFmtId="164" fontId="0" fillId="4" borderId="0" xfId="0" applyNumberFormat="1" applyFill="1"/>
    <xf numFmtId="0" fontId="0" fillId="4" borderId="0" xfId="0" applyNumberFormat="1" applyFill="1"/>
    <xf numFmtId="0" fontId="0" fillId="0" borderId="0" xfId="0" applyFill="1"/>
    <xf numFmtId="0" fontId="0" fillId="6" borderId="0" xfId="0" applyFill="1"/>
    <xf numFmtId="164" fontId="0" fillId="6" borderId="0" xfId="0" applyNumberFormat="1" applyFill="1"/>
    <xf numFmtId="164" fontId="0" fillId="0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7" fillId="0" borderId="0" xfId="0" applyFont="1" applyFill="1" applyAlignment="1">
      <alignment horizontal="left" vertical="center"/>
    </xf>
    <xf numFmtId="0" fontId="0" fillId="3" borderId="0" xfId="1" applyNumberFormat="1" applyFont="1" applyFill="1"/>
    <xf numFmtId="0" fontId="6" fillId="7" borderId="0" xfId="0" applyFont="1" applyFill="1"/>
    <xf numFmtId="0" fontId="6" fillId="8" borderId="0" xfId="0" applyFont="1" applyFill="1"/>
    <xf numFmtId="164" fontId="0" fillId="8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11" borderId="0" xfId="0" applyNumberFormat="1" applyFill="1"/>
    <xf numFmtId="0" fontId="0" fillId="12" borderId="0" xfId="0" applyFont="1" applyFill="1"/>
    <xf numFmtId="164" fontId="0" fillId="12" borderId="0" xfId="0" applyNumberFormat="1" applyFont="1" applyFill="1"/>
    <xf numFmtId="0" fontId="5" fillId="8" borderId="0" xfId="0" applyFont="1" applyFill="1"/>
    <xf numFmtId="0" fontId="5" fillId="13" borderId="0" xfId="0" applyFont="1" applyFill="1"/>
    <xf numFmtId="0" fontId="0" fillId="0" borderId="0" xfId="0" applyBorder="1"/>
    <xf numFmtId="0" fontId="0" fillId="14" borderId="0" xfId="0" applyFill="1" applyBorder="1"/>
    <xf numFmtId="0" fontId="0" fillId="3" borderId="0" xfId="0" applyFill="1" applyBorder="1"/>
    <xf numFmtId="0" fontId="0" fillId="10" borderId="2" xfId="0" applyFill="1" applyBorder="1"/>
    <xf numFmtId="0" fontId="0" fillId="10" borderId="5" xfId="0" applyFill="1" applyBorder="1"/>
    <xf numFmtId="0" fontId="0" fillId="0" borderId="5" xfId="0" applyBorder="1"/>
    <xf numFmtId="0" fontId="0" fillId="0" borderId="6" xfId="0" applyBorder="1"/>
    <xf numFmtId="0" fontId="0" fillId="14" borderId="5" xfId="0" applyFill="1" applyBorder="1"/>
    <xf numFmtId="0" fontId="0" fillId="14" borderId="6" xfId="0" applyFill="1" applyBorder="1"/>
    <xf numFmtId="0" fontId="0" fillId="0" borderId="7" xfId="0" applyBorder="1"/>
    <xf numFmtId="0" fontId="0" fillId="12" borderId="2" xfId="0" applyFill="1" applyBorder="1"/>
    <xf numFmtId="164" fontId="0" fillId="10" borderId="3" xfId="0" applyNumberFormat="1" applyFill="1" applyBorder="1"/>
    <xf numFmtId="164" fontId="0" fillId="10" borderId="4" xfId="0" applyNumberFormat="1" applyFill="1" applyBorder="1"/>
    <xf numFmtId="164" fontId="0" fillId="10" borderId="0" xfId="0" applyNumberFormat="1" applyFill="1" applyBorder="1"/>
    <xf numFmtId="164" fontId="0" fillId="10" borderId="6" xfId="0" applyNumberFormat="1" applyFill="1" applyBorder="1"/>
    <xf numFmtId="0" fontId="0" fillId="0" borderId="5" xfId="0" applyFill="1" applyBorder="1"/>
    <xf numFmtId="164" fontId="0" fillId="14" borderId="0" xfId="0" applyNumberFormat="1" applyFill="1" applyBorder="1"/>
    <xf numFmtId="164" fontId="0" fillId="0" borderId="1" xfId="0" applyNumberFormat="1" applyBorder="1"/>
    <xf numFmtId="164" fontId="0" fillId="0" borderId="8" xfId="0" applyNumberFormat="1" applyBorder="1"/>
    <xf numFmtId="168" fontId="0" fillId="3" borderId="0" xfId="1" applyNumberFormat="1" applyFont="1" applyFill="1" applyBorder="1"/>
    <xf numFmtId="43" fontId="0" fillId="3" borderId="0" xfId="0" applyNumberFormat="1" applyFill="1" applyBorder="1"/>
    <xf numFmtId="0" fontId="0" fillId="0" borderId="0" xfId="0" applyFill="1" applyBorder="1"/>
    <xf numFmtId="164" fontId="0" fillId="11" borderId="0" xfId="0" applyNumberFormat="1" applyFill="1" applyBorder="1"/>
    <xf numFmtId="164" fontId="0" fillId="12" borderId="3" xfId="0" applyNumberFormat="1" applyFill="1" applyBorder="1"/>
    <xf numFmtId="0" fontId="0" fillId="11" borderId="5" xfId="0" applyFill="1" applyBorder="1"/>
    <xf numFmtId="164" fontId="0" fillId="11" borderId="6" xfId="0" applyNumberFormat="1" applyFill="1" applyBorder="1"/>
    <xf numFmtId="0" fontId="0" fillId="0" borderId="6" xfId="0" applyFill="1" applyBorder="1"/>
    <xf numFmtId="0" fontId="0" fillId="15" borderId="7" xfId="0" applyFill="1" applyBorder="1"/>
    <xf numFmtId="164" fontId="0" fillId="15" borderId="1" xfId="0" applyNumberFormat="1" applyFill="1" applyBorder="1"/>
    <xf numFmtId="164" fontId="0" fillId="15" borderId="8" xfId="0" applyNumberFormat="1" applyFill="1" applyBorder="1"/>
    <xf numFmtId="0" fontId="6" fillId="16" borderId="0" xfId="0" applyFont="1" applyFill="1"/>
    <xf numFmtId="9" fontId="0" fillId="4" borderId="0" xfId="2" applyFont="1" applyFill="1"/>
    <xf numFmtId="0" fontId="8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  <color rgb="FFE67A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solution1!$F$4:$H$4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solution1!$F$21:$H$21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D-4637-B943-06B457EB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539344"/>
        <c:axId val="664549216"/>
      </c:barChart>
      <c:catAx>
        <c:axId val="6735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49216"/>
        <c:crosses val="autoZero"/>
        <c:auto val="1"/>
        <c:lblAlgn val="ctr"/>
        <c:lblOffset val="100"/>
        <c:noMultiLvlLbl val="0"/>
      </c:catAx>
      <c:valAx>
        <c:axId val="6645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chart for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2-4C06-A57E-8706D7B94B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22-4C06-A57E-8706D7B94B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22-4C06-A57E-8706D7B94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solution3!$G$3:$I$3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solution3!$G$32:$I$32</c:f>
              <c:numCache>
                <c:formatCode>_-[$$-409]* #,##0.00_ ;_-[$$-409]* \-#,##0.00\ ;_-[$$-409]* "-"??_ ;_-@_ </c:formatCode>
                <c:ptCount val="3"/>
                <c:pt idx="0">
                  <c:v>2495</c:v>
                </c:pt>
                <c:pt idx="1">
                  <c:v>2845</c:v>
                </c:pt>
                <c:pt idx="2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2-4C06-A57E-8706D7B94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09900031"/>
        <c:axId val="829029471"/>
      </c:barChart>
      <c:catAx>
        <c:axId val="60990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9471"/>
        <c:auto val="1"/>
        <c:lblAlgn val="ctr"/>
        <c:lblOffset val="100"/>
        <c:noMultiLvlLbl val="0"/>
      </c:catAx>
      <c:valAx>
        <c:axId val="8290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000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Printers</a:t>
            </a:r>
            <a:r>
              <a:rPr lang="en-IN" baseline="0"/>
              <a:t> Price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solution4!$B$21:$D$21</c:f>
              <c:strCache>
                <c:ptCount val="3"/>
                <c:pt idx="0">
                  <c:v> Epsilon </c:v>
                </c:pt>
                <c:pt idx="1">
                  <c:v> HP </c:v>
                </c:pt>
                <c:pt idx="2">
                  <c:v> Zero </c:v>
                </c:pt>
              </c:strCache>
            </c:strRef>
          </c:cat>
          <c:val>
            <c:numRef>
              <c:f>solution4!$B$22:$D$22</c:f>
              <c:numCache>
                <c:formatCode>_-[$$-409]* #,##0.00_ ;_-[$$-409]* \-#,##0.00\ ;_-[$$-409]* "-"??_ ;_-@_ 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D4F-AE80-41456C66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895807"/>
        <c:axId val="576210927"/>
      </c:barChart>
      <c:catAx>
        <c:axId val="8718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10927"/>
        <c:crosses val="autoZero"/>
        <c:auto val="1"/>
        <c:lblAlgn val="ctr"/>
        <c:lblOffset val="100"/>
        <c:noMultiLvlLbl val="0"/>
      </c:catAx>
      <c:valAx>
        <c:axId val="576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Printers</a:t>
            </a:r>
            <a:r>
              <a:rPr lang="en-IN" baseline="0"/>
              <a:t> price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solution4!$G$21:$I$21</c:f>
              <c:strCache>
                <c:ptCount val="3"/>
                <c:pt idx="0">
                  <c:v> Epsilon </c:v>
                </c:pt>
                <c:pt idx="1">
                  <c:v> HP </c:v>
                </c:pt>
                <c:pt idx="2">
                  <c:v> Zero </c:v>
                </c:pt>
              </c:strCache>
            </c:strRef>
          </c:cat>
          <c:val>
            <c:numRef>
              <c:f>solution4!$G$22:$I$22</c:f>
              <c:numCache>
                <c:formatCode>_-[$$-409]* #,##0.00_ ;_-[$$-409]* \-#,##0.00\ ;_-[$$-409]* "-"??_ ;_-@_ 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D4F-AE80-41456C66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895807"/>
        <c:axId val="576210927"/>
      </c:barChart>
      <c:catAx>
        <c:axId val="87189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10927"/>
        <c:crosses val="autoZero"/>
        <c:auto val="1"/>
        <c:lblAlgn val="ctr"/>
        <c:lblOffset val="100"/>
        <c:noMultiLvlLbl val="0"/>
      </c:catAx>
      <c:valAx>
        <c:axId val="576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solution5!$B$3:$D$3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solution5!$B$16:$D$16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8-4CA8-A459-EE1AF183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26111"/>
        <c:axId val="829027071"/>
      </c:barChart>
      <c:catAx>
        <c:axId val="8290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7071"/>
        <c:crosses val="autoZero"/>
        <c:auto val="1"/>
        <c:lblAlgn val="ctr"/>
        <c:lblOffset val="100"/>
        <c:noMultiLvlLbl val="0"/>
      </c:catAx>
      <c:valAx>
        <c:axId val="8290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solution5!$G$3:$I$3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solution5!$G$16:$I$16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8-4CA8-A459-EE1AF183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26111"/>
        <c:axId val="829027071"/>
      </c:barChart>
      <c:catAx>
        <c:axId val="8290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7071"/>
        <c:crosses val="autoZero"/>
        <c:auto val="1"/>
        <c:lblAlgn val="ctr"/>
        <c:lblOffset val="100"/>
        <c:noMultiLvlLbl val="0"/>
      </c:catAx>
      <c:valAx>
        <c:axId val="8290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cost/year chart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solution6!$B$29:$D$29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solution6!$B$30:$D$30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10303.428571428571</c:v>
                </c:pt>
                <c:pt idx="2">
                  <c:v>16465.428571428569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B3D-8C61-4523E0250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242479"/>
        <c:axId val="870351423"/>
      </c:barChart>
      <c:catAx>
        <c:axId val="87224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1423"/>
        <c:crosses val="autoZero"/>
        <c:auto val="1"/>
        <c:lblAlgn val="ctr"/>
        <c:lblOffset val="100"/>
        <c:noMultiLvlLbl val="0"/>
      </c:catAx>
      <c:valAx>
        <c:axId val="8703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cost/year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cost/year chart for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solution6!$G$31:$I$31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solution6!$G$32:$I$32</c:f>
              <c:numCache>
                <c:formatCode>_-[$$-409]* #,##0.00_ ;_-[$$-409]* \-#,##0.00\ ;_-[$$-409]* "-"??_ ;_-@_ </c:formatCode>
                <c:ptCount val="3"/>
                <c:pt idx="0">
                  <c:v>7731.4285714285706</c:v>
                </c:pt>
                <c:pt idx="1">
                  <c:v>11791.428571428571</c:v>
                </c:pt>
                <c:pt idx="2">
                  <c:v>19921.428571428569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D-4B3D-8C61-4523E0250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242479"/>
        <c:axId val="870351423"/>
      </c:barChart>
      <c:catAx>
        <c:axId val="87224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1423"/>
        <c:crosses val="autoZero"/>
        <c:auto val="1"/>
        <c:lblAlgn val="ctr"/>
        <c:lblOffset val="100"/>
        <c:noMultiLvlLbl val="0"/>
      </c:catAx>
      <c:valAx>
        <c:axId val="8703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cost/year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cost/year for susan and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5702009815216"/>
          <c:y val="0.22093201589889136"/>
          <c:w val="0.7746316597330366"/>
          <c:h val="0.52845604855553097"/>
        </c:manualLayout>
      </c:layout>
      <c:barChart>
        <c:barDir val="col"/>
        <c:grouping val="clustered"/>
        <c:varyColors val="0"/>
        <c:ser>
          <c:idx val="0"/>
          <c:order val="0"/>
          <c:tx>
            <c:v>susan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solution6!$B$29:$D$29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solution6!$B$30:$D$30</c:f>
              <c:numCache>
                <c:formatCode>_-[$$-409]* #,##0.00_ ;_-[$$-409]* \-#,##0.00\ ;_-[$$-409]* "-"??_ ;_-@_ </c:formatCode>
                <c:ptCount val="3"/>
                <c:pt idx="0">
                  <c:v>7035.4285714285706</c:v>
                </c:pt>
                <c:pt idx="1">
                  <c:v>10303.428571428571</c:v>
                </c:pt>
                <c:pt idx="2">
                  <c:v>16465.428571428569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2F6-8486-8C9DD013B06D}"/>
            </c:ext>
          </c:extLst>
        </c:ser>
        <c:ser>
          <c:idx val="1"/>
          <c:order val="1"/>
          <c:tx>
            <c:v>Tim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solution6!$G$32:$I$32</c:f>
              <c:numCache>
                <c:formatCode>_-[$$-409]* #,##0.00_ ;_-[$$-409]* \-#,##0.00\ ;_-[$$-409]* "-"??_ ;_-@_ </c:formatCode>
                <c:ptCount val="3"/>
                <c:pt idx="0">
                  <c:v>7731.4285714285706</c:v>
                </c:pt>
                <c:pt idx="1">
                  <c:v>11791.428571428571</c:v>
                </c:pt>
                <c:pt idx="2">
                  <c:v>19921.428571428569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C-42F6-8486-8C9DD01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11951"/>
        <c:axId val="874517231"/>
      </c:barChart>
      <c:catAx>
        <c:axId val="87451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car</a:t>
                </a:r>
                <a:r>
                  <a:rPr lang="en-IN" sz="1050" baseline="0"/>
                  <a:t> name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17231"/>
        <c:crosses val="autoZero"/>
        <c:auto val="1"/>
        <c:lblAlgn val="ctr"/>
        <c:lblOffset val="100"/>
        <c:noMultiLvlLbl val="0"/>
      </c:catAx>
      <c:valAx>
        <c:axId val="8745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avg</a:t>
                </a:r>
                <a:r>
                  <a:rPr lang="en-IN" sz="1050" baseline="0"/>
                  <a:t> cost/year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1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solution1!$J$21:$L$21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DE3-A27B-FCC8DC1B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286416"/>
        <c:axId val="655284496"/>
      </c:barChart>
      <c:catAx>
        <c:axId val="6552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4496"/>
        <c:crosses val="autoZero"/>
        <c:auto val="1"/>
        <c:lblAlgn val="ctr"/>
        <c:lblOffset val="100"/>
        <c:noMultiLvlLbl val="0"/>
      </c:catAx>
      <c:valAx>
        <c:axId val="6552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 for Susan's items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B6-454E-B570-4106653C9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B6-454E-B570-4106653C9B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B6-454E-B570-4106653C9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solution1!$F$4:$H$4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solution1!$F$21:$H$21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0-4893-A640-B9FAAAA9B2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 for</a:t>
            </a:r>
            <a:r>
              <a:rPr lang="en-IN" baseline="0"/>
              <a:t> Tim's </a:t>
            </a:r>
            <a:r>
              <a:rPr lang="en-IN"/>
              <a:t>items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31-4665-8990-1D028FDED5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31-4665-8990-1D028FDED5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31-4665-8990-1D028FDED5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solution1!$J$4:$L$4</c:f>
              <c:strCache>
                <c:ptCount val="3"/>
                <c:pt idx="0">
                  <c:v> WaltMart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solution1!$J$21:$L$21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1-4665-8990-1D028FDED5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C4-47D8-A194-F70E4B7750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C4-47D8-A194-F70E4B7750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solution2!$B$18:$C$18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solution2!$B$19:$C$19</c:f>
              <c:numCache>
                <c:formatCode>_-[$$-409]* #,##0.00_ ;_-[$$-409]* \-#,##0.00\ ;_-[$$-409]* "-"??_ ;_-@_ 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29E-A8D4-6A1B3B01C6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4-47D8-A194-F70E4B7750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4-47D8-A194-F70E4B7750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solution2!$B$18:$C$18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solution2!$B$19:$C$19</c:f>
              <c:numCache>
                <c:formatCode>_-[$$-409]* #,##0.00_ ;_-[$$-409]* \-#,##0.00\ ;_-[$$-409]* "-"??_ ;_-@_ </c:formatCode>
                <c:ptCount val="2"/>
                <c:pt idx="0">
                  <c:v>576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A-429E-A8D4-6A1B3B01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0465199"/>
        <c:axId val="870463759"/>
      </c:barChart>
      <c:catAx>
        <c:axId val="87046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63759"/>
        <c:auto val="1"/>
        <c:lblAlgn val="ctr"/>
        <c:lblOffset val="100"/>
        <c:noMultiLvlLbl val="0"/>
      </c:catAx>
      <c:valAx>
        <c:axId val="8704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6519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chart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40-4CDF-A174-1C484CA1C1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40-4CDF-A174-1C484CA1C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40-4CDF-A174-1C484CA1C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solution3!$B$3:$D$3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solution3!$B$32:$D$32</c:f>
              <c:numCache>
                <c:formatCode>_-[$$-409]* #,##0.00_ ;_-[$$-409]* \-#,##0.00\ ;_-[$$-409]* "-"??_ ;_-@_ </c:formatCode>
                <c:ptCount val="3"/>
                <c:pt idx="0">
                  <c:v>1454</c:v>
                </c:pt>
                <c:pt idx="1">
                  <c:v>1453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7-44A9-990B-F2E53E6B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chart for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22-4C06-A57E-8706D7B94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22-4C06-A57E-8706D7B94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22-4C06-A57E-8706D7B94B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solution3!$G$3:$I$3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solution3!$G$32:$I$32</c:f>
              <c:numCache>
                <c:formatCode>_-[$$-409]* #,##0.00_ ;_-[$$-409]* \-#,##0.00\ ;_-[$$-409]* "-"??_ ;_-@_ </c:formatCode>
                <c:ptCount val="3"/>
                <c:pt idx="0">
                  <c:v>2495</c:v>
                </c:pt>
                <c:pt idx="1">
                  <c:v>2845</c:v>
                </c:pt>
                <c:pt idx="2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2-4C06-A57E-8706D7B9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chart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8-4564-BE1B-B29D606EECE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8-4564-BE1B-B29D606EEC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98-4564-BE1B-B29D606E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solution3!$B$3:$D$3</c:f>
              <c:strCache>
                <c:ptCount val="3"/>
                <c:pt idx="0">
                  <c:v>Chicago Museum Tour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solution3!$B$32:$D$32</c:f>
              <c:numCache>
                <c:formatCode>_-[$$-409]* #,##0.00_ ;_-[$$-409]* \-#,##0.00\ ;_-[$$-409]* "-"??_ ;_-@_ </c:formatCode>
                <c:ptCount val="3"/>
                <c:pt idx="0">
                  <c:v>1454</c:v>
                </c:pt>
                <c:pt idx="1">
                  <c:v>1453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8-4564-BE1B-B29D606E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02809231"/>
        <c:axId val="602805391"/>
      </c:barChart>
      <c:catAx>
        <c:axId val="60280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5391"/>
        <c:auto val="1"/>
        <c:lblAlgn val="ctr"/>
        <c:lblOffset val="100"/>
        <c:noMultiLvlLbl val="0"/>
      </c:catAx>
      <c:valAx>
        <c:axId val="6028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92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28003</xdr:colOff>
      <xdr:row>49</xdr:row>
      <xdr:rowOff>34932</xdr:rowOff>
    </xdr:from>
    <xdr:to>
      <xdr:col>11</xdr:col>
      <xdr:colOff>513291</xdr:colOff>
      <xdr:row>96</xdr:row>
      <xdr:rowOff>130528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619B1E-B983-967E-C24D-1FE2A5BEAB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2" t="339" r="28339" b="315"/>
        <a:stretch/>
      </xdr:blipFill>
      <xdr:spPr>
        <a:xfrm>
          <a:off x="648892" y="8473376"/>
          <a:ext cx="6694177" cy="8054263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26</xdr:col>
      <xdr:colOff>356176</xdr:colOff>
      <xdr:row>52</xdr:row>
      <xdr:rowOff>70779</xdr:rowOff>
    </xdr:from>
    <xdr:to>
      <xdr:col>39</xdr:col>
      <xdr:colOff>269485</xdr:colOff>
      <xdr:row>101</xdr:row>
      <xdr:rowOff>112888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A47A6F-D508-909A-7D3D-682531F825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95" r="28237"/>
        <a:stretch/>
      </xdr:blipFill>
      <xdr:spPr>
        <a:xfrm>
          <a:off x="16499287" y="9017223"/>
          <a:ext cx="7984865" cy="8339443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26</xdr:col>
      <xdr:colOff>571500</xdr:colOff>
      <xdr:row>1</xdr:row>
      <xdr:rowOff>114299</xdr:rowOff>
    </xdr:from>
    <xdr:to>
      <xdr:col>39</xdr:col>
      <xdr:colOff>381000</xdr:colOff>
      <xdr:row>44</xdr:row>
      <xdr:rowOff>174854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573F23-5A46-5E27-FB46-AAC312851B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95" t="283" r="28467"/>
        <a:stretch/>
      </xdr:blipFill>
      <xdr:spPr>
        <a:xfrm>
          <a:off x="16256000" y="415924"/>
          <a:ext cx="7651750" cy="8252055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370113</xdr:colOff>
      <xdr:row>0</xdr:row>
      <xdr:rowOff>287779</xdr:rowOff>
    </xdr:from>
    <xdr:to>
      <xdr:col>24</xdr:col>
      <xdr:colOff>522514</xdr:colOff>
      <xdr:row>46</xdr:row>
      <xdr:rowOff>64886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741339-9F33-CEE9-B193-D6828C286E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12778" r="29675" b="12974"/>
        <a:stretch/>
      </xdr:blipFill>
      <xdr:spPr>
        <a:xfrm>
          <a:off x="8346373" y="287779"/>
          <a:ext cx="6901544" cy="8089834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593230</xdr:colOff>
      <xdr:row>3</xdr:row>
      <xdr:rowOff>40728</xdr:rowOff>
    </xdr:from>
    <xdr:to>
      <xdr:col>11</xdr:col>
      <xdr:colOff>601485</xdr:colOff>
      <xdr:row>45</xdr:row>
      <xdr:rowOff>59946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8A24CD-07C7-A514-62B2-2C84F458B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00" r="28300"/>
        <a:stretch/>
      </xdr:blipFill>
      <xdr:spPr>
        <a:xfrm>
          <a:off x="593230" y="689839"/>
          <a:ext cx="6838033" cy="7131218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233796</xdr:colOff>
      <xdr:row>51</xdr:row>
      <xdr:rowOff>20088</xdr:rowOff>
    </xdr:from>
    <xdr:to>
      <xdr:col>25</xdr:col>
      <xdr:colOff>160513</xdr:colOff>
      <xdr:row>97</xdr:row>
      <xdr:rowOff>132292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A30DBD-D9EA-2C06-F8EF-2E4E6DFC49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62" t="220" r="28309"/>
        <a:stretch/>
      </xdr:blipFill>
      <xdr:spPr>
        <a:xfrm>
          <a:off x="8305352" y="8797199"/>
          <a:ext cx="7377383" cy="7901537"/>
        </a:xfrm>
        <a:prstGeom prst="rect">
          <a:avLst/>
        </a:prstGeom>
        <a:solidFill>
          <a:srgbClr val="FFFFFF">
            <a:shade val="85000"/>
          </a:srgbClr>
        </a:solidFill>
        <a:ln w="1905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600287</xdr:colOff>
      <xdr:row>2</xdr:row>
      <xdr:rowOff>123190</xdr:rowOff>
    </xdr:from>
    <xdr:to>
      <xdr:col>21</xdr:col>
      <xdr:colOff>97367</xdr:colOff>
      <xdr:row>17</xdr:row>
      <xdr:rowOff>123190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3976D-A2C0-8DCB-7438-BB64A299D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55413</xdr:colOff>
      <xdr:row>18</xdr:row>
      <xdr:rowOff>147320</xdr:rowOff>
    </xdr:from>
    <xdr:to>
      <xdr:col>21</xdr:col>
      <xdr:colOff>147729</xdr:colOff>
      <xdr:row>33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6EB27-EC14-6372-0B03-8A3C0FFE0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507999</xdr:colOff>
      <xdr:row>23</xdr:row>
      <xdr:rowOff>169334</xdr:rowOff>
    </xdr:from>
    <xdr:to>
      <xdr:col>5</xdr:col>
      <xdr:colOff>618066</xdr:colOff>
      <xdr:row>38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660544-D12F-7B1A-055B-731D24C8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719666</xdr:colOff>
      <xdr:row>23</xdr:row>
      <xdr:rowOff>169333</xdr:rowOff>
    </xdr:from>
    <xdr:to>
      <xdr:col>13</xdr:col>
      <xdr:colOff>169333</xdr:colOff>
      <xdr:row>38</xdr:row>
      <xdr:rowOff>67733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AE32D5-2A3F-4D91-BB06-8038D85D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4</xdr:row>
      <xdr:rowOff>3810</xdr:rowOff>
    </xdr:from>
    <xdr:to>
      <xdr:col>9</xdr:col>
      <xdr:colOff>350520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F4AA7-B43C-17A2-CA38-0DBE1FB0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18</xdr:row>
      <xdr:rowOff>64770</xdr:rowOff>
    </xdr:from>
    <xdr:to>
      <xdr:col>9</xdr:col>
      <xdr:colOff>297180</xdr:colOff>
      <xdr:row>33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85F28-CA34-40B5-DF90-A19FA558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460168</xdr:colOff>
      <xdr:row>34</xdr:row>
      <xdr:rowOff>23751</xdr:rowOff>
    </xdr:from>
    <xdr:to>
      <xdr:col>4</xdr:col>
      <xdr:colOff>514596</xdr:colOff>
      <xdr:row>52</xdr:row>
      <xdr:rowOff>89065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47126-DB27-79F9-7385-FC0F5BCE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425538</xdr:colOff>
      <xdr:row>33</xdr:row>
      <xdr:rowOff>178128</xdr:rowOff>
    </xdr:from>
    <xdr:to>
      <xdr:col>10</xdr:col>
      <xdr:colOff>445330</xdr:colOff>
      <xdr:row>52</xdr:row>
      <xdr:rowOff>89064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1820B-2D13-4205-9E90-933550223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499672</xdr:colOff>
      <xdr:row>56</xdr:row>
      <xdr:rowOff>137410</xdr:rowOff>
    </xdr:from>
    <xdr:to>
      <xdr:col>5</xdr:col>
      <xdr:colOff>487180</xdr:colOff>
      <xdr:row>76</xdr:row>
      <xdr:rowOff>112426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333F0-AFC2-429B-AD24-0A0B14BC2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740331</xdr:colOff>
      <xdr:row>56</xdr:row>
      <xdr:rowOff>118167</xdr:rowOff>
    </xdr:from>
    <xdr:to>
      <xdr:col>11</xdr:col>
      <xdr:colOff>148024</xdr:colOff>
      <xdr:row>76</xdr:row>
      <xdr:rowOff>99933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3992E-6AD8-3F9E-0239-87C7A195F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1233237</xdr:colOff>
      <xdr:row>24</xdr:row>
      <xdr:rowOff>142373</xdr:rowOff>
    </xdr:from>
    <xdr:to>
      <xdr:col>5</xdr:col>
      <xdr:colOff>0</xdr:colOff>
      <xdr:row>39</xdr:row>
      <xdr:rowOff>178468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81212-BBB5-6CAA-E950-27BEA374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222584</xdr:colOff>
      <xdr:row>24</xdr:row>
      <xdr:rowOff>164431</xdr:rowOff>
    </xdr:from>
    <xdr:to>
      <xdr:col>8</xdr:col>
      <xdr:colOff>362953</xdr:colOff>
      <xdr:row>40</xdr:row>
      <xdr:rowOff>20052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2E96A-3985-77F9-F452-1C3ADBAA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102870</xdr:rowOff>
    </xdr:from>
    <xdr:to>
      <xdr:col>4</xdr:col>
      <xdr:colOff>198120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E70A6-6E40-C4C1-9763-2C68D1182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468630</xdr:colOff>
      <xdr:row>18</xdr:row>
      <xdr:rowOff>118110</xdr:rowOff>
    </xdr:from>
    <xdr:to>
      <xdr:col>8</xdr:col>
      <xdr:colOff>739140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413A9-8A2A-83D4-257F-4F8238787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1379837</xdr:colOff>
      <xdr:row>34</xdr:row>
      <xdr:rowOff>72081</xdr:rowOff>
    </xdr:from>
    <xdr:to>
      <xdr:col>5</xdr:col>
      <xdr:colOff>380999</xdr:colOff>
      <xdr:row>52</xdr:row>
      <xdr:rowOff>72080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16D20-55CC-B07F-1344-3741461D4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811426</xdr:colOff>
      <xdr:row>34</xdr:row>
      <xdr:rowOff>90616</xdr:rowOff>
    </xdr:from>
    <xdr:to>
      <xdr:col>10</xdr:col>
      <xdr:colOff>286264</xdr:colOff>
      <xdr:row>52</xdr:row>
      <xdr:rowOff>90615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1BAB2-1C68-68E7-DDB0-E88690F7B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285751</xdr:colOff>
      <xdr:row>14</xdr:row>
      <xdr:rowOff>138113</xdr:rowOff>
    </xdr:from>
    <xdr:to>
      <xdr:col>18</xdr:col>
      <xdr:colOff>600075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06B6E-A8E8-66B1-4F96-A5CC2E9C2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8648-89FB-4712-9DE2-C37ECF470480}">
  <sheetPr>
    <pageSetUpPr fitToPage="1"/>
  </sheetPr>
  <dimension ref="A1:E1"/>
  <sheetViews>
    <sheetView tabSelected="1" topLeftCell="A3" zoomScale="33" zoomScaleNormal="146" workbookViewId="0">
      <selection activeCell="AH50" sqref="AH50"/>
    </sheetView>
  </sheetViews>
  <sheetFormatPr defaultRowHeight="14.4" x14ac:dyDescent="0.3"/>
  <sheetData>
    <row r="1" spans="1:5" ht="23.4" x14ac:dyDescent="0.45">
      <c r="A1" s="94" t="s">
        <v>24</v>
      </c>
      <c r="B1" s="94"/>
      <c r="C1" s="94"/>
      <c r="D1" s="94"/>
      <c r="E1" s="94"/>
    </row>
  </sheetData>
  <mergeCells count="1">
    <mergeCell ref="A1:E1"/>
  </mergeCells>
  <pageMargins left="0.7" right="0.7" top="0.75" bottom="0.75" header="0.3" footer="0.3"/>
  <pageSetup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6AC7-0142-4801-81B7-B733ED8F1A3E}">
  <sheetPr>
    <pageSetUpPr fitToPage="1"/>
  </sheetPr>
  <dimension ref="A1:L21"/>
  <sheetViews>
    <sheetView topLeftCell="A6" zoomScale="80" zoomScaleNormal="70" workbookViewId="0">
      <selection sqref="A1:C1"/>
    </sheetView>
  </sheetViews>
  <sheetFormatPr defaultRowHeight="14.4" x14ac:dyDescent="0.3"/>
  <cols>
    <col min="1" max="1" width="16.77734375" bestFit="1" customWidth="1"/>
    <col min="2" max="2" width="10" style="1" bestFit="1" customWidth="1"/>
    <col min="3" max="3" width="11.109375" style="1" bestFit="1" customWidth="1"/>
    <col min="4" max="4" width="11.77734375" style="1" bestFit="1" customWidth="1"/>
    <col min="6" max="6" width="10" bestFit="1" customWidth="1"/>
    <col min="7" max="7" width="11.109375" bestFit="1" customWidth="1"/>
    <col min="8" max="8" width="11.77734375" bestFit="1" customWidth="1"/>
    <col min="10" max="10" width="10" bestFit="1" customWidth="1"/>
    <col min="11" max="11" width="11.109375" bestFit="1" customWidth="1"/>
    <col min="12" max="12" width="11.77734375" bestFit="1" customWidth="1"/>
  </cols>
  <sheetData>
    <row r="1" spans="1:12" ht="21" x14ac:dyDescent="0.4">
      <c r="A1" s="32" t="s">
        <v>25</v>
      </c>
      <c r="B1" s="32"/>
      <c r="C1" s="32"/>
    </row>
    <row r="2" spans="1:12" x14ac:dyDescent="0.3">
      <c r="E2" s="30" t="s">
        <v>20</v>
      </c>
      <c r="F2" s="30"/>
      <c r="G2" s="30"/>
      <c r="H2" s="30"/>
      <c r="I2" s="30" t="s">
        <v>23</v>
      </c>
      <c r="J2" s="30"/>
      <c r="K2" s="30"/>
      <c r="L2" s="30"/>
    </row>
    <row r="3" spans="1:12" x14ac:dyDescent="0.3">
      <c r="B3" s="31" t="s">
        <v>19</v>
      </c>
      <c r="C3" s="31"/>
      <c r="D3" s="31"/>
      <c r="F3" s="30" t="s">
        <v>21</v>
      </c>
      <c r="G3" s="30"/>
      <c r="H3" s="30"/>
      <c r="J3" s="30" t="s">
        <v>21</v>
      </c>
      <c r="K3" s="30"/>
      <c r="L3" s="30"/>
    </row>
    <row r="4" spans="1:12" s="7" customFormat="1" x14ac:dyDescent="0.3">
      <c r="B4" s="8" t="s">
        <v>13</v>
      </c>
      <c r="C4" s="8" t="s">
        <v>14</v>
      </c>
      <c r="D4" s="8" t="s">
        <v>15</v>
      </c>
      <c r="E4" s="9" t="s">
        <v>17</v>
      </c>
      <c r="F4" s="10" t="s">
        <v>13</v>
      </c>
      <c r="G4" s="10" t="s">
        <v>14</v>
      </c>
      <c r="H4" s="10" t="s">
        <v>15</v>
      </c>
      <c r="I4" s="11" t="s">
        <v>17</v>
      </c>
      <c r="J4" s="12" t="s">
        <v>13</v>
      </c>
      <c r="K4" s="12" t="s">
        <v>14</v>
      </c>
      <c r="L4" s="12" t="s">
        <v>15</v>
      </c>
    </row>
    <row r="5" spans="1:12" x14ac:dyDescent="0.3">
      <c r="A5" t="s">
        <v>0</v>
      </c>
      <c r="B5" s="1">
        <v>0.5</v>
      </c>
      <c r="C5" s="1">
        <v>0.4</v>
      </c>
      <c r="D5" s="1">
        <v>1.4</v>
      </c>
      <c r="E5" s="2">
        <v>3</v>
      </c>
      <c r="F5" s="3">
        <f>$E5*B5</f>
        <v>1.5</v>
      </c>
      <c r="G5" s="3">
        <f>$E5*C5</f>
        <v>1.2000000000000002</v>
      </c>
      <c r="H5" s="3">
        <f>$E5*D5</f>
        <v>4.1999999999999993</v>
      </c>
      <c r="I5" s="4">
        <v>5</v>
      </c>
      <c r="J5" s="5">
        <f>$I5*B5</f>
        <v>2.5</v>
      </c>
      <c r="K5" s="5">
        <f>$I5*C5</f>
        <v>2</v>
      </c>
      <c r="L5" s="5">
        <f>$I5*D5</f>
        <v>7</v>
      </c>
    </row>
    <row r="6" spans="1:12" x14ac:dyDescent="0.3">
      <c r="A6" t="s">
        <v>1</v>
      </c>
      <c r="B6" s="1">
        <v>28</v>
      </c>
      <c r="C6" s="1">
        <v>33</v>
      </c>
      <c r="D6" s="1">
        <v>31</v>
      </c>
      <c r="E6" s="2">
        <v>1</v>
      </c>
      <c r="F6" s="3">
        <f t="shared" ref="F6:F19" si="0">$E6*B6</f>
        <v>28</v>
      </c>
      <c r="G6" s="3">
        <f t="shared" ref="G6:G18" si="1">$E6*C6</f>
        <v>33</v>
      </c>
      <c r="H6" s="3">
        <f t="shared" ref="H6:H18" si="2">$E6*D6</f>
        <v>31</v>
      </c>
      <c r="I6" s="4">
        <v>1</v>
      </c>
      <c r="J6" s="5">
        <f t="shared" ref="J6:J19" si="3">$I6*B6</f>
        <v>28</v>
      </c>
      <c r="K6" s="5">
        <f t="shared" ref="K6:K19" si="4">$I6*C6</f>
        <v>33</v>
      </c>
      <c r="L6" s="5">
        <f t="shared" ref="L6:L19" si="5">$I6*D6</f>
        <v>31</v>
      </c>
    </row>
    <row r="7" spans="1:12" x14ac:dyDescent="0.3">
      <c r="A7" t="s">
        <v>2</v>
      </c>
      <c r="B7" s="1">
        <v>1.8</v>
      </c>
      <c r="C7" s="1">
        <v>1</v>
      </c>
      <c r="D7" s="1">
        <v>2</v>
      </c>
      <c r="E7" s="2">
        <v>7</v>
      </c>
      <c r="F7" s="3">
        <f t="shared" si="0"/>
        <v>12.6</v>
      </c>
      <c r="G7" s="3">
        <f t="shared" si="1"/>
        <v>7</v>
      </c>
      <c r="H7" s="3">
        <f t="shared" si="2"/>
        <v>14</v>
      </c>
      <c r="I7" s="4">
        <v>4</v>
      </c>
      <c r="J7" s="5">
        <f t="shared" si="3"/>
        <v>7.2</v>
      </c>
      <c r="K7" s="5">
        <f t="shared" si="4"/>
        <v>4</v>
      </c>
      <c r="L7" s="5">
        <f t="shared" si="5"/>
        <v>8</v>
      </c>
    </row>
    <row r="8" spans="1:12" x14ac:dyDescent="0.3">
      <c r="A8" t="s">
        <v>3</v>
      </c>
      <c r="B8" s="1">
        <v>1.2</v>
      </c>
      <c r="C8" s="1">
        <v>0.8</v>
      </c>
      <c r="D8" s="1">
        <v>1.5</v>
      </c>
      <c r="E8" s="2">
        <v>1</v>
      </c>
      <c r="F8" s="3">
        <f t="shared" si="0"/>
        <v>1.2</v>
      </c>
      <c r="G8" s="3">
        <f t="shared" si="1"/>
        <v>0.8</v>
      </c>
      <c r="H8" s="3">
        <f t="shared" si="2"/>
        <v>1.5</v>
      </c>
      <c r="I8" s="4">
        <v>2</v>
      </c>
      <c r="J8" s="5">
        <f t="shared" si="3"/>
        <v>2.4</v>
      </c>
      <c r="K8" s="5">
        <f t="shared" si="4"/>
        <v>1.6</v>
      </c>
      <c r="L8" s="5">
        <f t="shared" si="5"/>
        <v>3</v>
      </c>
    </row>
    <row r="9" spans="1:12" x14ac:dyDescent="0.3">
      <c r="A9" t="s">
        <v>4</v>
      </c>
      <c r="B9" s="1">
        <v>2.4</v>
      </c>
      <c r="C9" s="1">
        <v>1.4</v>
      </c>
      <c r="D9" s="1">
        <v>2.4</v>
      </c>
      <c r="E9" s="2">
        <v>2</v>
      </c>
      <c r="F9" s="3">
        <f t="shared" si="0"/>
        <v>4.8</v>
      </c>
      <c r="G9" s="3">
        <f t="shared" si="1"/>
        <v>2.8</v>
      </c>
      <c r="H9" s="3">
        <f t="shared" si="2"/>
        <v>4.8</v>
      </c>
      <c r="I9" s="4">
        <v>2</v>
      </c>
      <c r="J9" s="5">
        <f>$I9*B9</f>
        <v>4.8</v>
      </c>
      <c r="K9" s="5">
        <f t="shared" si="4"/>
        <v>2.8</v>
      </c>
      <c r="L9" s="5">
        <f>$I9*D9</f>
        <v>4.8</v>
      </c>
    </row>
    <row r="10" spans="1:12" x14ac:dyDescent="0.3">
      <c r="A10" t="s">
        <v>5</v>
      </c>
      <c r="B10" s="1">
        <v>0.9</v>
      </c>
      <c r="C10" s="1">
        <v>0.2</v>
      </c>
      <c r="D10" s="1">
        <v>0.8</v>
      </c>
      <c r="E10" s="2">
        <v>2</v>
      </c>
      <c r="F10" s="3">
        <f t="shared" si="0"/>
        <v>1.8</v>
      </c>
      <c r="G10" s="3">
        <f t="shared" si="1"/>
        <v>0.4</v>
      </c>
      <c r="H10" s="3">
        <f t="shared" si="2"/>
        <v>1.6</v>
      </c>
      <c r="I10" s="4">
        <v>2</v>
      </c>
      <c r="J10" s="5">
        <f t="shared" si="3"/>
        <v>1.8</v>
      </c>
      <c r="K10" s="5">
        <f t="shared" si="4"/>
        <v>0.4</v>
      </c>
      <c r="L10" s="5">
        <f t="shared" si="5"/>
        <v>1.6</v>
      </c>
    </row>
    <row r="11" spans="1:12" x14ac:dyDescent="0.3">
      <c r="A11" t="s">
        <v>18</v>
      </c>
      <c r="B11" s="1">
        <v>0.99</v>
      </c>
      <c r="C11" s="1">
        <v>0.59</v>
      </c>
      <c r="D11" s="1">
        <v>2.59</v>
      </c>
      <c r="E11" s="2">
        <v>10</v>
      </c>
      <c r="F11" s="3">
        <f t="shared" si="0"/>
        <v>9.9</v>
      </c>
      <c r="G11" s="3">
        <f t="shared" si="1"/>
        <v>5.8999999999999995</v>
      </c>
      <c r="H11" s="3">
        <f t="shared" si="2"/>
        <v>25.9</v>
      </c>
      <c r="I11" s="4">
        <v>10</v>
      </c>
      <c r="J11" s="5">
        <f t="shared" si="3"/>
        <v>9.9</v>
      </c>
      <c r="K11" s="5">
        <f t="shared" si="4"/>
        <v>5.8999999999999995</v>
      </c>
      <c r="L11" s="5">
        <f t="shared" si="5"/>
        <v>25.9</v>
      </c>
    </row>
    <row r="12" spans="1:12" x14ac:dyDescent="0.3">
      <c r="A12" t="s">
        <v>6</v>
      </c>
      <c r="B12" s="1">
        <v>1.25</v>
      </c>
      <c r="C12" s="1">
        <v>3.25</v>
      </c>
      <c r="D12" s="1">
        <v>2.15</v>
      </c>
      <c r="E12" s="2">
        <v>4</v>
      </c>
      <c r="F12" s="3">
        <f t="shared" si="0"/>
        <v>5</v>
      </c>
      <c r="G12" s="3">
        <f t="shared" si="1"/>
        <v>13</v>
      </c>
      <c r="H12" s="3">
        <f t="shared" si="2"/>
        <v>8.6</v>
      </c>
      <c r="I12" s="4">
        <v>1</v>
      </c>
      <c r="J12" s="5">
        <f>$I12*B12</f>
        <v>1.25</v>
      </c>
      <c r="K12" s="5">
        <f t="shared" si="4"/>
        <v>3.25</v>
      </c>
      <c r="L12" s="5">
        <f t="shared" si="5"/>
        <v>2.15</v>
      </c>
    </row>
    <row r="13" spans="1:12" x14ac:dyDescent="0.3">
      <c r="A13" t="s">
        <v>7</v>
      </c>
      <c r="B13" s="1">
        <v>9.5</v>
      </c>
      <c r="C13" s="1">
        <v>14</v>
      </c>
      <c r="D13" s="1">
        <v>13</v>
      </c>
      <c r="E13" s="2">
        <v>1</v>
      </c>
      <c r="F13" s="3">
        <f t="shared" si="0"/>
        <v>9.5</v>
      </c>
      <c r="G13" s="3">
        <f t="shared" si="1"/>
        <v>14</v>
      </c>
      <c r="H13" s="3">
        <f t="shared" si="2"/>
        <v>13</v>
      </c>
      <c r="I13" s="4">
        <v>1</v>
      </c>
      <c r="J13" s="5">
        <f t="shared" si="3"/>
        <v>9.5</v>
      </c>
      <c r="K13" s="5">
        <f>$I13*C13</f>
        <v>14</v>
      </c>
      <c r="L13" s="5">
        <f>$I13*D13</f>
        <v>13</v>
      </c>
    </row>
    <row r="14" spans="1:12" x14ac:dyDescent="0.3">
      <c r="A14" t="s">
        <v>16</v>
      </c>
      <c r="B14" s="1">
        <v>4.55</v>
      </c>
      <c r="C14" s="1">
        <v>2.5499999999999998</v>
      </c>
      <c r="D14" s="1">
        <v>6</v>
      </c>
      <c r="E14" s="2">
        <v>1</v>
      </c>
      <c r="F14" s="3">
        <f t="shared" si="0"/>
        <v>4.55</v>
      </c>
      <c r="G14" s="3">
        <f t="shared" si="1"/>
        <v>2.5499999999999998</v>
      </c>
      <c r="H14" s="3">
        <f t="shared" si="2"/>
        <v>6</v>
      </c>
      <c r="I14" s="4">
        <v>1</v>
      </c>
      <c r="J14" s="5">
        <f t="shared" si="3"/>
        <v>4.55</v>
      </c>
      <c r="K14" s="5">
        <f t="shared" si="4"/>
        <v>2.5499999999999998</v>
      </c>
      <c r="L14" s="5">
        <f t="shared" si="5"/>
        <v>6</v>
      </c>
    </row>
    <row r="15" spans="1:12" x14ac:dyDescent="0.3">
      <c r="A15" t="s">
        <v>8</v>
      </c>
      <c r="B15" s="1">
        <v>4.2</v>
      </c>
      <c r="C15" s="1">
        <v>2.2000000000000002</v>
      </c>
      <c r="D15" s="1">
        <v>3</v>
      </c>
      <c r="E15" s="2">
        <v>1</v>
      </c>
      <c r="F15" s="3">
        <f t="shared" si="0"/>
        <v>4.2</v>
      </c>
      <c r="G15" s="3">
        <f t="shared" si="1"/>
        <v>2.2000000000000002</v>
      </c>
      <c r="H15" s="3">
        <f t="shared" si="2"/>
        <v>3</v>
      </c>
      <c r="I15" s="4">
        <v>0</v>
      </c>
      <c r="J15" s="5">
        <f t="shared" si="3"/>
        <v>0</v>
      </c>
      <c r="K15" s="5">
        <f t="shared" si="4"/>
        <v>0</v>
      </c>
      <c r="L15" s="5">
        <f t="shared" si="5"/>
        <v>0</v>
      </c>
    </row>
    <row r="16" spans="1:12" x14ac:dyDescent="0.3">
      <c r="A16" t="s">
        <v>9</v>
      </c>
      <c r="B16" s="1">
        <v>3.9</v>
      </c>
      <c r="C16" s="1">
        <v>5</v>
      </c>
      <c r="D16" s="1">
        <v>8</v>
      </c>
      <c r="E16" s="2">
        <v>1</v>
      </c>
      <c r="F16" s="3">
        <f t="shared" si="0"/>
        <v>3.9</v>
      </c>
      <c r="G16" s="3">
        <f>$E16*C16</f>
        <v>5</v>
      </c>
      <c r="H16" s="3">
        <f>$E16*D16</f>
        <v>8</v>
      </c>
      <c r="I16" s="4">
        <v>0</v>
      </c>
      <c r="J16" s="5">
        <f t="shared" si="3"/>
        <v>0</v>
      </c>
      <c r="K16" s="5">
        <f t="shared" si="4"/>
        <v>0</v>
      </c>
      <c r="L16" s="5">
        <f t="shared" si="5"/>
        <v>0</v>
      </c>
    </row>
    <row r="17" spans="1:12" x14ac:dyDescent="0.3">
      <c r="A17" t="s">
        <v>10</v>
      </c>
      <c r="B17" s="1">
        <v>1</v>
      </c>
      <c r="C17" s="1">
        <v>2</v>
      </c>
      <c r="D17" s="1">
        <v>1</v>
      </c>
      <c r="E17" s="2">
        <v>1</v>
      </c>
      <c r="F17" s="3">
        <f t="shared" si="0"/>
        <v>1</v>
      </c>
      <c r="G17" s="3">
        <f t="shared" si="1"/>
        <v>2</v>
      </c>
      <c r="H17" s="3">
        <f t="shared" si="2"/>
        <v>1</v>
      </c>
      <c r="I17" s="4">
        <v>0</v>
      </c>
      <c r="J17" s="5">
        <f t="shared" si="3"/>
        <v>0</v>
      </c>
      <c r="K17" s="5">
        <f t="shared" si="4"/>
        <v>0</v>
      </c>
      <c r="L17" s="5">
        <f t="shared" si="5"/>
        <v>0</v>
      </c>
    </row>
    <row r="18" spans="1:12" x14ac:dyDescent="0.3">
      <c r="A18" t="s">
        <v>11</v>
      </c>
      <c r="B18" s="1">
        <v>1.75</v>
      </c>
      <c r="C18" s="1">
        <v>2</v>
      </c>
      <c r="D18" s="1">
        <v>1</v>
      </c>
      <c r="E18" s="2">
        <v>1</v>
      </c>
      <c r="F18" s="3">
        <f t="shared" si="0"/>
        <v>1.75</v>
      </c>
      <c r="G18" s="3">
        <f t="shared" si="1"/>
        <v>2</v>
      </c>
      <c r="H18" s="3">
        <f t="shared" si="2"/>
        <v>1</v>
      </c>
      <c r="I18" s="4">
        <v>0</v>
      </c>
      <c r="J18" s="5">
        <f t="shared" si="3"/>
        <v>0</v>
      </c>
      <c r="K18" s="5">
        <f t="shared" si="4"/>
        <v>0</v>
      </c>
      <c r="L18" s="5">
        <f t="shared" si="5"/>
        <v>0</v>
      </c>
    </row>
    <row r="19" spans="1:12" x14ac:dyDescent="0.3">
      <c r="A19" t="s">
        <v>12</v>
      </c>
      <c r="B19" s="1">
        <v>2</v>
      </c>
      <c r="C19" s="1">
        <v>1</v>
      </c>
      <c r="D19" s="1">
        <v>3</v>
      </c>
      <c r="E19" s="2">
        <v>1</v>
      </c>
      <c r="F19" s="3">
        <f t="shared" si="0"/>
        <v>2</v>
      </c>
      <c r="G19" s="3">
        <f>$E19*C19</f>
        <v>1</v>
      </c>
      <c r="H19" s="3">
        <f>$E19*D19</f>
        <v>3</v>
      </c>
      <c r="I19" s="4">
        <v>2</v>
      </c>
      <c r="J19" s="5">
        <f t="shared" si="3"/>
        <v>4</v>
      </c>
      <c r="K19" s="5">
        <f t="shared" si="4"/>
        <v>2</v>
      </c>
      <c r="L19" s="5">
        <f t="shared" si="5"/>
        <v>6</v>
      </c>
    </row>
    <row r="20" spans="1:12" x14ac:dyDescent="0.3">
      <c r="E20" s="1"/>
    </row>
    <row r="21" spans="1:12" x14ac:dyDescent="0.3">
      <c r="A21" t="s">
        <v>22</v>
      </c>
      <c r="E21" s="1"/>
      <c r="F21" s="3">
        <f>SUM(F5:F19)</f>
        <v>91.7</v>
      </c>
      <c r="G21" s="3">
        <f t="shared" ref="G21:H21" si="6">SUM(G5:G19)</f>
        <v>92.85</v>
      </c>
      <c r="H21" s="3">
        <f t="shared" si="6"/>
        <v>126.6</v>
      </c>
      <c r="J21" s="5">
        <f>SUM(J5:J19)</f>
        <v>75.899999999999991</v>
      </c>
      <c r="K21" s="5">
        <f t="shared" ref="K21:L21" si="7">SUM(K5:K19)</f>
        <v>71.499999999999986</v>
      </c>
      <c r="L21" s="5">
        <f t="shared" si="7"/>
        <v>108.45</v>
      </c>
    </row>
  </sheetData>
  <mergeCells count="6">
    <mergeCell ref="A1:C1"/>
    <mergeCell ref="F3:H3"/>
    <mergeCell ref="J3:L3"/>
    <mergeCell ref="E2:H2"/>
    <mergeCell ref="I2:L2"/>
    <mergeCell ref="B3:D3"/>
  </mergeCells>
  <pageMargins left="0.7" right="0.7" top="0.75" bottom="0.75" header="0.3" footer="0.3"/>
  <pageSetup scale="5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5F71-CF46-4CE9-8B36-DC38672D7B3F}">
  <dimension ref="A1:D19"/>
  <sheetViews>
    <sheetView topLeftCell="A13" workbookViewId="0">
      <selection sqref="A1:B1"/>
    </sheetView>
  </sheetViews>
  <sheetFormatPr defaultRowHeight="14.4" x14ac:dyDescent="0.3"/>
  <cols>
    <col min="1" max="1" width="19.44140625" customWidth="1"/>
    <col min="2" max="2" width="17.6640625" style="1" customWidth="1"/>
    <col min="3" max="3" width="13.21875" style="1" customWidth="1"/>
  </cols>
  <sheetData>
    <row r="1" spans="1:4" ht="21" x14ac:dyDescent="0.4">
      <c r="A1" s="32" t="s">
        <v>26</v>
      </c>
      <c r="B1" s="32"/>
      <c r="C1" s="20"/>
      <c r="D1" s="14"/>
    </row>
    <row r="3" spans="1:4" s="7" customFormat="1" x14ac:dyDescent="0.3">
      <c r="A3" s="15"/>
      <c r="B3" s="21" t="s">
        <v>27</v>
      </c>
      <c r="C3" s="21" t="s">
        <v>28</v>
      </c>
    </row>
    <row r="4" spans="1:4" x14ac:dyDescent="0.3">
      <c r="A4" s="16" t="s">
        <v>29</v>
      </c>
      <c r="B4" s="6"/>
      <c r="C4" s="6"/>
    </row>
    <row r="5" spans="1:4" x14ac:dyDescent="0.3">
      <c r="A5" s="17" t="s">
        <v>30</v>
      </c>
      <c r="B5" s="6">
        <v>50</v>
      </c>
      <c r="C5" s="6">
        <v>90</v>
      </c>
    </row>
    <row r="6" spans="1:4" x14ac:dyDescent="0.3">
      <c r="A6" s="17" t="s">
        <v>31</v>
      </c>
      <c r="B6" s="6">
        <v>2.5</v>
      </c>
      <c r="C6" s="6">
        <v>2</v>
      </c>
    </row>
    <row r="7" spans="1:4" x14ac:dyDescent="0.3">
      <c r="A7" s="17" t="s">
        <v>32</v>
      </c>
      <c r="B7" s="6">
        <v>5.5</v>
      </c>
      <c r="C7" s="6">
        <v>4.5</v>
      </c>
    </row>
    <row r="8" spans="1:4" x14ac:dyDescent="0.3">
      <c r="A8" s="17" t="s">
        <v>33</v>
      </c>
      <c r="B8" s="6">
        <v>7</v>
      </c>
      <c r="C8" s="6">
        <v>7</v>
      </c>
    </row>
    <row r="9" spans="1:4" x14ac:dyDescent="0.3">
      <c r="A9" s="17" t="s">
        <v>34</v>
      </c>
      <c r="B9" s="6">
        <v>3</v>
      </c>
      <c r="C9" s="6">
        <v>0</v>
      </c>
    </row>
    <row r="10" spans="1:4" x14ac:dyDescent="0.3">
      <c r="A10" s="17" t="s">
        <v>35</v>
      </c>
      <c r="B10" s="6">
        <f>SUM(B5:B9)</f>
        <v>68</v>
      </c>
      <c r="C10" s="6">
        <f>SUM(C5:C9)</f>
        <v>103.5</v>
      </c>
    </row>
    <row r="11" spans="1:4" x14ac:dyDescent="0.3">
      <c r="A11" s="17"/>
      <c r="B11" s="6"/>
      <c r="C11" s="6"/>
    </row>
    <row r="12" spans="1:4" x14ac:dyDescent="0.3">
      <c r="A12" s="16" t="s">
        <v>36</v>
      </c>
      <c r="B12" s="6"/>
      <c r="C12" s="6"/>
    </row>
    <row r="13" spans="1:4" x14ac:dyDescent="0.3">
      <c r="A13" s="17" t="s">
        <v>37</v>
      </c>
      <c r="B13" s="6">
        <v>21</v>
      </c>
      <c r="C13" s="6">
        <v>11</v>
      </c>
    </row>
    <row r="14" spans="1:4" x14ac:dyDescent="0.3">
      <c r="A14" s="17" t="s">
        <v>38</v>
      </c>
      <c r="B14" s="6">
        <v>0</v>
      </c>
      <c r="C14" s="6">
        <v>8</v>
      </c>
    </row>
    <row r="15" spans="1:4" x14ac:dyDescent="0.3">
      <c r="A15" s="17" t="s">
        <v>39</v>
      </c>
      <c r="B15" s="6">
        <v>3</v>
      </c>
      <c r="C15" s="6">
        <v>0</v>
      </c>
    </row>
    <row r="16" spans="1:4" x14ac:dyDescent="0.3">
      <c r="A16" s="17" t="s">
        <v>40</v>
      </c>
      <c r="B16" s="6">
        <f>SUM(B13:B15)</f>
        <v>24</v>
      </c>
      <c r="C16" s="6">
        <f>SUM(C13:C15)</f>
        <v>19</v>
      </c>
    </row>
    <row r="17" spans="1:3" ht="37.799999999999997" customHeight="1" x14ac:dyDescent="0.3">
      <c r="A17" s="19" t="s">
        <v>42</v>
      </c>
      <c r="B17" s="8">
        <f>B16*2</f>
        <v>48</v>
      </c>
      <c r="C17" s="8">
        <f>C16*2</f>
        <v>38</v>
      </c>
    </row>
    <row r="18" spans="1:3" x14ac:dyDescent="0.3">
      <c r="A18" s="17"/>
      <c r="B18" s="22" t="s">
        <v>27</v>
      </c>
      <c r="C18" s="22" t="s">
        <v>28</v>
      </c>
    </row>
    <row r="19" spans="1:3" x14ac:dyDescent="0.3">
      <c r="A19" s="17" t="s">
        <v>41</v>
      </c>
      <c r="B19" s="6">
        <f>B17*12</f>
        <v>576</v>
      </c>
      <c r="C19" s="6">
        <f>C17*12</f>
        <v>456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D4E9-01E0-41AF-B11B-E68DEAB40DEA}">
  <sheetPr>
    <pageSetUpPr fitToPage="1"/>
  </sheetPr>
  <dimension ref="A1:I32"/>
  <sheetViews>
    <sheetView topLeftCell="A19" zoomScale="44" workbookViewId="0">
      <selection activeCell="C78" sqref="C78"/>
    </sheetView>
  </sheetViews>
  <sheetFormatPr defaultRowHeight="14.4" x14ac:dyDescent="0.3"/>
  <cols>
    <col min="1" max="1" width="26.77734375" bestFit="1" customWidth="1"/>
    <col min="2" max="2" width="19.33203125" bestFit="1" customWidth="1"/>
    <col min="3" max="3" width="18.5546875" bestFit="1" customWidth="1"/>
    <col min="4" max="4" width="13.33203125" customWidth="1"/>
    <col min="6" max="6" width="26.77734375" bestFit="1" customWidth="1"/>
    <col min="7" max="7" width="19.33203125" bestFit="1" customWidth="1"/>
    <col min="8" max="8" width="18.5546875" bestFit="1" customWidth="1"/>
    <col min="9" max="9" width="11.5546875" bestFit="1" customWidth="1"/>
  </cols>
  <sheetData>
    <row r="1" spans="1:9" ht="21" x14ac:dyDescent="0.4">
      <c r="A1" s="33" t="s">
        <v>43</v>
      </c>
      <c r="B1" s="33"/>
      <c r="C1" s="23"/>
      <c r="D1" s="23"/>
    </row>
    <row r="3" spans="1:9" s="18" customFormat="1" ht="28.2" customHeight="1" x14ac:dyDescent="0.3">
      <c r="A3" s="29" t="s">
        <v>20</v>
      </c>
      <c r="B3" s="18" t="s">
        <v>44</v>
      </c>
      <c r="C3" s="18" t="s">
        <v>45</v>
      </c>
      <c r="D3" s="18" t="s">
        <v>46</v>
      </c>
      <c r="F3" s="25" t="s">
        <v>23</v>
      </c>
      <c r="G3" s="18" t="s">
        <v>44</v>
      </c>
      <c r="H3" s="18" t="s">
        <v>45</v>
      </c>
      <c r="I3" s="18" t="s">
        <v>46</v>
      </c>
    </row>
    <row r="5" spans="1:9" x14ac:dyDescent="0.3">
      <c r="A5" s="24" t="s">
        <v>47</v>
      </c>
      <c r="B5" s="5"/>
      <c r="C5" s="5"/>
      <c r="D5" s="5"/>
      <c r="F5" s="26" t="s">
        <v>47</v>
      </c>
      <c r="G5" s="27"/>
      <c r="H5" s="27"/>
      <c r="I5" s="27"/>
    </row>
    <row r="6" spans="1:9" x14ac:dyDescent="0.3">
      <c r="A6" s="4" t="s">
        <v>48</v>
      </c>
      <c r="B6" s="5">
        <v>280</v>
      </c>
      <c r="C6" s="5">
        <v>100</v>
      </c>
      <c r="D6" s="5">
        <v>350</v>
      </c>
      <c r="F6" s="28" t="s">
        <v>48</v>
      </c>
      <c r="G6" s="27">
        <v>280</v>
      </c>
      <c r="H6" s="27">
        <v>100</v>
      </c>
      <c r="I6" s="27">
        <v>350</v>
      </c>
    </row>
    <row r="7" spans="1:9" x14ac:dyDescent="0.3">
      <c r="A7" s="4" t="s">
        <v>49</v>
      </c>
      <c r="B7" s="5">
        <v>18</v>
      </c>
      <c r="C7" s="5">
        <v>0</v>
      </c>
      <c r="D7" s="5">
        <v>0</v>
      </c>
      <c r="F7" s="28" t="s">
        <v>49</v>
      </c>
      <c r="G7" s="27">
        <v>18</v>
      </c>
      <c r="H7" s="27">
        <v>0</v>
      </c>
      <c r="I7" s="27">
        <v>0</v>
      </c>
    </row>
    <row r="8" spans="1:9" x14ac:dyDescent="0.3">
      <c r="A8" s="4" t="s">
        <v>50</v>
      </c>
      <c r="B8" s="5">
        <v>25</v>
      </c>
      <c r="C8" s="5">
        <v>0</v>
      </c>
      <c r="D8" s="5">
        <v>0</v>
      </c>
      <c r="F8" s="28" t="s">
        <v>50</v>
      </c>
      <c r="G8" s="27">
        <v>25</v>
      </c>
      <c r="H8" s="27">
        <v>0</v>
      </c>
      <c r="I8" s="27">
        <v>0</v>
      </c>
    </row>
    <row r="9" spans="1:9" x14ac:dyDescent="0.3">
      <c r="A9" s="4" t="s">
        <v>51</v>
      </c>
      <c r="B9" s="5">
        <v>15</v>
      </c>
      <c r="C9" s="5">
        <v>0</v>
      </c>
      <c r="D9" s="5">
        <v>0</v>
      </c>
      <c r="F9" s="28" t="s">
        <v>51</v>
      </c>
      <c r="G9" s="27">
        <v>15</v>
      </c>
      <c r="H9" s="27">
        <v>0</v>
      </c>
      <c r="I9" s="27">
        <v>0</v>
      </c>
    </row>
    <row r="10" spans="1:9" x14ac:dyDescent="0.3">
      <c r="A10" s="4" t="s">
        <v>52</v>
      </c>
      <c r="B10" s="5">
        <v>9</v>
      </c>
      <c r="C10" s="5">
        <v>0</v>
      </c>
      <c r="D10" s="5">
        <v>0</v>
      </c>
      <c r="F10" s="28" t="s">
        <v>52</v>
      </c>
      <c r="G10" s="27">
        <v>9</v>
      </c>
      <c r="H10" s="27">
        <v>0</v>
      </c>
      <c r="I10" s="27">
        <v>0</v>
      </c>
    </row>
    <row r="11" spans="1:9" x14ac:dyDescent="0.3">
      <c r="A11" s="4" t="s">
        <v>53</v>
      </c>
      <c r="B11" s="5">
        <v>0</v>
      </c>
      <c r="C11" s="5">
        <v>99</v>
      </c>
      <c r="D11" s="5">
        <v>0</v>
      </c>
      <c r="F11" s="28" t="s">
        <v>53</v>
      </c>
      <c r="G11" s="27">
        <v>0</v>
      </c>
      <c r="H11" s="27">
        <v>99</v>
      </c>
      <c r="I11" s="27">
        <v>0</v>
      </c>
    </row>
    <row r="12" spans="1:9" x14ac:dyDescent="0.3">
      <c r="A12" s="4" t="s">
        <v>54</v>
      </c>
      <c r="B12" s="5">
        <v>0</v>
      </c>
      <c r="C12" s="5">
        <v>95</v>
      </c>
      <c r="D12" s="5">
        <v>0</v>
      </c>
      <c r="F12" s="28" t="s">
        <v>54</v>
      </c>
      <c r="G12" s="27">
        <v>0</v>
      </c>
      <c r="H12" s="27">
        <v>95</v>
      </c>
      <c r="I12" s="27">
        <v>0</v>
      </c>
    </row>
    <row r="13" spans="1:9" x14ac:dyDescent="0.3">
      <c r="A13" s="4" t="s">
        <v>55</v>
      </c>
      <c r="B13" s="5">
        <v>0</v>
      </c>
      <c r="C13" s="5">
        <v>85</v>
      </c>
      <c r="D13" s="5">
        <v>0</v>
      </c>
      <c r="F13" s="28" t="s">
        <v>55</v>
      </c>
      <c r="G13" s="27">
        <v>0</v>
      </c>
      <c r="H13" s="27">
        <v>85</v>
      </c>
      <c r="I13" s="27">
        <v>0</v>
      </c>
    </row>
    <row r="14" spans="1:9" x14ac:dyDescent="0.3">
      <c r="A14" s="4" t="s">
        <v>56</v>
      </c>
      <c r="B14" s="5">
        <v>0</v>
      </c>
      <c r="C14" s="5">
        <v>85</v>
      </c>
      <c r="D14" s="5">
        <v>0</v>
      </c>
      <c r="F14" s="28" t="s">
        <v>56</v>
      </c>
      <c r="G14" s="27">
        <v>0</v>
      </c>
      <c r="H14" s="27">
        <v>85</v>
      </c>
      <c r="I14" s="27">
        <v>0</v>
      </c>
    </row>
    <row r="15" spans="1:9" x14ac:dyDescent="0.3">
      <c r="A15" s="4" t="s">
        <v>57</v>
      </c>
      <c r="B15" s="5">
        <v>0</v>
      </c>
      <c r="C15" s="5">
        <v>0</v>
      </c>
      <c r="D15" s="5">
        <v>555</v>
      </c>
      <c r="F15" s="28" t="s">
        <v>57</v>
      </c>
      <c r="G15" s="27">
        <v>0</v>
      </c>
      <c r="H15" s="27">
        <v>0</v>
      </c>
      <c r="I15" s="27">
        <v>555</v>
      </c>
    </row>
    <row r="16" spans="1:9" x14ac:dyDescent="0.3">
      <c r="B16" s="1"/>
      <c r="C16" s="1"/>
      <c r="D16" s="1"/>
      <c r="G16" s="1"/>
      <c r="H16" s="1"/>
      <c r="I16" s="1"/>
    </row>
    <row r="17" spans="1:9" x14ac:dyDescent="0.3">
      <c r="A17" s="4" t="s">
        <v>58</v>
      </c>
      <c r="B17" s="5">
        <f>SUM(B6:B15)</f>
        <v>347</v>
      </c>
      <c r="C17" s="5">
        <f t="shared" ref="C17:D17" si="0">SUM(C6:C15)</f>
        <v>464</v>
      </c>
      <c r="D17" s="5">
        <f t="shared" si="0"/>
        <v>905</v>
      </c>
      <c r="F17" s="28" t="s">
        <v>58</v>
      </c>
      <c r="G17" s="27">
        <f>SUM(G6:G15)</f>
        <v>347</v>
      </c>
      <c r="H17" s="27">
        <f t="shared" ref="H17:I17" si="1">SUM(H6:H15)</f>
        <v>464</v>
      </c>
      <c r="I17" s="27">
        <f t="shared" si="1"/>
        <v>905</v>
      </c>
    </row>
    <row r="18" spans="1:9" x14ac:dyDescent="0.3">
      <c r="A18" s="4" t="s">
        <v>59</v>
      </c>
      <c r="B18" s="4">
        <v>2</v>
      </c>
      <c r="C18" s="4">
        <v>2</v>
      </c>
      <c r="D18" s="4">
        <v>2</v>
      </c>
      <c r="F18" s="28" t="s">
        <v>59</v>
      </c>
      <c r="G18" s="28">
        <v>5</v>
      </c>
      <c r="H18" s="28">
        <v>5</v>
      </c>
      <c r="I18" s="28">
        <v>5</v>
      </c>
    </row>
    <row r="19" spans="1:9" x14ac:dyDescent="0.3">
      <c r="A19" s="4" t="s">
        <v>60</v>
      </c>
      <c r="B19" s="5">
        <f>B17*B18</f>
        <v>694</v>
      </c>
      <c r="C19" s="5">
        <f t="shared" ref="C19:D19" si="2">C17*C18</f>
        <v>928</v>
      </c>
      <c r="D19" s="5">
        <f t="shared" si="2"/>
        <v>1810</v>
      </c>
      <c r="F19" s="28" t="s">
        <v>60</v>
      </c>
      <c r="G19" s="27">
        <f>G17*G18</f>
        <v>1735</v>
      </c>
      <c r="H19" s="27">
        <f t="shared" ref="H19" si="3">H17*H18</f>
        <v>2320</v>
      </c>
      <c r="I19" s="27">
        <f t="shared" ref="I19" si="4">I17*I18</f>
        <v>4525</v>
      </c>
    </row>
    <row r="20" spans="1:9" x14ac:dyDescent="0.3">
      <c r="B20" s="1"/>
      <c r="C20" s="1"/>
      <c r="D20" s="1"/>
      <c r="G20" s="1"/>
      <c r="H20" s="1"/>
      <c r="I20" s="1"/>
    </row>
    <row r="21" spans="1:9" x14ac:dyDescent="0.3">
      <c r="A21" s="13" t="s">
        <v>61</v>
      </c>
      <c r="B21" s="1"/>
      <c r="C21" s="1"/>
      <c r="D21" s="1"/>
      <c r="F21" s="13" t="s">
        <v>61</v>
      </c>
      <c r="G21" s="1"/>
      <c r="H21" s="1"/>
      <c r="I21" s="1"/>
    </row>
    <row r="22" spans="1:9" x14ac:dyDescent="0.3">
      <c r="A22" t="s">
        <v>62</v>
      </c>
      <c r="B22" s="1">
        <v>120</v>
      </c>
      <c r="C22" s="1">
        <v>105</v>
      </c>
      <c r="D22" s="1">
        <v>0</v>
      </c>
      <c r="F22" t="s">
        <v>62</v>
      </c>
      <c r="G22" s="1">
        <v>120</v>
      </c>
      <c r="H22" s="1">
        <v>105</v>
      </c>
      <c r="I22" s="1">
        <v>0</v>
      </c>
    </row>
    <row r="23" spans="1:9" x14ac:dyDescent="0.3">
      <c r="A23" t="s">
        <v>63</v>
      </c>
      <c r="B23">
        <v>5</v>
      </c>
      <c r="C23">
        <v>5</v>
      </c>
      <c r="D23">
        <v>5</v>
      </c>
      <c r="F23" t="s">
        <v>63</v>
      </c>
      <c r="G23">
        <v>5</v>
      </c>
      <c r="H23">
        <v>5</v>
      </c>
      <c r="I23">
        <v>5</v>
      </c>
    </row>
    <row r="24" spans="1:9" x14ac:dyDescent="0.3">
      <c r="A24" t="s">
        <v>64</v>
      </c>
      <c r="B24" s="1">
        <f>B22*B23</f>
        <v>600</v>
      </c>
      <c r="C24" s="1">
        <f t="shared" ref="C24:D24" si="5">C22*C23</f>
        <v>525</v>
      </c>
      <c r="D24" s="1">
        <f t="shared" si="5"/>
        <v>0</v>
      </c>
      <c r="F24" t="s">
        <v>64</v>
      </c>
      <c r="G24" s="1">
        <f>G22*G23</f>
        <v>600</v>
      </c>
      <c r="H24" s="1">
        <f t="shared" ref="H24" si="6">H22*H23</f>
        <v>525</v>
      </c>
      <c r="I24" s="1">
        <f t="shared" ref="I24" si="7">I22*I23</f>
        <v>0</v>
      </c>
    </row>
    <row r="26" spans="1:9" x14ac:dyDescent="0.3">
      <c r="A26" s="13" t="s">
        <v>65</v>
      </c>
      <c r="F26" s="13" t="s">
        <v>65</v>
      </c>
    </row>
    <row r="27" spans="1:9" x14ac:dyDescent="0.3">
      <c r="A27" t="s">
        <v>66</v>
      </c>
      <c r="B27" s="1">
        <v>40</v>
      </c>
      <c r="C27" s="1">
        <v>0</v>
      </c>
      <c r="D27" s="1">
        <v>0</v>
      </c>
      <c r="F27" t="s">
        <v>66</v>
      </c>
      <c r="G27" s="1">
        <v>40</v>
      </c>
      <c r="H27" s="1">
        <v>0</v>
      </c>
      <c r="I27" s="1">
        <v>0</v>
      </c>
    </row>
    <row r="28" spans="1:9" x14ac:dyDescent="0.3">
      <c r="A28" t="s">
        <v>67</v>
      </c>
      <c r="B28">
        <v>4</v>
      </c>
      <c r="C28">
        <v>4</v>
      </c>
      <c r="D28">
        <v>4</v>
      </c>
      <c r="F28" t="s">
        <v>67</v>
      </c>
      <c r="G28">
        <v>4</v>
      </c>
      <c r="H28">
        <v>4</v>
      </c>
      <c r="I28">
        <v>4</v>
      </c>
    </row>
    <row r="29" spans="1:9" x14ac:dyDescent="0.3">
      <c r="A29" t="s">
        <v>68</v>
      </c>
      <c r="B29" s="1">
        <f>B27*B28</f>
        <v>160</v>
      </c>
      <c r="C29" s="1">
        <f t="shared" ref="C29:D29" si="8">C27*C28</f>
        <v>0</v>
      </c>
      <c r="D29" s="1">
        <f t="shared" si="8"/>
        <v>0</v>
      </c>
      <c r="F29" t="s">
        <v>68</v>
      </c>
      <c r="G29" s="1">
        <f>G27*G28</f>
        <v>160</v>
      </c>
      <c r="H29" s="1">
        <f t="shared" ref="H29" si="9">H27*H28</f>
        <v>0</v>
      </c>
      <c r="I29" s="1">
        <f t="shared" ref="I29" si="10">I27*I28</f>
        <v>0</v>
      </c>
    </row>
    <row r="32" spans="1:9" x14ac:dyDescent="0.3">
      <c r="A32" t="s">
        <v>69</v>
      </c>
      <c r="B32" s="1">
        <f>B19+B24+B29</f>
        <v>1454</v>
      </c>
      <c r="C32" s="1">
        <f>C19+C24+C29</f>
        <v>1453</v>
      </c>
      <c r="D32" s="1">
        <f>D19+D24+D29</f>
        <v>1810</v>
      </c>
      <c r="F32" t="s">
        <v>69</v>
      </c>
      <c r="G32" s="1">
        <f>G19+G24+G29</f>
        <v>2495</v>
      </c>
      <c r="H32" s="1">
        <f>H19+H24+H29</f>
        <v>2845</v>
      </c>
      <c r="I32" s="1">
        <f>I19+I24+I29</f>
        <v>4525</v>
      </c>
    </row>
  </sheetData>
  <mergeCells count="1">
    <mergeCell ref="A1:B1"/>
  </mergeCells>
  <pageMargins left="0.7" right="0.7" top="0.75" bottom="0.75" header="0.3" footer="0.3"/>
  <pageSetup scale="4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78C3-697F-4E66-A91D-947D10206AC9}">
  <sheetPr>
    <pageSetUpPr fitToPage="1"/>
  </sheetPr>
  <dimension ref="A1:I22"/>
  <sheetViews>
    <sheetView zoomScale="76" workbookViewId="0">
      <selection activeCell="J23" sqref="J23"/>
    </sheetView>
  </sheetViews>
  <sheetFormatPr defaultRowHeight="14.4" x14ac:dyDescent="0.3"/>
  <cols>
    <col min="1" max="1" width="33.77734375" bestFit="1" customWidth="1"/>
    <col min="2" max="2" width="15.109375" style="1" customWidth="1"/>
    <col min="3" max="3" width="15.77734375" style="1" customWidth="1"/>
    <col min="4" max="4" width="11.109375" style="1" bestFit="1" customWidth="1"/>
    <col min="6" max="6" width="33.77734375" bestFit="1" customWidth="1"/>
    <col min="7" max="7" width="15.109375" customWidth="1"/>
    <col min="8" max="8" width="15.77734375" customWidth="1"/>
    <col min="9" max="9" width="11.109375" bestFit="1" customWidth="1"/>
  </cols>
  <sheetData>
    <row r="1" spans="1:9" ht="34.200000000000003" customHeight="1" x14ac:dyDescent="0.3">
      <c r="A1" s="43" t="s">
        <v>70</v>
      </c>
      <c r="B1" s="43"/>
    </row>
    <row r="3" spans="1:9" ht="18" x14ac:dyDescent="0.35">
      <c r="A3" s="46" t="s">
        <v>20</v>
      </c>
      <c r="B3" s="1" t="s">
        <v>71</v>
      </c>
      <c r="C3" s="1" t="s">
        <v>72</v>
      </c>
      <c r="D3" s="1" t="s">
        <v>73</v>
      </c>
      <c r="F3" s="45" t="s">
        <v>23</v>
      </c>
      <c r="G3" s="1" t="s">
        <v>71</v>
      </c>
      <c r="H3" s="1" t="s">
        <v>72</v>
      </c>
      <c r="I3" s="1" t="s">
        <v>73</v>
      </c>
    </row>
    <row r="4" spans="1:9" x14ac:dyDescent="0.3">
      <c r="A4" t="s">
        <v>74</v>
      </c>
      <c r="B4" s="1">
        <v>29</v>
      </c>
      <c r="C4" s="1">
        <v>149</v>
      </c>
      <c r="D4" s="1">
        <v>549</v>
      </c>
      <c r="F4" t="s">
        <v>74</v>
      </c>
      <c r="G4" s="1">
        <v>29</v>
      </c>
      <c r="H4" s="1">
        <v>149</v>
      </c>
      <c r="I4" s="1">
        <v>549</v>
      </c>
    </row>
    <row r="5" spans="1:9" x14ac:dyDescent="0.3">
      <c r="G5" s="1"/>
      <c r="H5" s="1"/>
      <c r="I5" s="1"/>
    </row>
    <row r="6" spans="1:9" x14ac:dyDescent="0.3">
      <c r="A6" s="34" t="s">
        <v>75</v>
      </c>
      <c r="B6" s="35">
        <v>40</v>
      </c>
      <c r="C6" s="35">
        <v>90</v>
      </c>
      <c r="D6" s="35">
        <v>370</v>
      </c>
      <c r="F6" s="34" t="s">
        <v>75</v>
      </c>
      <c r="G6" s="35">
        <v>40</v>
      </c>
      <c r="H6" s="35">
        <v>90</v>
      </c>
      <c r="I6" s="35">
        <v>370</v>
      </c>
    </row>
    <row r="7" spans="1:9" x14ac:dyDescent="0.3">
      <c r="A7" s="34" t="s">
        <v>76</v>
      </c>
      <c r="B7" s="36">
        <v>200</v>
      </c>
      <c r="C7" s="36">
        <v>1000</v>
      </c>
      <c r="D7" s="36">
        <v>11000</v>
      </c>
      <c r="F7" s="34" t="s">
        <v>76</v>
      </c>
      <c r="G7" s="36">
        <v>200</v>
      </c>
      <c r="H7" s="36">
        <v>1000</v>
      </c>
      <c r="I7" s="36">
        <v>11000</v>
      </c>
    </row>
    <row r="8" spans="1:9" x14ac:dyDescent="0.3">
      <c r="A8" s="34" t="s">
        <v>77</v>
      </c>
      <c r="B8" s="35">
        <f>B6/B7</f>
        <v>0.2</v>
      </c>
      <c r="C8" s="35">
        <f t="shared" ref="C8:D8" si="0">C6/C7</f>
        <v>0.09</v>
      </c>
      <c r="D8" s="35">
        <f t="shared" si="0"/>
        <v>3.3636363636363638E-2</v>
      </c>
      <c r="F8" s="34" t="s">
        <v>77</v>
      </c>
      <c r="G8" s="35">
        <f>G6/G7</f>
        <v>0.2</v>
      </c>
      <c r="H8" s="35">
        <f t="shared" ref="H8" si="1">H6/H7</f>
        <v>0.09</v>
      </c>
      <c r="I8" s="35">
        <f t="shared" ref="I8" si="2">I6/I7</f>
        <v>3.3636363636363638E-2</v>
      </c>
    </row>
    <row r="9" spans="1:9" x14ac:dyDescent="0.3">
      <c r="G9" s="1"/>
      <c r="H9" s="1"/>
      <c r="I9" s="1"/>
    </row>
    <row r="10" spans="1:9" x14ac:dyDescent="0.3">
      <c r="A10" s="4" t="s">
        <v>78</v>
      </c>
      <c r="B10" s="42">
        <v>15</v>
      </c>
      <c r="C10" s="40"/>
      <c r="D10" s="40"/>
      <c r="F10" s="4" t="s">
        <v>78</v>
      </c>
      <c r="G10" s="42">
        <v>500</v>
      </c>
      <c r="H10" s="40"/>
      <c r="I10" s="40"/>
    </row>
    <row r="11" spans="1:9" x14ac:dyDescent="0.3">
      <c r="A11" s="4" t="s">
        <v>79</v>
      </c>
      <c r="B11" s="42">
        <v>5</v>
      </c>
      <c r="C11" s="40"/>
      <c r="D11" s="40"/>
      <c r="F11" s="4" t="s">
        <v>79</v>
      </c>
      <c r="G11" s="42">
        <v>5</v>
      </c>
      <c r="H11" s="40"/>
      <c r="I11" s="40"/>
    </row>
    <row r="12" spans="1:9" x14ac:dyDescent="0.3">
      <c r="A12" s="4" t="s">
        <v>81</v>
      </c>
      <c r="B12" s="42">
        <v>50</v>
      </c>
      <c r="C12" s="40"/>
      <c r="D12" s="40"/>
      <c r="F12" s="4" t="s">
        <v>81</v>
      </c>
      <c r="G12" s="42">
        <v>50</v>
      </c>
      <c r="H12" s="40"/>
      <c r="I12" s="40"/>
    </row>
    <row r="13" spans="1:9" x14ac:dyDescent="0.3">
      <c r="A13" s="4" t="s">
        <v>80</v>
      </c>
      <c r="B13" s="42">
        <f>B10*B11*B12</f>
        <v>3750</v>
      </c>
      <c r="C13" s="40"/>
      <c r="D13" s="40"/>
      <c r="F13" s="4" t="s">
        <v>80</v>
      </c>
      <c r="G13" s="44">
        <f>G10*G11*G12</f>
        <v>125000</v>
      </c>
      <c r="H13" s="40"/>
      <c r="I13" s="40"/>
    </row>
    <row r="14" spans="1:9" x14ac:dyDescent="0.3">
      <c r="G14" s="1"/>
      <c r="H14" s="1"/>
      <c r="I14" s="1"/>
    </row>
    <row r="15" spans="1:9" x14ac:dyDescent="0.3">
      <c r="A15" s="2" t="s">
        <v>82</v>
      </c>
      <c r="B15" s="41">
        <f>$B$13</f>
        <v>3750</v>
      </c>
      <c r="C15" s="41">
        <f t="shared" ref="C15:D15" si="3">$B$13</f>
        <v>3750</v>
      </c>
      <c r="D15" s="41">
        <f t="shared" si="3"/>
        <v>3750</v>
      </c>
      <c r="F15" s="2" t="s">
        <v>82</v>
      </c>
      <c r="G15" s="41">
        <f>$G$13</f>
        <v>125000</v>
      </c>
      <c r="H15" s="41">
        <f t="shared" ref="H15:I15" si="4">$G$13</f>
        <v>125000</v>
      </c>
      <c r="I15" s="41">
        <f t="shared" si="4"/>
        <v>125000</v>
      </c>
    </row>
    <row r="16" spans="1:9" x14ac:dyDescent="0.3">
      <c r="A16" s="2" t="s">
        <v>83</v>
      </c>
      <c r="B16" s="3">
        <f>B15*B8</f>
        <v>750</v>
      </c>
      <c r="C16" s="3">
        <f>C15*C8</f>
        <v>337.5</v>
      </c>
      <c r="D16" s="3">
        <f>D15*D8</f>
        <v>126.13636363636364</v>
      </c>
      <c r="F16" s="2" t="s">
        <v>83</v>
      </c>
      <c r="G16" s="3">
        <f>G15*G8</f>
        <v>25000</v>
      </c>
      <c r="H16" s="3">
        <f>H15*H8</f>
        <v>11250</v>
      </c>
      <c r="I16" s="3">
        <f>I15*I8</f>
        <v>4204.545454545455</v>
      </c>
    </row>
    <row r="17" spans="1:9" x14ac:dyDescent="0.3">
      <c r="A17" s="2" t="s">
        <v>84</v>
      </c>
      <c r="B17" s="41">
        <v>2</v>
      </c>
      <c r="C17" s="41">
        <v>2</v>
      </c>
      <c r="D17" s="41">
        <v>2</v>
      </c>
      <c r="F17" s="2" t="s">
        <v>84</v>
      </c>
      <c r="G17" s="41">
        <v>2</v>
      </c>
      <c r="H17" s="41">
        <v>2</v>
      </c>
      <c r="I17" s="41">
        <v>2</v>
      </c>
    </row>
    <row r="18" spans="1:9" x14ac:dyDescent="0.3">
      <c r="G18" s="1"/>
      <c r="H18" s="1"/>
      <c r="I18" s="1"/>
    </row>
    <row r="19" spans="1:9" x14ac:dyDescent="0.3">
      <c r="A19" s="38" t="s">
        <v>85</v>
      </c>
      <c r="B19" s="39">
        <f>B16*B17</f>
        <v>1500</v>
      </c>
      <c r="C19" s="39">
        <f>C16*C17</f>
        <v>675</v>
      </c>
      <c r="D19" s="39">
        <f>D16*D17</f>
        <v>252.27272727272728</v>
      </c>
      <c r="F19" s="38" t="s">
        <v>85</v>
      </c>
      <c r="G19" s="39">
        <f>G16*G17</f>
        <v>50000</v>
      </c>
      <c r="H19" s="39">
        <f>H16*H17</f>
        <v>22500</v>
      </c>
      <c r="I19" s="39">
        <f>I16*I17</f>
        <v>8409.0909090909099</v>
      </c>
    </row>
    <row r="20" spans="1:9" s="37" customFormat="1" x14ac:dyDescent="0.3">
      <c r="B20" s="40"/>
      <c r="C20" s="40"/>
      <c r="D20" s="40"/>
      <c r="G20" s="40"/>
      <c r="H20" s="40"/>
      <c r="I20" s="40"/>
    </row>
    <row r="21" spans="1:9" x14ac:dyDescent="0.3">
      <c r="B21" s="47" t="s">
        <v>71</v>
      </c>
      <c r="C21" s="47" t="s">
        <v>87</v>
      </c>
      <c r="D21" s="47" t="s">
        <v>73</v>
      </c>
      <c r="G21" s="50" t="s">
        <v>71</v>
      </c>
      <c r="H21" s="50" t="s">
        <v>87</v>
      </c>
      <c r="I21" s="50" t="s">
        <v>73</v>
      </c>
    </row>
    <row r="22" spans="1:9" x14ac:dyDescent="0.3">
      <c r="A22" s="48" t="s">
        <v>86</v>
      </c>
      <c r="B22" s="47">
        <f>B19+B4</f>
        <v>1529</v>
      </c>
      <c r="C22" s="47">
        <f>C19+C4</f>
        <v>824</v>
      </c>
      <c r="D22" s="47">
        <f>D19+D4</f>
        <v>801.27272727272725</v>
      </c>
      <c r="F22" s="49" t="s">
        <v>86</v>
      </c>
      <c r="G22" s="50">
        <f>G19+G4</f>
        <v>50029</v>
      </c>
      <c r="H22" s="50">
        <f>H19+H4</f>
        <v>22649</v>
      </c>
      <c r="I22" s="50">
        <f>I19+I4</f>
        <v>8958.0909090909099</v>
      </c>
    </row>
  </sheetData>
  <mergeCells count="1">
    <mergeCell ref="A1:B1"/>
  </mergeCells>
  <pageMargins left="0.7" right="0.7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1DA5-0CD2-4268-9521-0CDF741B0089}">
  <dimension ref="A1:I16"/>
  <sheetViews>
    <sheetView zoomScale="122" workbookViewId="0">
      <selection activeCell="I17" sqref="I17"/>
    </sheetView>
  </sheetViews>
  <sheetFormatPr defaultRowHeight="14.4" x14ac:dyDescent="0.3"/>
  <cols>
    <col min="1" max="1" width="18.77734375" customWidth="1"/>
    <col min="2" max="2" width="11.109375" customWidth="1"/>
    <col min="3" max="3" width="12.33203125" customWidth="1"/>
    <col min="4" max="4" width="11.6640625" customWidth="1"/>
    <col min="6" max="6" width="18.77734375" customWidth="1"/>
    <col min="7" max="7" width="11.109375" customWidth="1"/>
    <col min="8" max="8" width="12.33203125" customWidth="1"/>
    <col min="9" max="9" width="11.6640625" customWidth="1"/>
  </cols>
  <sheetData>
    <row r="1" spans="1:9" ht="24" customHeight="1" x14ac:dyDescent="0.3">
      <c r="A1" s="52" t="s">
        <v>88</v>
      </c>
      <c r="B1" s="52"/>
      <c r="C1" s="52"/>
      <c r="D1" s="52"/>
    </row>
    <row r="3" spans="1:9" ht="15.6" x14ac:dyDescent="0.3">
      <c r="A3" s="60" t="s">
        <v>20</v>
      </c>
      <c r="B3" t="s">
        <v>89</v>
      </c>
      <c r="C3" t="s">
        <v>90</v>
      </c>
      <c r="D3" t="s">
        <v>91</v>
      </c>
      <c r="F3" s="61" t="s">
        <v>23</v>
      </c>
      <c r="G3" t="s">
        <v>89</v>
      </c>
      <c r="H3" t="s">
        <v>90</v>
      </c>
      <c r="I3" t="s">
        <v>91</v>
      </c>
    </row>
    <row r="4" spans="1:9" x14ac:dyDescent="0.3">
      <c r="A4" t="s">
        <v>92</v>
      </c>
      <c r="F4" t="s">
        <v>92</v>
      </c>
    </row>
    <row r="5" spans="1:9" x14ac:dyDescent="0.3">
      <c r="A5" s="53" t="s">
        <v>93</v>
      </c>
      <c r="B5" s="54">
        <v>0</v>
      </c>
      <c r="C5" s="54">
        <v>500</v>
      </c>
      <c r="D5" s="54">
        <v>0</v>
      </c>
      <c r="F5" s="53" t="s">
        <v>93</v>
      </c>
      <c r="G5" s="54">
        <v>0</v>
      </c>
      <c r="H5" s="54">
        <v>500</v>
      </c>
      <c r="I5" s="54">
        <v>0</v>
      </c>
    </row>
    <row r="7" spans="1:9" x14ac:dyDescent="0.3">
      <c r="A7" t="s">
        <v>94</v>
      </c>
      <c r="F7" t="s">
        <v>94</v>
      </c>
    </row>
    <row r="8" spans="1:9" x14ac:dyDescent="0.3">
      <c r="A8" s="55" t="s">
        <v>95</v>
      </c>
      <c r="B8" s="56">
        <v>19</v>
      </c>
      <c r="C8" s="56">
        <v>35</v>
      </c>
      <c r="D8" s="56">
        <v>55</v>
      </c>
      <c r="F8" s="55" t="s">
        <v>95</v>
      </c>
      <c r="G8" s="56">
        <v>19</v>
      </c>
      <c r="H8" s="56">
        <v>35</v>
      </c>
      <c r="I8" s="56">
        <v>55</v>
      </c>
    </row>
    <row r="9" spans="1:9" x14ac:dyDescent="0.3">
      <c r="A9" s="55" t="s">
        <v>96</v>
      </c>
      <c r="B9" s="56">
        <v>30</v>
      </c>
      <c r="C9" s="56">
        <v>0</v>
      </c>
      <c r="D9" s="56">
        <v>0</v>
      </c>
      <c r="F9" s="55" t="s">
        <v>96</v>
      </c>
      <c r="G9" s="56">
        <v>30</v>
      </c>
      <c r="H9" s="56">
        <v>0</v>
      </c>
      <c r="I9" s="56">
        <v>0</v>
      </c>
    </row>
    <row r="10" spans="1:9" x14ac:dyDescent="0.3">
      <c r="A10" s="55" t="s">
        <v>97</v>
      </c>
      <c r="B10" s="56">
        <v>9.5</v>
      </c>
      <c r="C10" s="56">
        <v>0</v>
      </c>
      <c r="D10" s="56">
        <v>0</v>
      </c>
      <c r="F10" s="55" t="s">
        <v>97</v>
      </c>
      <c r="G10" s="56">
        <v>9.5</v>
      </c>
      <c r="H10" s="56">
        <v>0</v>
      </c>
      <c r="I10" s="56">
        <v>0</v>
      </c>
    </row>
    <row r="11" spans="1:9" x14ac:dyDescent="0.3">
      <c r="A11" s="55" t="s">
        <v>100</v>
      </c>
      <c r="B11" s="56">
        <v>20</v>
      </c>
      <c r="C11" s="56">
        <v>15</v>
      </c>
      <c r="D11" s="56">
        <v>5</v>
      </c>
      <c r="F11" s="55" t="s">
        <v>100</v>
      </c>
      <c r="G11" s="56">
        <v>20</v>
      </c>
      <c r="H11" s="56">
        <v>15</v>
      </c>
      <c r="I11" s="56">
        <v>5</v>
      </c>
    </row>
    <row r="12" spans="1:9" x14ac:dyDescent="0.3">
      <c r="A12" s="55" t="s">
        <v>101</v>
      </c>
      <c r="B12" s="57">
        <v>2</v>
      </c>
      <c r="C12" s="57">
        <v>2</v>
      </c>
      <c r="D12" s="57">
        <v>2</v>
      </c>
      <c r="F12" s="55" t="s">
        <v>101</v>
      </c>
      <c r="G12" s="57">
        <v>0</v>
      </c>
      <c r="H12" s="57">
        <v>0</v>
      </c>
      <c r="I12" s="57">
        <v>0</v>
      </c>
    </row>
    <row r="14" spans="1:9" x14ac:dyDescent="0.3">
      <c r="A14" s="4" t="s">
        <v>98</v>
      </c>
      <c r="B14" s="5">
        <f>B8+B9+B10+B11*B12</f>
        <v>98.5</v>
      </c>
      <c r="C14" s="5">
        <f t="shared" ref="C14:D14" si="0">C8+C9+C10+C11*C12</f>
        <v>65</v>
      </c>
      <c r="D14" s="5">
        <f t="shared" si="0"/>
        <v>65</v>
      </c>
      <c r="F14" s="4" t="s">
        <v>98</v>
      </c>
      <c r="G14" s="5">
        <f>G8+G9+G10+G11*G12</f>
        <v>58.5</v>
      </c>
      <c r="H14" s="5">
        <f t="shared" ref="H14:I14" si="1">H8+H9+H10+H11*H12</f>
        <v>35</v>
      </c>
      <c r="I14" s="5">
        <f t="shared" si="1"/>
        <v>55</v>
      </c>
    </row>
    <row r="16" spans="1:9" x14ac:dyDescent="0.3">
      <c r="A16" s="58" t="s">
        <v>99</v>
      </c>
      <c r="B16" s="59">
        <f>B14*24+B5</f>
        <v>2364</v>
      </c>
      <c r="C16" s="59">
        <f>C14*24+C5</f>
        <v>2060</v>
      </c>
      <c r="D16" s="59">
        <f>D14*24+D5</f>
        <v>1560</v>
      </c>
      <c r="F16" s="58" t="s">
        <v>99</v>
      </c>
      <c r="G16" s="59">
        <f>G14*24+G5</f>
        <v>1404</v>
      </c>
      <c r="H16" s="59">
        <f>H14*24+H5</f>
        <v>1340</v>
      </c>
      <c r="I16" s="59">
        <f>I14*24+I5</f>
        <v>1320</v>
      </c>
    </row>
  </sheetData>
  <mergeCells count="1">
    <mergeCell ref="A1:D1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C00C-891D-44F9-9BB1-BEDE8A7AAF56}">
  <sheetPr>
    <pageSetUpPr fitToPage="1"/>
  </sheetPr>
  <dimension ref="A1:I32"/>
  <sheetViews>
    <sheetView zoomScale="69" zoomScaleNormal="38" zoomScaleSheetLayoutView="51" workbookViewId="0">
      <selection activeCell="N43" sqref="N43"/>
    </sheetView>
  </sheetViews>
  <sheetFormatPr defaultRowHeight="14.4" x14ac:dyDescent="0.3"/>
  <cols>
    <col min="1" max="1" width="35.33203125" customWidth="1"/>
    <col min="2" max="3" width="16.21875" customWidth="1"/>
    <col min="4" max="4" width="19.77734375" customWidth="1"/>
    <col min="6" max="6" width="30" bestFit="1" customWidth="1"/>
    <col min="7" max="8" width="16.21875" customWidth="1"/>
    <col min="9" max="9" width="18.21875" customWidth="1"/>
  </cols>
  <sheetData>
    <row r="1" spans="1:9" ht="18" x14ac:dyDescent="0.35">
      <c r="A1" s="51" t="s">
        <v>102</v>
      </c>
      <c r="B1" s="51"/>
    </row>
    <row r="3" spans="1:9" ht="18" x14ac:dyDescent="0.35">
      <c r="A3" s="46" t="s">
        <v>20</v>
      </c>
      <c r="B3" t="s">
        <v>103</v>
      </c>
      <c r="C3" t="s">
        <v>104</v>
      </c>
      <c r="D3" t="s">
        <v>105</v>
      </c>
      <c r="F3" s="92" t="s">
        <v>23</v>
      </c>
      <c r="G3" t="s">
        <v>103</v>
      </c>
      <c r="H3" t="s">
        <v>104</v>
      </c>
      <c r="I3" t="s">
        <v>105</v>
      </c>
    </row>
    <row r="4" spans="1:9" x14ac:dyDescent="0.3">
      <c r="A4" s="34" t="s">
        <v>92</v>
      </c>
      <c r="B4" s="34"/>
      <c r="C4" s="34"/>
      <c r="D4" s="34"/>
      <c r="F4" s="34" t="s">
        <v>92</v>
      </c>
      <c r="G4" s="34"/>
      <c r="H4" s="34"/>
      <c r="I4" s="34"/>
    </row>
    <row r="5" spans="1:9" x14ac:dyDescent="0.3">
      <c r="A5" s="34" t="s">
        <v>74</v>
      </c>
      <c r="B5" s="35">
        <v>14500</v>
      </c>
      <c r="C5" s="35">
        <v>31000</v>
      </c>
      <c r="D5" s="35">
        <v>72000</v>
      </c>
      <c r="F5" s="34" t="s">
        <v>74</v>
      </c>
      <c r="G5" s="35">
        <v>14500</v>
      </c>
      <c r="H5" s="35">
        <v>31000</v>
      </c>
      <c r="I5" s="35">
        <v>72000</v>
      </c>
    </row>
    <row r="6" spans="1:9" x14ac:dyDescent="0.3">
      <c r="A6" s="34" t="s">
        <v>97</v>
      </c>
      <c r="B6" s="35">
        <v>1450</v>
      </c>
      <c r="C6" s="35">
        <v>3100</v>
      </c>
      <c r="D6" s="35">
        <v>7200</v>
      </c>
      <c r="F6" s="34" t="s">
        <v>122</v>
      </c>
      <c r="G6" s="93">
        <v>0.4</v>
      </c>
      <c r="H6" s="35"/>
      <c r="I6" s="35"/>
    </row>
    <row r="7" spans="1:9" ht="15" thickBot="1" x14ac:dyDescent="0.35">
      <c r="B7" s="1"/>
      <c r="C7" s="1"/>
      <c r="D7" s="1"/>
      <c r="F7" s="34" t="s">
        <v>123</v>
      </c>
      <c r="G7" s="35">
        <f>G5*$G6</f>
        <v>5800</v>
      </c>
      <c r="H7" s="35">
        <f>H5*$G6</f>
        <v>12400</v>
      </c>
      <c r="I7" s="35">
        <f>I5*$G6</f>
        <v>28800</v>
      </c>
    </row>
    <row r="8" spans="1:9" x14ac:dyDescent="0.3">
      <c r="A8" s="65" t="s">
        <v>106</v>
      </c>
      <c r="B8" s="73"/>
      <c r="C8" s="73"/>
      <c r="D8" s="74"/>
      <c r="F8" s="34" t="s">
        <v>97</v>
      </c>
      <c r="G8" s="35">
        <v>1450</v>
      </c>
      <c r="H8" s="35">
        <v>3100</v>
      </c>
      <c r="I8" s="35">
        <v>7200</v>
      </c>
    </row>
    <row r="9" spans="1:9" ht="15" thickBot="1" x14ac:dyDescent="0.35">
      <c r="A9" s="66" t="s">
        <v>107</v>
      </c>
      <c r="B9" s="75">
        <v>1500</v>
      </c>
      <c r="C9" s="75">
        <v>2500</v>
      </c>
      <c r="D9" s="76">
        <v>3100</v>
      </c>
      <c r="G9" s="1"/>
      <c r="H9" s="1"/>
      <c r="I9" s="1"/>
    </row>
    <row r="10" spans="1:9" x14ac:dyDescent="0.3">
      <c r="A10" s="66" t="s">
        <v>108</v>
      </c>
      <c r="B10" s="75">
        <v>210</v>
      </c>
      <c r="C10" s="75">
        <v>300</v>
      </c>
      <c r="D10" s="76">
        <v>450</v>
      </c>
      <c r="F10" s="65" t="s">
        <v>106</v>
      </c>
      <c r="G10" s="73"/>
      <c r="H10" s="73"/>
      <c r="I10" s="74"/>
    </row>
    <row r="11" spans="1:9" x14ac:dyDescent="0.3">
      <c r="A11" s="66" t="s">
        <v>109</v>
      </c>
      <c r="B11" s="75"/>
      <c r="C11" s="75"/>
      <c r="D11" s="76"/>
      <c r="F11" s="66" t="s">
        <v>107</v>
      </c>
      <c r="G11" s="75">
        <v>1500</v>
      </c>
      <c r="H11" s="75">
        <v>2500</v>
      </c>
      <c r="I11" s="76">
        <v>3100</v>
      </c>
    </row>
    <row r="12" spans="1:9" x14ac:dyDescent="0.3">
      <c r="A12" s="67"/>
      <c r="B12" s="62"/>
      <c r="C12" s="62"/>
      <c r="D12" s="68"/>
      <c r="F12" s="66" t="s">
        <v>108</v>
      </c>
      <c r="G12" s="75">
        <v>210</v>
      </c>
      <c r="H12" s="75">
        <v>300</v>
      </c>
      <c r="I12" s="76">
        <v>450</v>
      </c>
    </row>
    <row r="13" spans="1:9" x14ac:dyDescent="0.3">
      <c r="A13" s="66" t="s">
        <v>110</v>
      </c>
      <c r="B13" s="63"/>
      <c r="C13" s="63"/>
      <c r="D13" s="70"/>
      <c r="F13" s="66" t="s">
        <v>109</v>
      </c>
      <c r="G13" s="75"/>
      <c r="H13" s="75"/>
      <c r="I13" s="76"/>
    </row>
    <row r="14" spans="1:9" x14ac:dyDescent="0.3">
      <c r="A14" s="69" t="s">
        <v>111</v>
      </c>
      <c r="B14" s="63">
        <v>30000</v>
      </c>
      <c r="C14" s="63"/>
      <c r="D14" s="70"/>
      <c r="F14" s="67"/>
      <c r="G14" s="62"/>
      <c r="H14" s="62"/>
      <c r="I14" s="68"/>
    </row>
    <row r="15" spans="1:9" x14ac:dyDescent="0.3">
      <c r="A15" s="69" t="s">
        <v>112</v>
      </c>
      <c r="B15" s="63">
        <v>35</v>
      </c>
      <c r="C15" s="63">
        <v>19</v>
      </c>
      <c r="D15" s="70">
        <v>17</v>
      </c>
      <c r="F15" s="66" t="s">
        <v>110</v>
      </c>
      <c r="G15" s="63"/>
      <c r="H15" s="63"/>
      <c r="I15" s="70"/>
    </row>
    <row r="16" spans="1:9" x14ac:dyDescent="0.3">
      <c r="A16" s="69" t="s">
        <v>113</v>
      </c>
      <c r="B16" s="78">
        <v>3.98</v>
      </c>
      <c r="C16" s="63"/>
      <c r="D16" s="70"/>
      <c r="F16" s="69" t="s">
        <v>111</v>
      </c>
      <c r="G16" s="63">
        <v>30000</v>
      </c>
      <c r="H16" s="63"/>
      <c r="I16" s="70"/>
    </row>
    <row r="17" spans="1:9" x14ac:dyDescent="0.3">
      <c r="A17" s="69" t="s">
        <v>114</v>
      </c>
      <c r="B17" s="78">
        <f>($B14/B15)*$B16</f>
        <v>3411.4285714285711</v>
      </c>
      <c r="C17" s="78">
        <f>($B14/C15)*$B16</f>
        <v>6284.21052631579</v>
      </c>
      <c r="D17" s="78">
        <f t="shared" ref="D17" si="0">($B14/D15)*$B16</f>
        <v>7023.5294117647063</v>
      </c>
      <c r="F17" s="69" t="s">
        <v>112</v>
      </c>
      <c r="G17" s="63">
        <v>35</v>
      </c>
      <c r="H17" s="63">
        <v>19</v>
      </c>
      <c r="I17" s="70">
        <v>17</v>
      </c>
    </row>
    <row r="18" spans="1:9" x14ac:dyDescent="0.3">
      <c r="A18" s="67"/>
      <c r="B18" s="62"/>
      <c r="C18" s="62"/>
      <c r="D18" s="68"/>
      <c r="F18" s="69" t="s">
        <v>113</v>
      </c>
      <c r="G18" s="78">
        <v>3.98</v>
      </c>
      <c r="H18" s="63"/>
      <c r="I18" s="70"/>
    </row>
    <row r="19" spans="1:9" ht="15" thickBot="1" x14ac:dyDescent="0.35">
      <c r="A19" s="71" t="s">
        <v>115</v>
      </c>
      <c r="B19" s="79">
        <f>B9+B10+$B$17</f>
        <v>5121.4285714285706</v>
      </c>
      <c r="C19" s="79">
        <f t="shared" ref="C19" si="1">C9+C10+$B$17</f>
        <v>6211.4285714285706</v>
      </c>
      <c r="D19" s="80">
        <f>D9+D10+$B$17</f>
        <v>6961.4285714285706</v>
      </c>
      <c r="E19" s="62"/>
      <c r="F19" s="69" t="s">
        <v>114</v>
      </c>
      <c r="G19" s="78">
        <f>($G16/G17)*$G18</f>
        <v>3411.4285714285711</v>
      </c>
      <c r="H19" s="78">
        <f>($G16/H17)*$G18</f>
        <v>6284.21052631579</v>
      </c>
      <c r="I19" s="78">
        <f>($G16/I17)*$G18</f>
        <v>7023.5294117647063</v>
      </c>
    </row>
    <row r="20" spans="1:9" x14ac:dyDescent="0.3">
      <c r="F20" s="67"/>
      <c r="G20" s="62"/>
      <c r="H20" s="62"/>
      <c r="I20" s="68"/>
    </row>
    <row r="21" spans="1:9" ht="15" thickBot="1" x14ac:dyDescent="0.35">
      <c r="A21" s="64" t="s">
        <v>116</v>
      </c>
      <c r="B21" s="64">
        <v>30000</v>
      </c>
      <c r="C21" s="64"/>
      <c r="D21" s="64"/>
      <c r="F21" s="71" t="s">
        <v>115</v>
      </c>
      <c r="G21" s="79">
        <f>G11+G12+$B$17</f>
        <v>5121.4285714285706</v>
      </c>
      <c r="H21" s="79">
        <f>H11+H12+$B$17</f>
        <v>6211.4285714285706</v>
      </c>
      <c r="I21" s="80">
        <f>I11+I12+$B$17</f>
        <v>6961.4285714285706</v>
      </c>
    </row>
    <row r="22" spans="1:9" x14ac:dyDescent="0.3">
      <c r="A22" s="64" t="s">
        <v>117</v>
      </c>
      <c r="B22" s="81">
        <v>250000</v>
      </c>
      <c r="C22" s="64"/>
      <c r="D22" s="64"/>
    </row>
    <row r="23" spans="1:9" x14ac:dyDescent="0.3">
      <c r="A23" s="64" t="s">
        <v>118</v>
      </c>
      <c r="B23" s="82">
        <f>B22/B21</f>
        <v>8.3333333333333339</v>
      </c>
      <c r="C23" s="64"/>
      <c r="D23" s="64"/>
      <c r="F23" s="64" t="s">
        <v>116</v>
      </c>
      <c r="G23" s="64">
        <v>30000</v>
      </c>
      <c r="H23" s="64"/>
      <c r="I23" s="64"/>
    </row>
    <row r="24" spans="1:9" ht="15" thickBot="1" x14ac:dyDescent="0.35">
      <c r="F24" s="64" t="s">
        <v>117</v>
      </c>
      <c r="G24" s="81">
        <v>250000</v>
      </c>
      <c r="H24" s="64"/>
      <c r="I24" s="64"/>
    </row>
    <row r="25" spans="1:9" x14ac:dyDescent="0.3">
      <c r="A25" s="72" t="s">
        <v>119</v>
      </c>
      <c r="B25" s="85">
        <f>B19*$B23</f>
        <v>42678.571428571428</v>
      </c>
      <c r="C25" s="85">
        <f>C19*$B23</f>
        <v>51761.904761904756</v>
      </c>
      <c r="D25" s="85">
        <f>D19*$B23</f>
        <v>58011.904761904756</v>
      </c>
      <c r="F25" s="64" t="s">
        <v>118</v>
      </c>
      <c r="G25" s="82">
        <f>G24/G23</f>
        <v>8.3333333333333339</v>
      </c>
      <c r="H25" s="64"/>
      <c r="I25" s="64"/>
    </row>
    <row r="26" spans="1:9" ht="15" thickBot="1" x14ac:dyDescent="0.35">
      <c r="A26" s="67"/>
      <c r="B26" s="62"/>
      <c r="C26" s="62"/>
      <c r="D26" s="68"/>
    </row>
    <row r="27" spans="1:9" x14ac:dyDescent="0.3">
      <c r="A27" s="86" t="s">
        <v>124</v>
      </c>
      <c r="B27" s="84">
        <f>B5+B6+B25</f>
        <v>58628.571428571428</v>
      </c>
      <c r="C27" s="84">
        <f>C5+C6+C25</f>
        <v>85861.904761904763</v>
      </c>
      <c r="D27" s="87">
        <f>D5+D6+D25</f>
        <v>137211.90476190476</v>
      </c>
      <c r="F27" s="72" t="s">
        <v>119</v>
      </c>
      <c r="G27" s="85">
        <f>G21*$G25</f>
        <v>42678.571428571428</v>
      </c>
      <c r="H27" s="85">
        <f>H21*$G25</f>
        <v>51761.904761904756</v>
      </c>
      <c r="I27" s="85">
        <f t="shared" ref="H27:I27" si="2">I21*$G25</f>
        <v>58011.904761904756</v>
      </c>
    </row>
    <row r="28" spans="1:9" x14ac:dyDescent="0.3">
      <c r="A28" s="77"/>
      <c r="B28" s="83"/>
      <c r="C28" s="83"/>
      <c r="D28" s="88"/>
      <c r="F28" s="67"/>
      <c r="G28" s="62"/>
      <c r="H28" s="62"/>
      <c r="I28" s="68"/>
    </row>
    <row r="29" spans="1:9" x14ac:dyDescent="0.3">
      <c r="A29" s="67"/>
      <c r="B29" s="62" t="s">
        <v>103</v>
      </c>
      <c r="C29" s="62" t="s">
        <v>104</v>
      </c>
      <c r="D29" s="68" t="s">
        <v>105</v>
      </c>
      <c r="F29" s="86" t="s">
        <v>120</v>
      </c>
      <c r="G29" s="84">
        <f>G5+G7+G8+G27</f>
        <v>64428.571428571428</v>
      </c>
      <c r="H29" s="84">
        <f>H5+H7+H8+H27</f>
        <v>98261.904761904763</v>
      </c>
      <c r="I29" s="84">
        <f t="shared" ref="H29:I29" si="3">I5+I7+I8+I27</f>
        <v>166011.90476190476</v>
      </c>
    </row>
    <row r="30" spans="1:9" ht="15" thickBot="1" x14ac:dyDescent="0.35">
      <c r="A30" s="89" t="s">
        <v>121</v>
      </c>
      <c r="B30" s="90">
        <f>B27/$B$23</f>
        <v>7035.4285714285706</v>
      </c>
      <c r="C30" s="90">
        <f t="shared" ref="C30:D30" si="4">C27/$B$23</f>
        <v>10303.428571428571</v>
      </c>
      <c r="D30" s="91">
        <f t="shared" si="4"/>
        <v>16465.428571428569</v>
      </c>
      <c r="F30" s="77"/>
      <c r="G30" s="83"/>
      <c r="H30" s="83"/>
      <c r="I30" s="88"/>
    </row>
    <row r="31" spans="1:9" x14ac:dyDescent="0.3">
      <c r="F31" s="67"/>
      <c r="G31" s="62" t="s">
        <v>103</v>
      </c>
      <c r="H31" s="62" t="s">
        <v>104</v>
      </c>
      <c r="I31" s="68" t="s">
        <v>105</v>
      </c>
    </row>
    <row r="32" spans="1:9" ht="15" thickBot="1" x14ac:dyDescent="0.35">
      <c r="F32" s="89" t="s">
        <v>121</v>
      </c>
      <c r="G32" s="90">
        <f>G29/$G25</f>
        <v>7731.4285714285706</v>
      </c>
      <c r="H32" s="90">
        <f>H29/$G25</f>
        <v>11791.428571428571</v>
      </c>
      <c r="I32" s="90">
        <f>I29/$G25</f>
        <v>19921.428571428569</v>
      </c>
    </row>
  </sheetData>
  <mergeCells count="1">
    <mergeCell ref="A1:B1"/>
  </mergeCells>
  <pageMargins left="0.7" right="0.7" top="0.75" bottom="0.75" header="0.3" footer="0.3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Problems</vt:lpstr>
      <vt:lpstr>solution1</vt:lpstr>
      <vt:lpstr>solution2</vt:lpstr>
      <vt:lpstr>solution3</vt:lpstr>
      <vt:lpstr>solution4</vt:lpstr>
      <vt:lpstr>solution5</vt:lpstr>
      <vt:lpstr>solution6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cp:lastPrinted>2025-05-19T16:15:30Z</cp:lastPrinted>
  <dcterms:created xsi:type="dcterms:W3CDTF">2025-05-18T20:47:34Z</dcterms:created>
  <dcterms:modified xsi:type="dcterms:W3CDTF">2025-05-19T16:19:32Z</dcterms:modified>
</cp:coreProperties>
</file>