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 Sheet" sheetId="1" r:id="rId1"/>
    <sheet name="Sheet1" sheetId="6" r:id="rId2"/>
    <sheet name="pivot table01" sheetId="3" r:id="rId3"/>
    <sheet name="pt02" sheetId="5" r:id="rId4"/>
  </sheets>
  <definedNames>
    <definedName name="_xlnm._FilterDatabase" localSheetId="0" hidden="1">'Main Sheet'!$A$102:$D$102</definedName>
  </definedNames>
  <calcPr calcId="162913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6" i="5" l="1"/>
  <c r="F267" i="5"/>
  <c r="F268" i="5"/>
  <c r="F269" i="5"/>
  <c r="F270" i="5"/>
  <c r="F271" i="5"/>
  <c r="F272" i="5"/>
  <c r="F273" i="5"/>
  <c r="F274" i="5"/>
  <c r="F275" i="5"/>
  <c r="F276" i="5"/>
  <c r="F265" i="5"/>
  <c r="I264" i="5"/>
  <c r="H264" i="5"/>
  <c r="G264" i="5"/>
  <c r="F247" i="5"/>
  <c r="F248" i="5"/>
  <c r="F249" i="5"/>
  <c r="F250" i="5"/>
  <c r="F251" i="5"/>
  <c r="F252" i="5"/>
  <c r="F253" i="5"/>
  <c r="F254" i="5"/>
  <c r="F255" i="5"/>
  <c r="F256" i="5"/>
  <c r="F257" i="5"/>
  <c r="F246" i="5"/>
  <c r="H245" i="5"/>
  <c r="G245" i="5"/>
  <c r="I266" i="5"/>
  <c r="I268" i="5"/>
  <c r="I267" i="5"/>
  <c r="I269" i="5"/>
  <c r="I271" i="5"/>
  <c r="I270" i="5"/>
  <c r="I272" i="5"/>
  <c r="I274" i="5"/>
  <c r="I275" i="5"/>
  <c r="I276" i="5"/>
  <c r="I273" i="5"/>
  <c r="H266" i="5"/>
  <c r="H267" i="5"/>
  <c r="H271" i="5"/>
  <c r="H272" i="5"/>
  <c r="H273" i="5"/>
  <c r="H274" i="5"/>
  <c r="H275" i="5"/>
  <c r="H276" i="5"/>
  <c r="H268" i="5"/>
  <c r="H269" i="5"/>
  <c r="H270" i="5"/>
  <c r="I265" i="5"/>
  <c r="H265" i="5"/>
  <c r="G266" i="5"/>
  <c r="G275" i="5"/>
  <c r="G267" i="5"/>
  <c r="G273" i="5"/>
  <c r="G268" i="5"/>
  <c r="G274" i="5"/>
  <c r="G269" i="5"/>
  <c r="G276" i="5"/>
  <c r="G270" i="5"/>
  <c r="G272" i="5"/>
  <c r="G271" i="5"/>
  <c r="G265" i="5"/>
  <c r="H247" i="5"/>
  <c r="H248" i="5"/>
  <c r="H254" i="5"/>
  <c r="H249" i="5"/>
  <c r="H256" i="5"/>
  <c r="H250" i="5"/>
  <c r="H253" i="5"/>
  <c r="H257" i="5"/>
  <c r="H251" i="5"/>
  <c r="H255" i="5"/>
  <c r="H252" i="5"/>
  <c r="H246" i="5"/>
  <c r="G247" i="5"/>
  <c r="G248" i="5"/>
  <c r="G249" i="5"/>
  <c r="G257" i="5"/>
  <c r="G250" i="5"/>
  <c r="G252" i="5"/>
  <c r="G253" i="5"/>
  <c r="G255" i="5"/>
  <c r="G251" i="5"/>
  <c r="G254" i="5"/>
  <c r="G256" i="5"/>
  <c r="G246" i="5"/>
  <c r="F226" i="5" l="1"/>
  <c r="F227" i="5"/>
  <c r="F228" i="5"/>
  <c r="F229" i="5"/>
  <c r="F230" i="5"/>
  <c r="F231" i="5"/>
  <c r="F225" i="5"/>
  <c r="I224" i="5"/>
  <c r="H224" i="5"/>
  <c r="G224" i="5"/>
  <c r="F212" i="5"/>
  <c r="F213" i="5"/>
  <c r="F214" i="5"/>
  <c r="F215" i="5"/>
  <c r="F216" i="5"/>
  <c r="F217" i="5"/>
  <c r="F211" i="5"/>
  <c r="H210" i="5"/>
  <c r="G210" i="5"/>
  <c r="F197" i="5"/>
  <c r="F198" i="5"/>
  <c r="F196" i="5"/>
  <c r="H195" i="5"/>
  <c r="G195" i="5"/>
  <c r="C213" i="1"/>
  <c r="C214" i="1"/>
  <c r="C212" i="1"/>
  <c r="I227" i="5"/>
  <c r="I228" i="5"/>
  <c r="I226" i="5"/>
  <c r="I229" i="5"/>
  <c r="I230" i="5"/>
  <c r="I231" i="5"/>
  <c r="H226" i="5"/>
  <c r="H227" i="5"/>
  <c r="H229" i="5"/>
  <c r="H230" i="5"/>
  <c r="H231" i="5"/>
  <c r="H228" i="5"/>
  <c r="H225" i="5"/>
  <c r="I225" i="5"/>
  <c r="G226" i="5"/>
  <c r="G227" i="5"/>
  <c r="G230" i="5"/>
  <c r="G231" i="5"/>
  <c r="G229" i="5"/>
  <c r="G228" i="5"/>
  <c r="G225" i="5"/>
  <c r="H214" i="5"/>
  <c r="H215" i="5"/>
  <c r="H216" i="5"/>
  <c r="H217" i="5"/>
  <c r="H212" i="5"/>
  <c r="H213" i="5"/>
  <c r="H211" i="5"/>
  <c r="G215" i="5"/>
  <c r="G217" i="5"/>
  <c r="G214" i="5"/>
  <c r="G216" i="5"/>
  <c r="G212" i="5"/>
  <c r="G213" i="5"/>
  <c r="G211" i="5"/>
  <c r="H198" i="5"/>
  <c r="H197" i="5"/>
  <c r="H196" i="5"/>
  <c r="G198" i="5"/>
  <c r="G197" i="5"/>
  <c r="G196" i="5"/>
  <c r="F182" i="5" l="1"/>
  <c r="F183" i="5"/>
  <c r="F184" i="5"/>
  <c r="F185" i="5"/>
  <c r="F186" i="5"/>
  <c r="F187" i="5"/>
  <c r="F181" i="5"/>
  <c r="H180" i="5"/>
  <c r="G180" i="5"/>
  <c r="H182" i="5"/>
  <c r="H183" i="5"/>
  <c r="H184" i="5"/>
  <c r="H185" i="5"/>
  <c r="H186" i="5"/>
  <c r="H187" i="5"/>
  <c r="H181" i="5"/>
  <c r="G182" i="5"/>
  <c r="G183" i="5"/>
  <c r="G184" i="5"/>
  <c r="G185" i="5"/>
  <c r="G186" i="5"/>
  <c r="G187" i="5"/>
  <c r="G181" i="5"/>
  <c r="F150" i="5" l="1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49" i="5"/>
  <c r="H148" i="5"/>
  <c r="G14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98" i="5"/>
  <c r="N97" i="5"/>
  <c r="O97" i="5"/>
  <c r="P97" i="5"/>
  <c r="Q97" i="5"/>
  <c r="R97" i="5"/>
  <c r="S97" i="5"/>
  <c r="M9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67" i="5"/>
  <c r="S66" i="5"/>
  <c r="N66" i="5"/>
  <c r="O66" i="5"/>
  <c r="P66" i="5"/>
  <c r="Q66" i="5"/>
  <c r="R66" i="5"/>
  <c r="M66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37" i="5"/>
  <c r="V4" i="5"/>
  <c r="Q4" i="5"/>
  <c r="R4" i="5"/>
  <c r="S4" i="5"/>
  <c r="T4" i="5"/>
  <c r="U4" i="5"/>
  <c r="P4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G11" i="3"/>
  <c r="G6" i="3"/>
  <c r="G7" i="3"/>
  <c r="G8" i="3"/>
  <c r="G9" i="3"/>
  <c r="G10" i="3"/>
  <c r="G5" i="3"/>
  <c r="H150" i="5"/>
  <c r="H162" i="5"/>
  <c r="H160" i="5"/>
  <c r="H151" i="5"/>
  <c r="H163" i="5"/>
  <c r="H152" i="5"/>
  <c r="H164" i="5"/>
  <c r="H161" i="5"/>
  <c r="H153" i="5"/>
  <c r="H165" i="5"/>
  <c r="H172" i="5"/>
  <c r="H154" i="5"/>
  <c r="H166" i="5"/>
  <c r="H155" i="5"/>
  <c r="H167" i="5"/>
  <c r="H156" i="5"/>
  <c r="H168" i="5"/>
  <c r="H157" i="5"/>
  <c r="H169" i="5"/>
  <c r="H159" i="5"/>
  <c r="H158" i="5"/>
  <c r="H170" i="5"/>
  <c r="H171" i="5"/>
  <c r="H149" i="5"/>
  <c r="G150" i="5"/>
  <c r="G162" i="5"/>
  <c r="G151" i="5"/>
  <c r="G163" i="5"/>
  <c r="G152" i="5"/>
  <c r="G164" i="5"/>
  <c r="G153" i="5"/>
  <c r="G165" i="5"/>
  <c r="G154" i="5"/>
  <c r="G166" i="5"/>
  <c r="G155" i="5"/>
  <c r="G167" i="5"/>
  <c r="G169" i="5"/>
  <c r="G156" i="5"/>
  <c r="G168" i="5"/>
  <c r="G157" i="5"/>
  <c r="G158" i="5"/>
  <c r="G170" i="5"/>
  <c r="G159" i="5"/>
  <c r="G171" i="5"/>
  <c r="G160" i="5"/>
  <c r="G172" i="5"/>
  <c r="G161" i="5"/>
  <c r="G149" i="5"/>
  <c r="S99" i="5"/>
  <c r="S111" i="5"/>
  <c r="S100" i="5"/>
  <c r="S112" i="5"/>
  <c r="S101" i="5"/>
  <c r="S113" i="5"/>
  <c r="S102" i="5"/>
  <c r="S114" i="5"/>
  <c r="S110" i="5"/>
  <c r="S103" i="5"/>
  <c r="S115" i="5"/>
  <c r="S104" i="5"/>
  <c r="S116" i="5"/>
  <c r="S105" i="5"/>
  <c r="S117" i="5"/>
  <c r="S106" i="5"/>
  <c r="S118" i="5"/>
  <c r="S108" i="5"/>
  <c r="S121" i="5"/>
  <c r="S107" i="5"/>
  <c r="S119" i="5"/>
  <c r="S109" i="5"/>
  <c r="S120" i="5"/>
  <c r="R99" i="5"/>
  <c r="R111" i="5"/>
  <c r="R100" i="5"/>
  <c r="R112" i="5"/>
  <c r="R101" i="5"/>
  <c r="R113" i="5"/>
  <c r="R121" i="5"/>
  <c r="R102" i="5"/>
  <c r="R114" i="5"/>
  <c r="R103" i="5"/>
  <c r="R115" i="5"/>
  <c r="R109" i="5"/>
  <c r="R104" i="5"/>
  <c r="R116" i="5"/>
  <c r="R105" i="5"/>
  <c r="R117" i="5"/>
  <c r="R120" i="5"/>
  <c r="R106" i="5"/>
  <c r="R118" i="5"/>
  <c r="R108" i="5"/>
  <c r="R107" i="5"/>
  <c r="R119" i="5"/>
  <c r="R110" i="5"/>
  <c r="Q99" i="5"/>
  <c r="Q111" i="5"/>
  <c r="Q109" i="5"/>
  <c r="Q100" i="5"/>
  <c r="Q112" i="5"/>
  <c r="Q120" i="5"/>
  <c r="Q110" i="5"/>
  <c r="Q101" i="5"/>
  <c r="Q113" i="5"/>
  <c r="Q115" i="5"/>
  <c r="Q108" i="5"/>
  <c r="Q102" i="5"/>
  <c r="Q114" i="5"/>
  <c r="Q103" i="5"/>
  <c r="Q104" i="5"/>
  <c r="Q116" i="5"/>
  <c r="Q105" i="5"/>
  <c r="Q117" i="5"/>
  <c r="Q107" i="5"/>
  <c r="Q121" i="5"/>
  <c r="Q106" i="5"/>
  <c r="Q118" i="5"/>
  <c r="Q119" i="5"/>
  <c r="P99" i="5"/>
  <c r="P111" i="5"/>
  <c r="P100" i="5"/>
  <c r="P112" i="5"/>
  <c r="P109" i="5"/>
  <c r="P101" i="5"/>
  <c r="P113" i="5"/>
  <c r="P108" i="5"/>
  <c r="P102" i="5"/>
  <c r="P114" i="5"/>
  <c r="P117" i="5"/>
  <c r="P107" i="5"/>
  <c r="P120" i="5"/>
  <c r="P110" i="5"/>
  <c r="P103" i="5"/>
  <c r="P115" i="5"/>
  <c r="P116" i="5"/>
  <c r="P118" i="5"/>
  <c r="P119" i="5"/>
  <c r="P121" i="5"/>
  <c r="P104" i="5"/>
  <c r="P105" i="5"/>
  <c r="P106" i="5"/>
  <c r="O99" i="5"/>
  <c r="O111" i="5"/>
  <c r="O109" i="5"/>
  <c r="O100" i="5"/>
  <c r="O112" i="5"/>
  <c r="O101" i="5"/>
  <c r="O113" i="5"/>
  <c r="O102" i="5"/>
  <c r="O114" i="5"/>
  <c r="O103" i="5"/>
  <c r="O115" i="5"/>
  <c r="O121" i="5"/>
  <c r="O104" i="5"/>
  <c r="O116" i="5"/>
  <c r="O105" i="5"/>
  <c r="O117" i="5"/>
  <c r="O106" i="5"/>
  <c r="O118" i="5"/>
  <c r="O120" i="5"/>
  <c r="O110" i="5"/>
  <c r="O107" i="5"/>
  <c r="O119" i="5"/>
  <c r="O108" i="5"/>
  <c r="N99" i="5"/>
  <c r="N111" i="5"/>
  <c r="N100" i="5"/>
  <c r="N112" i="5"/>
  <c r="N101" i="5"/>
  <c r="N113" i="5"/>
  <c r="N102" i="5"/>
  <c r="N114" i="5"/>
  <c r="N103" i="5"/>
  <c r="N115" i="5"/>
  <c r="N110" i="5"/>
  <c r="N104" i="5"/>
  <c r="N116" i="5"/>
  <c r="N120" i="5"/>
  <c r="N105" i="5"/>
  <c r="N117" i="5"/>
  <c r="N108" i="5"/>
  <c r="N106" i="5"/>
  <c r="N118" i="5"/>
  <c r="N107" i="5"/>
  <c r="N119" i="5"/>
  <c r="N109" i="5"/>
  <c r="N121" i="5"/>
  <c r="O98" i="5"/>
  <c r="R98" i="5"/>
  <c r="P98" i="5"/>
  <c r="Q98" i="5"/>
  <c r="S98" i="5"/>
  <c r="N98" i="5"/>
  <c r="M99" i="5"/>
  <c r="M111" i="5"/>
  <c r="M100" i="5"/>
  <c r="M112" i="5"/>
  <c r="M101" i="5"/>
  <c r="M113" i="5"/>
  <c r="M102" i="5"/>
  <c r="M114" i="5"/>
  <c r="M103" i="5"/>
  <c r="M115" i="5"/>
  <c r="M104" i="5"/>
  <c r="M116" i="5"/>
  <c r="M105" i="5"/>
  <c r="M117" i="5"/>
  <c r="M106" i="5"/>
  <c r="M118" i="5"/>
  <c r="M107" i="5"/>
  <c r="M119" i="5"/>
  <c r="M108" i="5"/>
  <c r="M120" i="5"/>
  <c r="M109" i="5"/>
  <c r="M121" i="5"/>
  <c r="M110" i="5"/>
  <c r="M98" i="5"/>
  <c r="S68" i="5"/>
  <c r="S80" i="5"/>
  <c r="S82" i="5"/>
  <c r="S69" i="5"/>
  <c r="S81" i="5"/>
  <c r="S89" i="5"/>
  <c r="S70" i="5"/>
  <c r="S79" i="5"/>
  <c r="S71" i="5"/>
  <c r="S83" i="5"/>
  <c r="S90" i="5"/>
  <c r="S72" i="5"/>
  <c r="S84" i="5"/>
  <c r="S78" i="5"/>
  <c r="S73" i="5"/>
  <c r="S85" i="5"/>
  <c r="S74" i="5"/>
  <c r="S86" i="5"/>
  <c r="S75" i="5"/>
  <c r="S87" i="5"/>
  <c r="S88" i="5"/>
  <c r="S77" i="5"/>
  <c r="S76" i="5"/>
  <c r="R68" i="5"/>
  <c r="R80" i="5"/>
  <c r="R84" i="5"/>
  <c r="R75" i="5"/>
  <c r="R88" i="5"/>
  <c r="R69" i="5"/>
  <c r="R81" i="5"/>
  <c r="R86" i="5"/>
  <c r="R76" i="5"/>
  <c r="R89" i="5"/>
  <c r="R70" i="5"/>
  <c r="R82" i="5"/>
  <c r="R83" i="5"/>
  <c r="R87" i="5"/>
  <c r="R77" i="5"/>
  <c r="R71" i="5"/>
  <c r="R79" i="5"/>
  <c r="R72" i="5"/>
  <c r="R90" i="5"/>
  <c r="R73" i="5"/>
  <c r="R85" i="5"/>
  <c r="R78" i="5"/>
  <c r="R74" i="5"/>
  <c r="Q68" i="5"/>
  <c r="Q80" i="5"/>
  <c r="Q70" i="5"/>
  <c r="Q71" i="5"/>
  <c r="Q84" i="5"/>
  <c r="Q79" i="5"/>
  <c r="Q69" i="5"/>
  <c r="Q81" i="5"/>
  <c r="Q82" i="5"/>
  <c r="Q83" i="5"/>
  <c r="Q78" i="5"/>
  <c r="Q72" i="5"/>
  <c r="Q73" i="5"/>
  <c r="Q85" i="5"/>
  <c r="Q88" i="5"/>
  <c r="Q77" i="5"/>
  <c r="Q74" i="5"/>
  <c r="Q86" i="5"/>
  <c r="Q75" i="5"/>
  <c r="Q87" i="5"/>
  <c r="Q76" i="5"/>
  <c r="Q89" i="5"/>
  <c r="Q90" i="5"/>
  <c r="P68" i="5"/>
  <c r="P80" i="5"/>
  <c r="P87" i="5"/>
  <c r="P69" i="5"/>
  <c r="P81" i="5"/>
  <c r="P78" i="5"/>
  <c r="P70" i="5"/>
  <c r="P82" i="5"/>
  <c r="P90" i="5"/>
  <c r="P71" i="5"/>
  <c r="P83" i="5"/>
  <c r="P86" i="5"/>
  <c r="P72" i="5"/>
  <c r="P84" i="5"/>
  <c r="P89" i="5"/>
  <c r="P79" i="5"/>
  <c r="P73" i="5"/>
  <c r="P85" i="5"/>
  <c r="P77" i="5"/>
  <c r="P74" i="5"/>
  <c r="P88" i="5"/>
  <c r="P75" i="5"/>
  <c r="P76" i="5"/>
  <c r="O68" i="5"/>
  <c r="O80" i="5"/>
  <c r="O69" i="5"/>
  <c r="O81" i="5"/>
  <c r="O70" i="5"/>
  <c r="O82" i="5"/>
  <c r="O71" i="5"/>
  <c r="O83" i="5"/>
  <c r="O72" i="5"/>
  <c r="O84" i="5"/>
  <c r="O85" i="5"/>
  <c r="O73" i="5"/>
  <c r="O74" i="5"/>
  <c r="O86" i="5"/>
  <c r="O75" i="5"/>
  <c r="O87" i="5"/>
  <c r="O76" i="5"/>
  <c r="O88" i="5"/>
  <c r="O78" i="5"/>
  <c r="O79" i="5"/>
  <c r="O77" i="5"/>
  <c r="O89" i="5"/>
  <c r="O90" i="5"/>
  <c r="N70" i="5"/>
  <c r="N82" i="5"/>
  <c r="N71" i="5"/>
  <c r="N83" i="5"/>
  <c r="N72" i="5"/>
  <c r="N84" i="5"/>
  <c r="N73" i="5"/>
  <c r="N85" i="5"/>
  <c r="N74" i="5"/>
  <c r="N86" i="5"/>
  <c r="N75" i="5"/>
  <c r="N87" i="5"/>
  <c r="N76" i="5"/>
  <c r="N88" i="5"/>
  <c r="N77" i="5"/>
  <c r="N89" i="5"/>
  <c r="N81" i="5"/>
  <c r="N78" i="5"/>
  <c r="N90" i="5"/>
  <c r="N79" i="5"/>
  <c r="N80" i="5"/>
  <c r="N68" i="5"/>
  <c r="N69" i="5"/>
  <c r="N67" i="5"/>
  <c r="O67" i="5"/>
  <c r="P67" i="5"/>
  <c r="Q67" i="5"/>
  <c r="R67" i="5"/>
  <c r="S67" i="5"/>
  <c r="M67" i="5"/>
  <c r="M68" i="5"/>
  <c r="M80" i="5"/>
  <c r="M70" i="5"/>
  <c r="M71" i="5"/>
  <c r="M69" i="5"/>
  <c r="M81" i="5"/>
  <c r="M82" i="5"/>
  <c r="M83" i="5"/>
  <c r="M72" i="5"/>
  <c r="M84" i="5"/>
  <c r="M73" i="5"/>
  <c r="M85" i="5"/>
  <c r="M74" i="5"/>
  <c r="M86" i="5"/>
  <c r="M75" i="5"/>
  <c r="M87" i="5"/>
  <c r="M89" i="5"/>
  <c r="M76" i="5"/>
  <c r="M88" i="5"/>
  <c r="M77" i="5"/>
  <c r="M78" i="5"/>
  <c r="M90" i="5"/>
  <c r="M79" i="5"/>
  <c r="H38" i="5"/>
  <c r="H50" i="5"/>
  <c r="H40" i="5"/>
  <c r="H41" i="5"/>
  <c r="H39" i="5"/>
  <c r="H51" i="5"/>
  <c r="H42" i="5"/>
  <c r="H54" i="5"/>
  <c r="H43" i="5"/>
  <c r="H55" i="5"/>
  <c r="H44" i="5"/>
  <c r="H56" i="5"/>
  <c r="H45" i="5"/>
  <c r="H57" i="5"/>
  <c r="H46" i="5"/>
  <c r="H58" i="5"/>
  <c r="H47" i="5"/>
  <c r="H59" i="5"/>
  <c r="H48" i="5"/>
  <c r="H60" i="5"/>
  <c r="H49" i="5"/>
  <c r="H52" i="5"/>
  <c r="H53" i="5"/>
  <c r="H37" i="5"/>
  <c r="G38" i="5"/>
  <c r="G50" i="5"/>
  <c r="G51" i="5"/>
  <c r="G40" i="5"/>
  <c r="G52" i="5"/>
  <c r="G39" i="5"/>
  <c r="G42" i="5"/>
  <c r="G54" i="5"/>
  <c r="G43" i="5"/>
  <c r="G55" i="5"/>
  <c r="G44" i="5"/>
  <c r="G56" i="5"/>
  <c r="G45" i="5"/>
  <c r="G57" i="5"/>
  <c r="G46" i="5"/>
  <c r="G58" i="5"/>
  <c r="G47" i="5"/>
  <c r="G59" i="5"/>
  <c r="G53" i="5"/>
  <c r="G48" i="5"/>
  <c r="G60" i="5"/>
  <c r="G49" i="5"/>
  <c r="G41" i="5"/>
  <c r="G37" i="5"/>
  <c r="V6" i="5"/>
  <c r="V18" i="5"/>
  <c r="V19" i="5"/>
  <c r="V13" i="5"/>
  <c r="V15" i="5"/>
  <c r="V7" i="5"/>
  <c r="V27" i="5"/>
  <c r="V8" i="5"/>
  <c r="V20" i="5"/>
  <c r="V16" i="5"/>
  <c r="V9" i="5"/>
  <c r="V21" i="5"/>
  <c r="V10" i="5"/>
  <c r="V23" i="5"/>
  <c r="V24" i="5"/>
  <c r="V25" i="5"/>
  <c r="V14" i="5"/>
  <c r="V17" i="5"/>
  <c r="V22" i="5"/>
  <c r="V11" i="5"/>
  <c r="V28" i="5"/>
  <c r="V12" i="5"/>
  <c r="V26" i="5"/>
  <c r="U6" i="5"/>
  <c r="U18" i="5"/>
  <c r="U7" i="5"/>
  <c r="U26" i="5"/>
  <c r="U19" i="5"/>
  <c r="U8" i="5"/>
  <c r="U20" i="5"/>
  <c r="U23" i="5"/>
  <c r="U25" i="5"/>
  <c r="U28" i="5"/>
  <c r="U9" i="5"/>
  <c r="U21" i="5"/>
  <c r="U24" i="5"/>
  <c r="U14" i="5"/>
  <c r="U10" i="5"/>
  <c r="U22" i="5"/>
  <c r="U13" i="5"/>
  <c r="U27" i="5"/>
  <c r="U11" i="5"/>
  <c r="U15" i="5"/>
  <c r="U12" i="5"/>
  <c r="U16" i="5"/>
  <c r="U17" i="5"/>
  <c r="T6" i="5"/>
  <c r="T18" i="5"/>
  <c r="T7" i="5"/>
  <c r="T19" i="5"/>
  <c r="T15" i="5"/>
  <c r="T8" i="5"/>
  <c r="T20" i="5"/>
  <c r="T26" i="5"/>
  <c r="T28" i="5"/>
  <c r="T9" i="5"/>
  <c r="T21" i="5"/>
  <c r="T24" i="5"/>
  <c r="T17" i="5"/>
  <c r="T10" i="5"/>
  <c r="T22" i="5"/>
  <c r="T25" i="5"/>
  <c r="T16" i="5"/>
  <c r="T11" i="5"/>
  <c r="T23" i="5"/>
  <c r="T27" i="5"/>
  <c r="T12" i="5"/>
  <c r="T13" i="5"/>
  <c r="T14" i="5"/>
  <c r="S6" i="5"/>
  <c r="S18" i="5"/>
  <c r="S7" i="5"/>
  <c r="S19" i="5"/>
  <c r="S28" i="5"/>
  <c r="S8" i="5"/>
  <c r="S20" i="5"/>
  <c r="S22" i="5"/>
  <c r="S11" i="5"/>
  <c r="S9" i="5"/>
  <c r="S21" i="5"/>
  <c r="S10" i="5"/>
  <c r="S23" i="5"/>
  <c r="S12" i="5"/>
  <c r="S24" i="5"/>
  <c r="S26" i="5"/>
  <c r="S27" i="5"/>
  <c r="S16" i="5"/>
  <c r="S13" i="5"/>
  <c r="S25" i="5"/>
  <c r="S14" i="5"/>
  <c r="S15" i="5"/>
  <c r="S17" i="5"/>
  <c r="R6" i="5"/>
  <c r="R18" i="5"/>
  <c r="R19" i="5"/>
  <c r="R16" i="5"/>
  <c r="R7" i="5"/>
  <c r="R8" i="5"/>
  <c r="R20" i="5"/>
  <c r="R14" i="5"/>
  <c r="R9" i="5"/>
  <c r="R21" i="5"/>
  <c r="R13" i="5"/>
  <c r="R15" i="5"/>
  <c r="R10" i="5"/>
  <c r="R22" i="5"/>
  <c r="R25" i="5"/>
  <c r="R27" i="5"/>
  <c r="R11" i="5"/>
  <c r="R23" i="5"/>
  <c r="R26" i="5"/>
  <c r="R28" i="5"/>
  <c r="R12" i="5"/>
  <c r="R24" i="5"/>
  <c r="R17" i="5"/>
  <c r="Q6" i="5"/>
  <c r="Q18" i="5"/>
  <c r="Q21" i="5"/>
  <c r="Q7" i="5"/>
  <c r="Q19" i="5"/>
  <c r="Q8" i="5"/>
  <c r="Q20" i="5"/>
  <c r="Q9" i="5"/>
  <c r="Q10" i="5"/>
  <c r="Q22" i="5"/>
  <c r="Q11" i="5"/>
  <c r="Q23" i="5"/>
  <c r="Q15" i="5"/>
  <c r="Q17" i="5"/>
  <c r="Q12" i="5"/>
  <c r="Q24" i="5"/>
  <c r="Q27" i="5"/>
  <c r="Q16" i="5"/>
  <c r="Q13" i="5"/>
  <c r="Q25" i="5"/>
  <c r="Q26" i="5"/>
  <c r="Q28" i="5"/>
  <c r="Q14" i="5"/>
  <c r="Q5" i="5"/>
  <c r="R5" i="5"/>
  <c r="S5" i="5"/>
  <c r="T5" i="5"/>
  <c r="U5" i="5"/>
  <c r="V5" i="5"/>
  <c r="P5" i="5"/>
  <c r="P6" i="5"/>
  <c r="P18" i="5"/>
  <c r="P19" i="5"/>
  <c r="P8" i="5"/>
  <c r="P7" i="5"/>
  <c r="P10" i="5"/>
  <c r="P22" i="5"/>
  <c r="P11" i="5"/>
  <c r="P23" i="5"/>
  <c r="P24" i="5"/>
  <c r="P25" i="5"/>
  <c r="P27" i="5"/>
  <c r="P9" i="5"/>
  <c r="P12" i="5"/>
  <c r="P13" i="5"/>
  <c r="P14" i="5"/>
  <c r="P26" i="5"/>
  <c r="P15" i="5"/>
  <c r="P17" i="5"/>
  <c r="P21" i="5"/>
  <c r="P16" i="5"/>
  <c r="P28" i="5"/>
  <c r="P20" i="5"/>
  <c r="I7" i="3"/>
  <c r="I9" i="3"/>
  <c r="I11" i="3"/>
  <c r="I10" i="3"/>
  <c r="I6" i="3"/>
  <c r="I8" i="3"/>
  <c r="I5" i="3"/>
  <c r="H7" i="3"/>
  <c r="H9" i="3"/>
  <c r="H11" i="3"/>
  <c r="H10" i="3"/>
  <c r="H6" i="3"/>
  <c r="H8" i="3"/>
  <c r="H5" i="3"/>
</calcChain>
</file>

<file path=xl/sharedStrings.xml><?xml version="1.0" encoding="utf-8"?>
<sst xmlns="http://schemas.openxmlformats.org/spreadsheetml/2006/main" count="1217" uniqueCount="88">
  <si>
    <t>member_casual</t>
  </si>
  <si>
    <t>percent_share</t>
  </si>
  <si>
    <t>casual</t>
  </si>
  <si>
    <t>member</t>
  </si>
  <si>
    <t>Share of member and casual</t>
  </si>
  <si>
    <t>start_week_day</t>
  </si>
  <si>
    <t>count</t>
  </si>
  <si>
    <t>FRI</t>
  </si>
  <si>
    <t>MON</t>
  </si>
  <si>
    <t>SAT</t>
  </si>
  <si>
    <t>SUN</t>
  </si>
  <si>
    <t>THU</t>
  </si>
  <si>
    <t>TUE</t>
  </si>
  <si>
    <t>WED</t>
  </si>
  <si>
    <t>Trips of member and casual on week days</t>
  </si>
  <si>
    <t>Sum of count</t>
  </si>
  <si>
    <t>Row Labels</t>
  </si>
  <si>
    <t>Column Labels</t>
  </si>
  <si>
    <t>started_at_hour</t>
  </si>
  <si>
    <t>start_of_trip_hour</t>
  </si>
  <si>
    <t xml:space="preserve">Trips start time analysis of member and casual </t>
  </si>
  <si>
    <t>Casual</t>
  </si>
  <si>
    <t>Member</t>
  </si>
  <si>
    <t>Hour</t>
  </si>
  <si>
    <t>start_at_month</t>
  </si>
  <si>
    <t xml:space="preserve">April    </t>
  </si>
  <si>
    <t xml:space="preserve">August   </t>
  </si>
  <si>
    <t xml:space="preserve">December </t>
  </si>
  <si>
    <t xml:space="preserve">February </t>
  </si>
  <si>
    <t xml:space="preserve">January  </t>
  </si>
  <si>
    <t xml:space="preserve">July     </t>
  </si>
  <si>
    <t xml:space="preserve">June     </t>
  </si>
  <si>
    <t xml:space="preserve">March    </t>
  </si>
  <si>
    <t xml:space="preserve">May      </t>
  </si>
  <si>
    <t xml:space="preserve">November </t>
  </si>
  <si>
    <t xml:space="preserve">October  </t>
  </si>
  <si>
    <t>September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</si>
  <si>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</si>
  <si>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</si>
  <si>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</si>
  <si>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</si>
  <si>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</si>
  <si>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</si>
  <si>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</si>
  <si>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</si>
  <si>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</si>
  <si>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</si>
  <si>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</si>
  <si>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</si>
  <si>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mon</t>
  </si>
  <si>
    <t>day</t>
  </si>
  <si>
    <t>Weekday</t>
  </si>
  <si>
    <t>Weekend</t>
  </si>
  <si>
    <t>Started_at_hour</t>
  </si>
  <si>
    <t>mean_trip_duration_mins</t>
  </si>
  <si>
    <t>Sum of mean_trip_duration_mins</t>
  </si>
  <si>
    <t>Day</t>
  </si>
  <si>
    <t>classic_bike</t>
  </si>
  <si>
    <t>docked_bike</t>
  </si>
  <si>
    <t>electric_bike</t>
  </si>
  <si>
    <t>rideabletype</t>
  </si>
  <si>
    <t>no_of_rides</t>
  </si>
  <si>
    <t>% Share</t>
  </si>
  <si>
    <t>membe_casual</t>
  </si>
  <si>
    <t>Sum of no_of_rides</t>
  </si>
  <si>
    <t>Rideable_type</t>
  </si>
  <si>
    <t>rideable type</t>
  </si>
  <si>
    <t>members</t>
  </si>
  <si>
    <t>MEMBERS</t>
  </si>
  <si>
    <t>Month</t>
  </si>
  <si>
    <t>University Ave &amp; 57th St</t>
  </si>
  <si>
    <t>Ellis Ave &amp; 60th St</t>
  </si>
  <si>
    <t>Ellis Ave &amp; 55th St</t>
  </si>
  <si>
    <t>Streeter Dr &amp; Grand Ave</t>
  </si>
  <si>
    <t>DuSable Lake Shore Dr &amp; Monroe St</t>
  </si>
  <si>
    <t>Calumet Ave &amp; 33rd St</t>
  </si>
  <si>
    <t>State St &amp; 33rd St</t>
  </si>
  <si>
    <t>Morgan St &amp; Polk St</t>
  </si>
  <si>
    <t>Loomis St &amp; Lexington St</t>
  </si>
  <si>
    <t>Kimbark Ave &amp; 53rd St</t>
  </si>
  <si>
    <t>Michigan Ave &amp; Oak St</t>
  </si>
  <si>
    <t>Millennium Park</t>
  </si>
  <si>
    <t>Ellis Ave &amp; 58th St</t>
  </si>
  <si>
    <t>Halsted St &amp; Polk St</t>
  </si>
  <si>
    <t>Lake Park Ave &amp; 56th St</t>
  </si>
  <si>
    <t>MLK Jr Dr &amp; 29th St</t>
  </si>
  <si>
    <t>DuSable Lake Shore Dr &amp; North Blvd</t>
  </si>
  <si>
    <t>Shedd Aquarium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</si>
</sst>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0" xfId="0" applyAlignment="1"/>
    <xf numFmtId="0" fontId="1" fillId="2" borderId="1" xfId="0" applyFont="1" applyFill="1" applyBorder="1"/>
    <xf numFmtId="0" fontId="1" fillId="0" borderId="4" xfId="0" applyFont="1" applyFill="1" applyBorder="1"/>
    <xf numFmtId="9" fontId="0" fillId="0" borderId="1" xfId="1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10" Type="http://schemas.openxmlformats.org/officeDocument/2006/relationships/pivotCacheDefinition" Target="pivotCache/pivotCacheDefinition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between member &amp; casual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'Main Sheet'!$B$2</c:f>
              <c:strCache>
                <c:ptCount val="1"/>
                <c:pt idx="0">
                  <c:v>percent_share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40-4267-BB6D-AF31430C5FA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40-4267-BB6D-AF31430C5FA2}"/>
              </c:ext>
            </c:extLst>
          </c:dPt>
          <c:dLbls>
            <c:numFmt formatCode="0.00\ 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Sheet'!$A$3:$A$4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'Main Sheet'!$B$3:$B$4</c:f>
              <c:numCache>
                <c:formatCode>0.00%</c:formatCode>
                <c:ptCount val="2"/>
                <c:pt idx="0">
                  <c:v>0.39539999999999997</c:v>
                </c:pt>
                <c:pt idx="1">
                  <c:v>0.60460000000000003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0-4267-BB6D-AF31430C5F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84295713035865"/>
          <c:y val="0.45449001166520853"/>
          <c:w val="0.18469229581596419"/>
          <c:h val="0.2102818456104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trip duration (min) on weekdays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'pt02'!$G$180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'pt02'!$F$181:$F$187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'pt02'!$G$181:$G$187</c:f>
              <c:numCache>
                <c:formatCode>General</c:formatCode>
                <c:ptCount val="7"/>
                <c:pt idx="0">
                  <c:v>23.89</c:v>
                </c:pt>
                <c:pt idx="1">
                  <c:v>20.9</c:v>
                </c:pt>
                <c:pt idx="2">
                  <c:v>19.8</c:v>
                </c:pt>
                <c:pt idx="3">
                  <c:v>20.77</c:v>
                </c:pt>
                <c:pt idx="4">
                  <c:v>22.02</c:v>
                </c:pt>
                <c:pt idx="5">
                  <c:v>26.17</c:v>
                </c:pt>
                <c:pt idx="6">
                  <c:v>26.62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D-4412-8909-99CFD89F5A03}"/>
            </c:ext>
          </c:extLst>
        </c:ser>
        <c:ser>
          <c:idx val="1"/>
          <c:order val="1"/>
          <c:tx>
            <c:strRef>
              <c:f>'pt02'!$H$180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'pt02'!$F$181:$F$187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'pt02'!$H$181:$H$187</c:f>
              <c:numCache>
                <c:formatCode>General</c:formatCode>
                <c:ptCount val="7"/>
                <c:pt idx="0">
                  <c:v>11.79</c:v>
                </c:pt>
                <c:pt idx="1">
                  <c:v>11.66</c:v>
                </c:pt>
                <c:pt idx="2">
                  <c:v>11.66</c:v>
                </c:pt>
                <c:pt idx="3">
                  <c:v>11.87</c:v>
                </c:pt>
                <c:pt idx="4">
                  <c:v>12.03</c:v>
                </c:pt>
                <c:pt idx="5">
                  <c:v>13.83</c:v>
                </c:pt>
                <c:pt idx="6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D-4412-8909-99CFD89F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879040"/>
        <c:axId val="2032881952"/>
      </c:barChart>
      <c:catAx>
        <c:axId val="20328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1952"/>
        <c:crosses val="autoZero"/>
        <c:auto val="1"/>
        <c:lblAlgn val="ctr"/>
        <c:lblOffset val="100"/>
        <c:noMultiLvlLbl val="0"/>
      </c:catAx>
      <c:valAx>
        <c:axId val="2032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 of different rideable options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Sheet'!$B$211</c:f>
              <c:strCache>
                <c:ptCount val="1"/>
                <c:pt idx="0">
                  <c:v>no_of_rides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EB7B6DC-F94D-4357-A638-31B844D7EC5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CCE-438E-B881-1721FFABAC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5314469-B0D8-405F-80C3-08044795790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CE-438E-B881-1721FFABACC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64B37D3-F849-418C-B04C-F4755F7C1A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CE-438E-B881-1721FFABACC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Sheet'!$A$212:$A$214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'Main Sheet'!$B$212:$B$214</c:f>
              <c:numCache>
                <c:formatCode>General</c:formatCode>
                <c:ptCount val="3"/>
                <c:pt idx="0">
                  <c:v>2636223</c:v>
                </c:pt>
                <c:pt idx="1">
                  <c:v>171126</c:v>
                </c:pt>
                <c:pt idx="2">
                  <c:v>1675259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'Main Sheet'!$C$212:$C$214</c15:f>
                <c15:dlblRangeCache>
                  <c:ptCount val="3"/>
                  <c:pt idx="0">
                    <c:v>59%</c:v>
                  </c:pt>
                  <c:pt idx="1">
                    <c:v>4%</c:v>
                  </c:pt>
                  <c:pt idx="2">
                    <c:v>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CCE-438E-B881-1721FFAB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06863"/>
        <c:axId val="2139706031"/>
      </c:barChart>
      <c:catAx>
        <c:axId val="213970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6031"/>
        <c:crosses val="autoZero"/>
        <c:auto val="1"/>
        <c:lblAlgn val="ctr"/>
        <c:lblOffset val="100"/>
        <c:noMultiLvlLbl val="0"/>
      </c:catAx>
      <c:valAx>
        <c:axId val="21397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Rideable option vs different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'pt02'!$G$195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'pt02'!$F$196:$F$198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'pt02'!$G$196:$G$198</c:f>
              <c:numCache>
                <c:formatCode>General</c:formatCode>
                <c:ptCount val="3"/>
                <c:pt idx="0">
                  <c:v>887280</c:v>
                </c:pt>
                <c:pt idx="1">
                  <c:v>171126</c:v>
                </c:pt>
                <c:pt idx="2">
                  <c:v>714135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A44-982A-C387EE097367}"/>
            </c:ext>
          </c:extLst>
        </c:ser>
        <c:ser>
          <c:idx val="1"/>
          <c:order val="1"/>
          <c:tx>
            <c:strRef>
              <c:f>'pt02'!$H$195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'pt02'!$F$196:$F$198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'pt02'!$H$196:$H$198</c:f>
              <c:numCache>
                <c:formatCode>General</c:formatCode>
                <c:ptCount val="3"/>
                <c:pt idx="0">
                  <c:v>1748943</c:v>
                </c:pt>
                <c:pt idx="1">
                  <c:v>0</c:v>
                </c:pt>
                <c:pt idx="2">
                  <c:v>961124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4-4A44-982A-C387EE097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90735"/>
        <c:axId val="2097691151"/>
      </c:barChart>
      <c:catAx>
        <c:axId val="20976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1151"/>
        <c:crosses val="autoZero"/>
        <c:auto val="1"/>
        <c:lblAlgn val="ctr"/>
        <c:lblOffset val="100"/>
        <c:noMultiLvlLbl val="0"/>
      </c:catAx>
      <c:valAx>
        <c:axId val="20976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0735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</a:t>
            </a:r>
            <a:r>
              <a:rPr lang="en-IN" baseline="0"/>
              <a:t> customer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'pt02'!$G$210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'pt02'!$F$211:$F$217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'pt02'!$G$211:$G$217</c:f>
              <c:numCache>
                <c:formatCode>General</c:formatCode>
                <c:ptCount val="7"/>
                <c:pt idx="0">
                  <c:v>249430</c:v>
                </c:pt>
                <c:pt idx="1">
                  <c:v>278836</c:v>
                </c:pt>
                <c:pt idx="2">
                  <c:v>273717</c:v>
                </c:pt>
                <c:pt idx="3">
                  <c:v>272957</c:v>
                </c:pt>
                <c:pt idx="4">
                  <c:v>240175</c:v>
                </c:pt>
                <c:pt idx="5">
                  <c:v>229196</c:v>
                </c:pt>
                <c:pt idx="6">
                  <c:v>204632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F-472F-94EF-D933D7855F6F}"/>
            </c:ext>
          </c:extLst>
        </c:ser>
        <c:ser>
          <c:idx val="1"/>
          <c:order val="1"/>
          <c:tx>
            <c:strRef>
              <c:f>'pt02'!$H$210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'pt02'!$F$211:$F$217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'pt02'!$H$211:$H$217</c:f>
              <c:numCache>
                <c:formatCode>General</c:formatCode>
                <c:ptCount val="7"/>
                <c:pt idx="0">
                  <c:v>135416</c:v>
                </c:pt>
                <c:pt idx="1">
                  <c:v>154211</c:v>
                </c:pt>
                <c:pt idx="2">
                  <c:v>157195</c:v>
                </c:pt>
                <c:pt idx="3">
                  <c:v>158325</c:v>
                </c:pt>
                <c:pt idx="4">
                  <c:v>137960</c:v>
                </c:pt>
                <c:pt idx="5">
                  <c:v>115862</c:v>
                </c:pt>
                <c:pt idx="6">
                  <c:v>102155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F-472F-94EF-D933D785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79183"/>
        <c:axId val="110679599"/>
      </c:barChart>
      <c:catAx>
        <c:axId val="1106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9599"/>
        <c:crosses val="autoZero"/>
        <c:auto val="1"/>
        <c:lblAlgn val="ctr"/>
        <c:lblOffset val="100"/>
        <c:noMultiLvlLbl val="0"/>
      </c:catAx>
      <c:valAx>
        <c:axId val="1106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 customer</a:t>
            </a:r>
          </a:p>
        </c:rich>
      </c:tx>
      <c:layout>
        <c:manualLayout>
          <c:xMode val="edge"/>
          <c:yMode val="edge"/>
          <c:x val="0.361597112860892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'pt02'!$G$224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'pt02'!$G$225:$G$231</c:f>
              <c:numCache>
                <c:formatCode>General</c:formatCode>
                <c:ptCount val="7"/>
                <c:pt idx="0">
                  <c:v>101947</c:v>
                </c:pt>
                <c:pt idx="1">
                  <c:v>98194</c:v>
                </c:pt>
                <c:pt idx="2">
                  <c:v>98043</c:v>
                </c:pt>
                <c:pt idx="3">
                  <c:v>113383</c:v>
                </c:pt>
                <c:pt idx="4">
                  <c:v>124277</c:v>
                </c:pt>
                <c:pt idx="5">
                  <c:v>193811</c:v>
                </c:pt>
                <c:pt idx="6">
                  <c:v>157625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886-97BF-732E5C68BBD0}"/>
            </c:ext>
          </c:extLst>
        </c:ser>
        <c:ser>
          <c:idx val="1"/>
          <c:order val="1"/>
          <c:tx>
            <c:strRef>
              <c:f>'pt02'!$H$224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'pt02'!$H$225:$H$231</c:f>
              <c:numCache>
                <c:formatCode>General</c:formatCode>
                <c:ptCount val="7"/>
                <c:pt idx="0">
                  <c:v>21164</c:v>
                </c:pt>
                <c:pt idx="1">
                  <c:v>17401</c:v>
                </c:pt>
                <c:pt idx="2">
                  <c:v>16570</c:v>
                </c:pt>
                <c:pt idx="3">
                  <c:v>19058</c:v>
                </c:pt>
                <c:pt idx="4">
                  <c:v>23051</c:v>
                </c:pt>
                <c:pt idx="5">
                  <c:v>39595</c:v>
                </c:pt>
                <c:pt idx="6">
                  <c:v>34287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886-97BF-732E5C68BBD0}"/>
            </c:ext>
          </c:extLst>
        </c:ser>
        <c:ser>
          <c:idx val="2"/>
          <c:order val="2"/>
          <c:tx>
            <c:strRef>
              <c:f>'pt02'!$I$224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'pt02'!$I$225:$I$231</c:f>
              <c:numCache>
                <c:formatCode>General</c:formatCode>
                <c:ptCount val="7"/>
                <c:pt idx="0">
                  <c:v>86409</c:v>
                </c:pt>
                <c:pt idx="1">
                  <c:v>87387</c:v>
                </c:pt>
                <c:pt idx="2">
                  <c:v>91252</c:v>
                </c:pt>
                <c:pt idx="3">
                  <c:v>100060</c:v>
                </c:pt>
                <c:pt idx="4">
                  <c:v>106536</c:v>
                </c:pt>
                <c:pt idx="5">
                  <c:v>132408</c:v>
                </c:pt>
                <c:pt idx="6">
                  <c:v>110083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C-4886-97BF-732E5C68B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15199"/>
        <c:axId val="110916863"/>
      </c:barChart>
      <c:catAx>
        <c:axId val="110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6863"/>
        <c:crosses val="autoZero"/>
        <c:auto val="1"/>
        <c:lblAlgn val="ctr"/>
        <c:lblOffset val="100"/>
        <c:noMultiLvlLbl val="0"/>
      </c:catAx>
      <c:valAx>
        <c:axId val="1109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</a:t>
            </a:r>
            <a:r>
              <a:rPr lang="en-IN" baseline="0"/>
              <a:t> user  over the year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'pt02'!$G$245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'pt02'!$F$246:$F$257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'pt02'!$G$246:$G$257</c:f>
              <c:numCache>
                <c:formatCode>General</c:formatCode>
                <c:ptCount val="12"/>
                <c:pt idx="0">
                  <c:v>76359</c:v>
                </c:pt>
                <c:pt idx="1">
                  <c:v>74330</c:v>
                </c:pt>
                <c:pt idx="2">
                  <c:v>87596</c:v>
                </c:pt>
                <c:pt idx="3">
                  <c:v>119146</c:v>
                </c:pt>
                <c:pt idx="4">
                  <c:v>197893</c:v>
                </c:pt>
                <c:pt idx="5">
                  <c:v>236561</c:v>
                </c:pt>
                <c:pt idx="6">
                  <c:v>216998</c:v>
                </c:pt>
                <c:pt idx="7">
                  <c:v>215327</c:v>
                </c:pt>
                <c:pt idx="8">
                  <c:v>200669</c:v>
                </c:pt>
                <c:pt idx="9">
                  <c:v>151889</c:v>
                </c:pt>
                <c:pt idx="10">
                  <c:v>111504</c:v>
                </c:pt>
                <c:pt idx="11">
                  <c:v>60671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888-BBE3-80BFDECDBEBF}"/>
            </c:ext>
          </c:extLst>
        </c:ser>
        <c:ser>
          <c:idx val="1"/>
          <c:order val="1"/>
          <c:tx>
            <c:strRef>
              <c:f>'pt02'!$H$245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'pt02'!$F$246:$F$257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'pt02'!$H$246:$H$257</c:f>
              <c:numCache>
                <c:formatCode>General</c:formatCode>
                <c:ptCount val="12"/>
                <c:pt idx="0">
                  <c:v>42304</c:v>
                </c:pt>
                <c:pt idx="1">
                  <c:v>42632</c:v>
                </c:pt>
                <c:pt idx="2">
                  <c:v>66059</c:v>
                </c:pt>
                <c:pt idx="3">
                  <c:v>61517</c:v>
                </c:pt>
                <c:pt idx="4">
                  <c:v>84406</c:v>
                </c:pt>
                <c:pt idx="5">
                  <c:v>91721</c:v>
                </c:pt>
                <c:pt idx="6">
                  <c:v>114004</c:v>
                </c:pt>
                <c:pt idx="7">
                  <c:v>119903</c:v>
                </c:pt>
                <c:pt idx="8">
                  <c:v>113561</c:v>
                </c:pt>
                <c:pt idx="9">
                  <c:v>111056</c:v>
                </c:pt>
                <c:pt idx="10">
                  <c:v>70734</c:v>
                </c:pt>
                <c:pt idx="11">
                  <c:v>43227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F-4888-BBE3-80BFDECD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51247"/>
        <c:axId val="1972352079"/>
      </c:lineChart>
      <c:catAx>
        <c:axId val="19723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52079"/>
        <c:crosses val="autoZero"/>
        <c:auto val="1"/>
        <c:lblAlgn val="ctr"/>
        <c:lblOffset val="100"/>
        <c:noMultiLvlLbl val="0"/>
      </c:catAx>
      <c:valAx>
        <c:axId val="19723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 user over the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'pt02'!$G$264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'pt02'!$G$265:$G$276</c:f>
              <c:numCache>
                <c:formatCode>General</c:formatCode>
                <c:ptCount val="12"/>
                <c:pt idx="0">
                  <c:v>13860</c:v>
                </c:pt>
                <c:pt idx="1">
                  <c:v>15484</c:v>
                </c:pt>
                <c:pt idx="2">
                  <c:v>19380</c:v>
                </c:pt>
                <c:pt idx="3">
                  <c:v>47378</c:v>
                </c:pt>
                <c:pt idx="4">
                  <c:v>125708</c:v>
                </c:pt>
                <c:pt idx="5">
                  <c:v>169448</c:v>
                </c:pt>
                <c:pt idx="6">
                  <c:v>155678</c:v>
                </c:pt>
                <c:pt idx="7">
                  <c:v>128307</c:v>
                </c:pt>
                <c:pt idx="8">
                  <c:v>105080</c:v>
                </c:pt>
                <c:pt idx="9">
                  <c:v>61403</c:v>
                </c:pt>
                <c:pt idx="10">
                  <c:v>32954</c:v>
                </c:pt>
                <c:pt idx="11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4-46C7-BEAB-1113D34A445B}"/>
            </c:ext>
          </c:extLst>
        </c:ser>
        <c:ser>
          <c:idx val="1"/>
          <c:order val="1"/>
          <c:tx>
            <c:strRef>
              <c:f>'pt02'!$H$264</c:f>
              <c:strCache>
                <c:ptCount val="1"/>
                <c:pt idx="0">
                  <c:v>docked_bike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'pt02'!$H$265:$H$276</c:f>
              <c:numCache>
                <c:formatCode>General</c:formatCode>
                <c:ptCount val="12"/>
                <c:pt idx="0">
                  <c:v>1682</c:v>
                </c:pt>
                <c:pt idx="1">
                  <c:v>2151</c:v>
                </c:pt>
                <c:pt idx="2">
                  <c:v>2944</c:v>
                </c:pt>
                <c:pt idx="3">
                  <c:v>11980</c:v>
                </c:pt>
                <c:pt idx="4">
                  <c:v>0</c:v>
                </c:pt>
                <c:pt idx="5">
                  <c:v>30212</c:v>
                </c:pt>
                <c:pt idx="6">
                  <c:v>30599</c:v>
                </c:pt>
                <c:pt idx="7">
                  <c:v>25888</c:v>
                </c:pt>
                <c:pt idx="8">
                  <c:v>19488</c:v>
                </c:pt>
                <c:pt idx="9">
                  <c:v>12396</c:v>
                </c:pt>
                <c:pt idx="10">
                  <c:v>5794</c:v>
                </c:pt>
                <c:pt idx="11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4-46C7-BEAB-1113D34A445B}"/>
            </c:ext>
          </c:extLst>
        </c:ser>
        <c:ser>
          <c:idx val="2"/>
          <c:order val="2"/>
          <c:tx>
            <c:strRef>
              <c:f>'pt02'!$I$264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'pt02'!$I$265:$I$276</c:f>
              <c:numCache>
                <c:formatCode>General</c:formatCode>
                <c:ptCount val="12"/>
                <c:pt idx="0">
                  <c:v>14079</c:v>
                </c:pt>
                <c:pt idx="1">
                  <c:v>15209</c:v>
                </c:pt>
                <c:pt idx="2">
                  <c:v>24468</c:v>
                </c:pt>
                <c:pt idx="3">
                  <c:v>32539</c:v>
                </c:pt>
                <c:pt idx="4">
                  <c:v>68418</c:v>
                </c:pt>
                <c:pt idx="5">
                  <c:v>92408</c:v>
                </c:pt>
                <c:pt idx="6">
                  <c:v>125401</c:v>
                </c:pt>
                <c:pt idx="7">
                  <c:v>115900</c:v>
                </c:pt>
                <c:pt idx="8">
                  <c:v>96347</c:v>
                </c:pt>
                <c:pt idx="9">
                  <c:v>77525</c:v>
                </c:pt>
                <c:pt idx="10">
                  <c:v>34808</c:v>
                </c:pt>
                <c:pt idx="11">
                  <c:v>17033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4-46C7-BEAB-1113D34A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66879"/>
        <c:axId val="157855647"/>
      </c:lineChart>
      <c:catAx>
        <c:axId val="1578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5647"/>
        <c:crosses val="autoZero"/>
        <c:auto val="1"/>
        <c:lblAlgn val="ctr"/>
        <c:lblOffset val="100"/>
        <c:noMultiLvlLbl val="0"/>
      </c:catAx>
      <c:valAx>
        <c:axId val="157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6879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table01'!$H$4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table01'!$G$5:$G$11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table01'!$H$5:$H$11</c:f>
              <c:numCache>
                <c:formatCode>General</c:formatCode>
                <c:ptCount val="7"/>
                <c:pt idx="0">
                  <c:v>209520</c:v>
                </c:pt>
                <c:pt idx="1">
                  <c:v>202982</c:v>
                </c:pt>
                <c:pt idx="2">
                  <c:v>205865</c:v>
                </c:pt>
                <c:pt idx="3">
                  <c:v>232501</c:v>
                </c:pt>
                <c:pt idx="4">
                  <c:v>253864</c:v>
                </c:pt>
                <c:pt idx="5">
                  <c:v>365814</c:v>
                </c:pt>
                <c:pt idx="6">
                  <c:v>301995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F-43B4-9FEB-C5E429633478}"/>
            </c:ext>
          </c:extLst>
        </c:ser>
        <c:ser>
          <c:idx val="1"/>
          <c:order val="1"/>
          <c:tx>
            <c:strRef>
              <c:f>'pivot table01'!$I$4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table01'!$G$5:$G$11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table01'!$I$5:$I$11</c:f>
              <c:numCache>
                <c:formatCode>General</c:formatCode>
                <c:ptCount val="7"/>
                <c:pt idx="0">
                  <c:v>384846</c:v>
                </c:pt>
                <c:pt idx="1">
                  <c:v>433047</c:v>
                </c:pt>
                <c:pt idx="2">
                  <c:v>430912</c:v>
                </c:pt>
                <c:pt idx="3">
                  <c:v>431282</c:v>
                </c:pt>
                <c:pt idx="4">
                  <c:v>378135</c:v>
                </c:pt>
                <c:pt idx="5">
                  <c:v>345058</c:v>
                </c:pt>
                <c:pt idx="6">
                  <c:v>306787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F-43B4-9FEB-C5E42963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488544"/>
        <c:axId val="1622474400"/>
      </c:barChart>
      <c:catAx>
        <c:axId val="16224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4400"/>
        <c:crosses val="autoZero"/>
        <c:auto val="1"/>
        <c:lblAlgn val="ctr"/>
        <c:lblOffset val="100"/>
        <c:noMultiLvlLbl val="0"/>
      </c:catAx>
      <c:valAx>
        <c:axId val="1622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'pt02'!$P$4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'pt02'!$P$5:$P$28</c:f>
              <c:numCache>
                <c:formatCode>General</c:formatCode>
                <c:ptCount val="24"/>
                <c:pt idx="0">
                  <c:v>5329</c:v>
                </c:pt>
                <c:pt idx="1">
                  <c:v>2897</c:v>
                </c:pt>
                <c:pt idx="2">
                  <c:v>1724</c:v>
                </c:pt>
                <c:pt idx="3">
                  <c:v>1251</c:v>
                </c:pt>
                <c:pt idx="4">
                  <c:v>1538</c:v>
                </c:pt>
                <c:pt idx="5">
                  <c:v>5432</c:v>
                </c:pt>
                <c:pt idx="6">
                  <c:v>16366</c:v>
                </c:pt>
                <c:pt idx="7">
                  <c:v>29082</c:v>
                </c:pt>
                <c:pt idx="8">
                  <c:v>34225</c:v>
                </c:pt>
                <c:pt idx="9">
                  <c:v>22305</c:v>
                </c:pt>
                <c:pt idx="10">
                  <c:v>21814</c:v>
                </c:pt>
                <c:pt idx="11">
                  <c:v>26796</c:v>
                </c:pt>
                <c:pt idx="12">
                  <c:v>31952</c:v>
                </c:pt>
                <c:pt idx="13">
                  <c:v>32372</c:v>
                </c:pt>
                <c:pt idx="14">
                  <c:v>33524</c:v>
                </c:pt>
                <c:pt idx="15">
                  <c:v>40013</c:v>
                </c:pt>
                <c:pt idx="16">
                  <c:v>54871</c:v>
                </c:pt>
                <c:pt idx="17">
                  <c:v>69162</c:v>
                </c:pt>
                <c:pt idx="18">
                  <c:v>55492</c:v>
                </c:pt>
                <c:pt idx="19">
                  <c:v>39349</c:v>
                </c:pt>
                <c:pt idx="20">
                  <c:v>27114</c:v>
                </c:pt>
                <c:pt idx="21">
                  <c:v>20365</c:v>
                </c:pt>
                <c:pt idx="22">
                  <c:v>13511</c:v>
                </c:pt>
                <c:pt idx="23">
                  <c:v>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982-A8F8-4DBDF276B388}"/>
            </c:ext>
          </c:extLst>
        </c:ser>
        <c:ser>
          <c:idx val="1"/>
          <c:order val="1"/>
          <c:tx>
            <c:strRef>
              <c:f>'pt02'!$Q$4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'pt02'!$Q$5:$Q$28</c:f>
              <c:numCache>
                <c:formatCode>General</c:formatCode>
                <c:ptCount val="24"/>
                <c:pt idx="0">
                  <c:v>3894</c:v>
                </c:pt>
                <c:pt idx="1">
                  <c:v>1954</c:v>
                </c:pt>
                <c:pt idx="2">
                  <c:v>1069</c:v>
                </c:pt>
                <c:pt idx="3">
                  <c:v>797</c:v>
                </c:pt>
                <c:pt idx="4">
                  <c:v>1457</c:v>
                </c:pt>
                <c:pt idx="5">
                  <c:v>6796</c:v>
                </c:pt>
                <c:pt idx="6">
                  <c:v>21189</c:v>
                </c:pt>
                <c:pt idx="7">
                  <c:v>40046</c:v>
                </c:pt>
                <c:pt idx="8">
                  <c:v>45089</c:v>
                </c:pt>
                <c:pt idx="9">
                  <c:v>24727</c:v>
                </c:pt>
                <c:pt idx="10">
                  <c:v>20517</c:v>
                </c:pt>
                <c:pt idx="11">
                  <c:v>24751</c:v>
                </c:pt>
                <c:pt idx="12">
                  <c:v>30109</c:v>
                </c:pt>
                <c:pt idx="13">
                  <c:v>29778</c:v>
                </c:pt>
                <c:pt idx="14">
                  <c:v>29751</c:v>
                </c:pt>
                <c:pt idx="15">
                  <c:v>39430</c:v>
                </c:pt>
                <c:pt idx="16">
                  <c:v>59665</c:v>
                </c:pt>
                <c:pt idx="17">
                  <c:v>77021</c:v>
                </c:pt>
                <c:pt idx="18">
                  <c:v>59285</c:v>
                </c:pt>
                <c:pt idx="19">
                  <c:v>42251</c:v>
                </c:pt>
                <c:pt idx="20">
                  <c:v>29187</c:v>
                </c:pt>
                <c:pt idx="21">
                  <c:v>23002</c:v>
                </c:pt>
                <c:pt idx="22">
                  <c:v>15841</c:v>
                </c:pt>
                <c:pt idx="23">
                  <c:v>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A-4982-A8F8-4DBDF276B388}"/>
            </c:ext>
          </c:extLst>
        </c:ser>
        <c:ser>
          <c:idx val="2"/>
          <c:order val="2"/>
          <c:tx>
            <c:strRef>
              <c:f>'pt02'!$R$4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'pt02'!$R$5:$R$28</c:f>
              <c:numCache>
                <c:formatCode>General</c:formatCode>
                <c:ptCount val="24"/>
                <c:pt idx="0">
                  <c:v>4143</c:v>
                </c:pt>
                <c:pt idx="1">
                  <c:v>2085</c:v>
                </c:pt>
                <c:pt idx="2">
                  <c:v>1053</c:v>
                </c:pt>
                <c:pt idx="3">
                  <c:v>759</c:v>
                </c:pt>
                <c:pt idx="4">
                  <c:v>1286</c:v>
                </c:pt>
                <c:pt idx="5">
                  <c:v>6588</c:v>
                </c:pt>
                <c:pt idx="6">
                  <c:v>19551</c:v>
                </c:pt>
                <c:pt idx="7">
                  <c:v>37513</c:v>
                </c:pt>
                <c:pt idx="8">
                  <c:v>43611</c:v>
                </c:pt>
                <c:pt idx="9">
                  <c:v>24816</c:v>
                </c:pt>
                <c:pt idx="10">
                  <c:v>20075</c:v>
                </c:pt>
                <c:pt idx="11">
                  <c:v>24645</c:v>
                </c:pt>
                <c:pt idx="12">
                  <c:v>29244</c:v>
                </c:pt>
                <c:pt idx="13">
                  <c:v>28869</c:v>
                </c:pt>
                <c:pt idx="14">
                  <c:v>29690</c:v>
                </c:pt>
                <c:pt idx="15">
                  <c:v>38478</c:v>
                </c:pt>
                <c:pt idx="16">
                  <c:v>59080</c:v>
                </c:pt>
                <c:pt idx="17">
                  <c:v>77360</c:v>
                </c:pt>
                <c:pt idx="18">
                  <c:v>60426</c:v>
                </c:pt>
                <c:pt idx="19">
                  <c:v>43127</c:v>
                </c:pt>
                <c:pt idx="20">
                  <c:v>31100</c:v>
                </c:pt>
                <c:pt idx="21">
                  <c:v>25057</c:v>
                </c:pt>
                <c:pt idx="22">
                  <c:v>18354</c:v>
                </c:pt>
                <c:pt idx="23">
                  <c:v>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A-4982-A8F8-4DBDF276B388}"/>
            </c:ext>
          </c:extLst>
        </c:ser>
        <c:ser>
          <c:idx val="3"/>
          <c:order val="3"/>
          <c:tx>
            <c:strRef>
              <c:f>'pt02'!$S$4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'pt02'!$S$5:$S$28</c:f>
              <c:numCache>
                <c:formatCode>General</c:formatCode>
                <c:ptCount val="24"/>
                <c:pt idx="0">
                  <c:v>5092</c:v>
                </c:pt>
                <c:pt idx="1">
                  <c:v>2421</c:v>
                </c:pt>
                <c:pt idx="2">
                  <c:v>1406</c:v>
                </c:pt>
                <c:pt idx="3">
                  <c:v>924</c:v>
                </c:pt>
                <c:pt idx="4">
                  <c:v>1271</c:v>
                </c:pt>
                <c:pt idx="5">
                  <c:v>5990</c:v>
                </c:pt>
                <c:pt idx="6">
                  <c:v>19016</c:v>
                </c:pt>
                <c:pt idx="7">
                  <c:v>36799</c:v>
                </c:pt>
                <c:pt idx="8">
                  <c:v>43959</c:v>
                </c:pt>
                <c:pt idx="9">
                  <c:v>25606</c:v>
                </c:pt>
                <c:pt idx="10">
                  <c:v>21776</c:v>
                </c:pt>
                <c:pt idx="11">
                  <c:v>26530</c:v>
                </c:pt>
                <c:pt idx="12">
                  <c:v>32085</c:v>
                </c:pt>
                <c:pt idx="13">
                  <c:v>31657</c:v>
                </c:pt>
                <c:pt idx="14">
                  <c:v>32241</c:v>
                </c:pt>
                <c:pt idx="15">
                  <c:v>41778</c:v>
                </c:pt>
                <c:pt idx="16">
                  <c:v>59663</c:v>
                </c:pt>
                <c:pt idx="17">
                  <c:v>76721</c:v>
                </c:pt>
                <c:pt idx="18">
                  <c:v>62165</c:v>
                </c:pt>
                <c:pt idx="19">
                  <c:v>44496</c:v>
                </c:pt>
                <c:pt idx="20">
                  <c:v>31377</c:v>
                </c:pt>
                <c:pt idx="21">
                  <c:v>26014</c:v>
                </c:pt>
                <c:pt idx="22">
                  <c:v>21885</c:v>
                </c:pt>
                <c:pt idx="23">
                  <c:v>12911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A-4982-A8F8-4DBDF276B388}"/>
            </c:ext>
          </c:extLst>
        </c:ser>
        <c:ser>
          <c:idx val="4"/>
          <c:order val="4"/>
          <c:tx>
            <c:strRef>
              <c:f>'pt02'!$T$4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'pt02'!$T$5:$T$28</c:f>
              <c:numCache>
                <c:formatCode>General</c:formatCode>
                <c:ptCount val="24"/>
                <c:pt idx="0">
                  <c:v>7284</c:v>
                </c:pt>
                <c:pt idx="1">
                  <c:v>4166</c:v>
                </c:pt>
                <c:pt idx="2">
                  <c:v>2245</c:v>
                </c:pt>
                <c:pt idx="3">
                  <c:v>1360</c:v>
                </c:pt>
                <c:pt idx="4">
                  <c:v>1442</c:v>
                </c:pt>
                <c:pt idx="5">
                  <c:v>5368</c:v>
                </c:pt>
                <c:pt idx="6">
                  <c:v>16090</c:v>
                </c:pt>
                <c:pt idx="7">
                  <c:v>26193</c:v>
                </c:pt>
                <c:pt idx="8">
                  <c:v>30363</c:v>
                </c:pt>
                <c:pt idx="9">
                  <c:v>22901</c:v>
                </c:pt>
                <c:pt idx="10">
                  <c:v>22556</c:v>
                </c:pt>
                <c:pt idx="11">
                  <c:v>29131</c:v>
                </c:pt>
                <c:pt idx="12">
                  <c:v>35788</c:v>
                </c:pt>
                <c:pt idx="13">
                  <c:v>37550</c:v>
                </c:pt>
                <c:pt idx="14">
                  <c:v>39193</c:v>
                </c:pt>
                <c:pt idx="15">
                  <c:v>47350</c:v>
                </c:pt>
                <c:pt idx="16">
                  <c:v>55934</c:v>
                </c:pt>
                <c:pt idx="17">
                  <c:v>62997</c:v>
                </c:pt>
                <c:pt idx="18">
                  <c:v>54038</c:v>
                </c:pt>
                <c:pt idx="19">
                  <c:v>40056</c:v>
                </c:pt>
                <c:pt idx="20">
                  <c:v>28090</c:v>
                </c:pt>
                <c:pt idx="21">
                  <c:v>22335</c:v>
                </c:pt>
                <c:pt idx="22">
                  <c:v>21225</c:v>
                </c:pt>
                <c:pt idx="23">
                  <c:v>18344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A-4982-A8F8-4DBDF276B388}"/>
            </c:ext>
          </c:extLst>
        </c:ser>
        <c:ser>
          <c:idx val="5"/>
          <c:order val="5"/>
          <c:tx>
            <c:strRef>
              <c:f>'pt02'!$U$4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'pt02'!$U$5:$U$28</c:f>
              <c:numCache>
                <c:formatCode>General</c:formatCode>
                <c:ptCount val="24"/>
                <c:pt idx="0">
                  <c:v>15260</c:v>
                </c:pt>
                <c:pt idx="1">
                  <c:v>11322</c:v>
                </c:pt>
                <c:pt idx="2">
                  <c:v>6090</c:v>
                </c:pt>
                <c:pt idx="3">
                  <c:v>3206</c:v>
                </c:pt>
                <c:pt idx="4">
                  <c:v>1638</c:v>
                </c:pt>
                <c:pt idx="5">
                  <c:v>2400</c:v>
                </c:pt>
                <c:pt idx="6">
                  <c:v>5786</c:v>
                </c:pt>
                <c:pt idx="7">
                  <c:v>10851</c:v>
                </c:pt>
                <c:pt idx="8">
                  <c:v>19596</c:v>
                </c:pt>
                <c:pt idx="9">
                  <c:v>30206</c:v>
                </c:pt>
                <c:pt idx="10">
                  <c:v>40364</c:v>
                </c:pt>
                <c:pt idx="11">
                  <c:v>49119</c:v>
                </c:pt>
                <c:pt idx="12">
                  <c:v>53067</c:v>
                </c:pt>
                <c:pt idx="13">
                  <c:v>53511</c:v>
                </c:pt>
                <c:pt idx="14">
                  <c:v>55216</c:v>
                </c:pt>
                <c:pt idx="15">
                  <c:v>56452</c:v>
                </c:pt>
                <c:pt idx="16">
                  <c:v>55836</c:v>
                </c:pt>
                <c:pt idx="17">
                  <c:v>52928</c:v>
                </c:pt>
                <c:pt idx="18">
                  <c:v>48604</c:v>
                </c:pt>
                <c:pt idx="19">
                  <c:v>38531</c:v>
                </c:pt>
                <c:pt idx="20">
                  <c:v>28517</c:v>
                </c:pt>
                <c:pt idx="21">
                  <c:v>25370</c:v>
                </c:pt>
                <c:pt idx="22">
                  <c:v>24557</c:v>
                </c:pt>
                <c:pt idx="23">
                  <c:v>22445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A-4982-A8F8-4DBDF276B388}"/>
            </c:ext>
          </c:extLst>
        </c:ser>
        <c:ser>
          <c:idx val="6"/>
          <c:order val="6"/>
          <c:tx>
            <c:strRef>
              <c:f>'pt02'!$V$4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'pt02'!$V$5:$V$28</c:f>
              <c:numCache>
                <c:formatCode>General</c:formatCode>
                <c:ptCount val="24"/>
                <c:pt idx="0">
                  <c:v>18530</c:v>
                </c:pt>
                <c:pt idx="1">
                  <c:v>12453</c:v>
                </c:pt>
                <c:pt idx="2">
                  <c:v>8044</c:v>
                </c:pt>
                <c:pt idx="3">
                  <c:v>4170</c:v>
                </c:pt>
                <c:pt idx="4">
                  <c:v>2371</c:v>
                </c:pt>
                <c:pt idx="5">
                  <c:v>2442</c:v>
                </c:pt>
                <c:pt idx="6">
                  <c:v>4956</c:v>
                </c:pt>
                <c:pt idx="7">
                  <c:v>8804</c:v>
                </c:pt>
                <c:pt idx="8">
                  <c:v>13849</c:v>
                </c:pt>
                <c:pt idx="9">
                  <c:v>23562</c:v>
                </c:pt>
                <c:pt idx="10">
                  <c:v>34312</c:v>
                </c:pt>
                <c:pt idx="11">
                  <c:v>43644</c:v>
                </c:pt>
                <c:pt idx="12">
                  <c:v>48327</c:v>
                </c:pt>
                <c:pt idx="13">
                  <c:v>49383</c:v>
                </c:pt>
                <c:pt idx="14">
                  <c:v>49840</c:v>
                </c:pt>
                <c:pt idx="15">
                  <c:v>51974</c:v>
                </c:pt>
                <c:pt idx="16">
                  <c:v>50755</c:v>
                </c:pt>
                <c:pt idx="17">
                  <c:v>46747</c:v>
                </c:pt>
                <c:pt idx="18">
                  <c:v>40757</c:v>
                </c:pt>
                <c:pt idx="19">
                  <c:v>30802</c:v>
                </c:pt>
                <c:pt idx="20">
                  <c:v>22292</c:v>
                </c:pt>
                <c:pt idx="21">
                  <c:v>17739</c:v>
                </c:pt>
                <c:pt idx="22">
                  <c:v>14254</c:v>
                </c:pt>
                <c:pt idx="23">
                  <c:v>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0A-4982-A8F8-4DBDF276B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003776"/>
        <c:axId val="1618004608"/>
      </c:lineChart>
      <c:catAx>
        <c:axId val="1618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4608"/>
        <c:crosses val="autoZero"/>
        <c:auto val="1"/>
        <c:lblAlgn val="ctr"/>
        <c:lblOffset val="100"/>
        <c:noMultiLvlLbl val="0"/>
      </c:catAx>
      <c:valAx>
        <c:axId val="1618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'pt02'!$G$36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'pt02'!$F$37:$F$60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'pt02'!$G$37:$G$60</c:f>
              <c:numCache>
                <c:formatCode>General</c:formatCode>
                <c:ptCount val="24"/>
                <c:pt idx="0">
                  <c:v>33594</c:v>
                </c:pt>
                <c:pt idx="1">
                  <c:v>21400</c:v>
                </c:pt>
                <c:pt idx="2">
                  <c:v>12818</c:v>
                </c:pt>
                <c:pt idx="3">
                  <c:v>7185</c:v>
                </c:pt>
                <c:pt idx="4">
                  <c:v>4755</c:v>
                </c:pt>
                <c:pt idx="5">
                  <c:v>8713</c:v>
                </c:pt>
                <c:pt idx="6">
                  <c:v>22792</c:v>
                </c:pt>
                <c:pt idx="7">
                  <c:v>39576</c:v>
                </c:pt>
                <c:pt idx="8">
                  <c:v>54290</c:v>
                </c:pt>
                <c:pt idx="9">
                  <c:v>56172</c:v>
                </c:pt>
                <c:pt idx="10">
                  <c:v>73135</c:v>
                </c:pt>
                <c:pt idx="11">
                  <c:v>95431</c:v>
                </c:pt>
                <c:pt idx="12">
                  <c:v>111986</c:v>
                </c:pt>
                <c:pt idx="13">
                  <c:v>116309</c:v>
                </c:pt>
                <c:pt idx="14">
                  <c:v>123133</c:v>
                </c:pt>
                <c:pt idx="15">
                  <c:v>136153</c:v>
                </c:pt>
                <c:pt idx="16">
                  <c:v>153461</c:v>
                </c:pt>
                <c:pt idx="17">
                  <c:v>170640</c:v>
                </c:pt>
                <c:pt idx="18">
                  <c:v>150051</c:v>
                </c:pt>
                <c:pt idx="19">
                  <c:v>114477</c:v>
                </c:pt>
                <c:pt idx="20">
                  <c:v>83689</c:v>
                </c:pt>
                <c:pt idx="21">
                  <c:v>71705</c:v>
                </c:pt>
                <c:pt idx="22">
                  <c:v>64125</c:v>
                </c:pt>
                <c:pt idx="23">
                  <c:v>46951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D-4380-989A-5EFC1C902FA7}"/>
            </c:ext>
          </c:extLst>
        </c:ser>
        <c:ser>
          <c:idx val="1"/>
          <c:order val="1"/>
          <c:tx>
            <c:strRef>
              <c:f>'pt02'!$H$36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'pt02'!$F$37:$F$60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'pt02'!$H$37:$H$60</c:f>
              <c:numCache>
                <c:formatCode>General</c:formatCode>
                <c:ptCount val="24"/>
                <c:pt idx="0">
                  <c:v>25938</c:v>
                </c:pt>
                <c:pt idx="1">
                  <c:v>15898</c:v>
                </c:pt>
                <c:pt idx="2">
                  <c:v>8813</c:v>
                </c:pt>
                <c:pt idx="3">
                  <c:v>5282</c:v>
                </c:pt>
                <c:pt idx="4">
                  <c:v>6248</c:v>
                </c:pt>
                <c:pt idx="5">
                  <c:v>26303</c:v>
                </c:pt>
                <c:pt idx="6">
                  <c:v>80162</c:v>
                </c:pt>
                <c:pt idx="7">
                  <c:v>149712</c:v>
                </c:pt>
                <c:pt idx="8">
                  <c:v>176402</c:v>
                </c:pt>
                <c:pt idx="9">
                  <c:v>117951</c:v>
                </c:pt>
                <c:pt idx="10">
                  <c:v>108279</c:v>
                </c:pt>
                <c:pt idx="11">
                  <c:v>129185</c:v>
                </c:pt>
                <c:pt idx="12">
                  <c:v>148586</c:v>
                </c:pt>
                <c:pt idx="13">
                  <c:v>146811</c:v>
                </c:pt>
                <c:pt idx="14">
                  <c:v>146322</c:v>
                </c:pt>
                <c:pt idx="15">
                  <c:v>179322</c:v>
                </c:pt>
                <c:pt idx="16">
                  <c:v>242343</c:v>
                </c:pt>
                <c:pt idx="17">
                  <c:v>292296</c:v>
                </c:pt>
                <c:pt idx="18">
                  <c:v>230716</c:v>
                </c:pt>
                <c:pt idx="19">
                  <c:v>164135</c:v>
                </c:pt>
                <c:pt idx="20">
                  <c:v>113988</c:v>
                </c:pt>
                <c:pt idx="21">
                  <c:v>88177</c:v>
                </c:pt>
                <c:pt idx="22">
                  <c:v>65502</c:v>
                </c:pt>
                <c:pt idx="23">
                  <c:v>41696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380-989A-5EFC1C90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76480"/>
        <c:axId val="1622482304"/>
      </c:lineChart>
      <c:catAx>
        <c:axId val="16224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2304"/>
        <c:crosses val="autoZero"/>
        <c:auto val="1"/>
        <c:lblAlgn val="ctr"/>
        <c:lblOffset val="100"/>
        <c:noMultiLvlLbl val="0"/>
      </c:catAx>
      <c:valAx>
        <c:axId val="1622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Trips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table01'!$H$4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table01'!$G$5:$G$11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table01'!$H$5:$H$11</c:f>
              <c:numCache>
                <c:formatCode>General</c:formatCode>
                <c:ptCount val="7"/>
                <c:pt idx="0">
                  <c:v>209520</c:v>
                </c:pt>
                <c:pt idx="1">
                  <c:v>202982</c:v>
                </c:pt>
                <c:pt idx="2">
                  <c:v>205865</c:v>
                </c:pt>
                <c:pt idx="3">
                  <c:v>232501</c:v>
                </c:pt>
                <c:pt idx="4">
                  <c:v>253864</c:v>
                </c:pt>
                <c:pt idx="5">
                  <c:v>365814</c:v>
                </c:pt>
                <c:pt idx="6">
                  <c:v>301995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B-4484-8117-799DA54D1AA3}"/>
            </c:ext>
          </c:extLst>
        </c:ser>
        <c:ser>
          <c:idx val="1"/>
          <c:order val="1"/>
          <c:tx>
            <c:strRef>
              <c:f>'pivot table01'!$I$4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table01'!$G$5:$G$11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'pivot table01'!$I$5:$I$11</c:f>
              <c:numCache>
                <c:formatCode>General</c:formatCode>
                <c:ptCount val="7"/>
                <c:pt idx="0">
                  <c:v>384846</c:v>
                </c:pt>
                <c:pt idx="1">
                  <c:v>433047</c:v>
                </c:pt>
                <c:pt idx="2">
                  <c:v>430912</c:v>
                </c:pt>
                <c:pt idx="3">
                  <c:v>431282</c:v>
                </c:pt>
                <c:pt idx="4">
                  <c:v>378135</c:v>
                </c:pt>
                <c:pt idx="5">
                  <c:v>345058</c:v>
                </c:pt>
                <c:pt idx="6">
                  <c:v>306787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B-4484-8117-799DA54D1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1622488544"/>
        <c:axId val="1622474400"/>
      </c:barChart>
      <c:catAx>
        <c:axId val="16224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4400"/>
        <c:crosses val="autoZero"/>
        <c:auto val="1"/>
        <c:lblAlgn val="ctr"/>
        <c:lblOffset val="100"/>
        <c:noMultiLvlLbl val="0"/>
      </c:catAx>
      <c:valAx>
        <c:axId val="1622474400"/>
        <c:scaling>
          <c:orientation val="minMax"/>
          <c:max val="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854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'pt02'!$M$66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'pt02'!$M$67:$M$90</c:f>
              <c:numCache>
                <c:formatCode>General</c:formatCode>
                <c:ptCount val="24"/>
                <c:pt idx="0">
                  <c:v>2209</c:v>
                </c:pt>
                <c:pt idx="1">
                  <c:v>1233</c:v>
                </c:pt>
                <c:pt idx="2">
                  <c:v>673</c:v>
                </c:pt>
                <c:pt idx="3">
                  <c:v>477</c:v>
                </c:pt>
                <c:pt idx="4">
                  <c:v>877</c:v>
                </c:pt>
                <c:pt idx="5">
                  <c:v>4209</c:v>
                </c:pt>
                <c:pt idx="6">
                  <c:v>13183</c:v>
                </c:pt>
                <c:pt idx="7">
                  <c:v>23713</c:v>
                </c:pt>
                <c:pt idx="8">
                  <c:v>27167</c:v>
                </c:pt>
                <c:pt idx="9">
                  <c:v>15498</c:v>
                </c:pt>
                <c:pt idx="10">
                  <c:v>13219</c:v>
                </c:pt>
                <c:pt idx="11">
                  <c:v>15969</c:v>
                </c:pt>
                <c:pt idx="12">
                  <c:v>18944</c:v>
                </c:pt>
                <c:pt idx="13">
                  <c:v>18690</c:v>
                </c:pt>
                <c:pt idx="14">
                  <c:v>18953</c:v>
                </c:pt>
                <c:pt idx="15">
                  <c:v>24072</c:v>
                </c:pt>
                <c:pt idx="16">
                  <c:v>36083</c:v>
                </c:pt>
                <c:pt idx="17">
                  <c:v>47511</c:v>
                </c:pt>
                <c:pt idx="18">
                  <c:v>36662</c:v>
                </c:pt>
                <c:pt idx="19">
                  <c:v>25117</c:v>
                </c:pt>
                <c:pt idx="20">
                  <c:v>16911</c:v>
                </c:pt>
                <c:pt idx="21">
                  <c:v>12198</c:v>
                </c:pt>
                <c:pt idx="22">
                  <c:v>7280</c:v>
                </c:pt>
                <c:pt idx="23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C-4756-9098-BB4B5374AD5F}"/>
            </c:ext>
          </c:extLst>
        </c:ser>
        <c:ser>
          <c:idx val="1"/>
          <c:order val="1"/>
          <c:tx>
            <c:strRef>
              <c:f>'pt02'!$N$66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'pt02'!$N$67:$N$90</c:f>
              <c:numCache>
                <c:formatCode>General</c:formatCode>
                <c:ptCount val="24"/>
                <c:pt idx="0">
                  <c:v>1834</c:v>
                </c:pt>
                <c:pt idx="1">
                  <c:v>927</c:v>
                </c:pt>
                <c:pt idx="2">
                  <c:v>446</c:v>
                </c:pt>
                <c:pt idx="3">
                  <c:v>366</c:v>
                </c:pt>
                <c:pt idx="4">
                  <c:v>962</c:v>
                </c:pt>
                <c:pt idx="5">
                  <c:v>5409</c:v>
                </c:pt>
                <c:pt idx="6">
                  <c:v>17115</c:v>
                </c:pt>
                <c:pt idx="7">
                  <c:v>32576</c:v>
                </c:pt>
                <c:pt idx="8">
                  <c:v>36106</c:v>
                </c:pt>
                <c:pt idx="9">
                  <c:v>18247</c:v>
                </c:pt>
                <c:pt idx="10">
                  <c:v>13598</c:v>
                </c:pt>
                <c:pt idx="11">
                  <c:v>15930</c:v>
                </c:pt>
                <c:pt idx="12">
                  <c:v>19479</c:v>
                </c:pt>
                <c:pt idx="13">
                  <c:v>18655</c:v>
                </c:pt>
                <c:pt idx="14">
                  <c:v>18174</c:v>
                </c:pt>
                <c:pt idx="15">
                  <c:v>25737</c:v>
                </c:pt>
                <c:pt idx="16">
                  <c:v>41548</c:v>
                </c:pt>
                <c:pt idx="17">
                  <c:v>53692</c:v>
                </c:pt>
                <c:pt idx="18">
                  <c:v>39182</c:v>
                </c:pt>
                <c:pt idx="19">
                  <c:v>27198</c:v>
                </c:pt>
                <c:pt idx="20">
                  <c:v>18614</c:v>
                </c:pt>
                <c:pt idx="21">
                  <c:v>13873</c:v>
                </c:pt>
                <c:pt idx="22">
                  <c:v>8863</c:v>
                </c:pt>
                <c:pt idx="23">
                  <c:v>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C-4756-9098-BB4B5374AD5F}"/>
            </c:ext>
          </c:extLst>
        </c:ser>
        <c:ser>
          <c:idx val="2"/>
          <c:order val="2"/>
          <c:tx>
            <c:strRef>
              <c:f>'pt02'!$O$66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'pt02'!$O$67:$O$90</c:f>
              <c:numCache>
                <c:formatCode>General</c:formatCode>
                <c:ptCount val="24"/>
                <c:pt idx="0">
                  <c:v>2065</c:v>
                </c:pt>
                <c:pt idx="1">
                  <c:v>971</c:v>
                </c:pt>
                <c:pt idx="2">
                  <c:v>455</c:v>
                </c:pt>
                <c:pt idx="3">
                  <c:v>358</c:v>
                </c:pt>
                <c:pt idx="4">
                  <c:v>825</c:v>
                </c:pt>
                <c:pt idx="5">
                  <c:v>5144</c:v>
                </c:pt>
                <c:pt idx="6">
                  <c:v>15705</c:v>
                </c:pt>
                <c:pt idx="7">
                  <c:v>30400</c:v>
                </c:pt>
                <c:pt idx="8">
                  <c:v>34561</c:v>
                </c:pt>
                <c:pt idx="9">
                  <c:v>18558</c:v>
                </c:pt>
                <c:pt idx="10">
                  <c:v>13643</c:v>
                </c:pt>
                <c:pt idx="11">
                  <c:v>16216</c:v>
                </c:pt>
                <c:pt idx="12">
                  <c:v>19289</c:v>
                </c:pt>
                <c:pt idx="13">
                  <c:v>18770</c:v>
                </c:pt>
                <c:pt idx="14">
                  <c:v>18716</c:v>
                </c:pt>
                <c:pt idx="15">
                  <c:v>25261</c:v>
                </c:pt>
                <c:pt idx="16">
                  <c:v>40802</c:v>
                </c:pt>
                <c:pt idx="17">
                  <c:v>53350</c:v>
                </c:pt>
                <c:pt idx="18">
                  <c:v>39627</c:v>
                </c:pt>
                <c:pt idx="19">
                  <c:v>27270</c:v>
                </c:pt>
                <c:pt idx="20">
                  <c:v>19080</c:v>
                </c:pt>
                <c:pt idx="21">
                  <c:v>14515</c:v>
                </c:pt>
                <c:pt idx="22">
                  <c:v>10124</c:v>
                </c:pt>
                <c:pt idx="23">
                  <c:v>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C-4756-9098-BB4B5374AD5F}"/>
            </c:ext>
          </c:extLst>
        </c:ser>
        <c:ser>
          <c:idx val="3"/>
          <c:order val="3"/>
          <c:tx>
            <c:strRef>
              <c:f>'pt02'!$P$66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'pt02'!$P$67:$P$90</c:f>
              <c:numCache>
                <c:formatCode>General</c:formatCode>
                <c:ptCount val="24"/>
                <c:pt idx="0">
                  <c:v>2502</c:v>
                </c:pt>
                <c:pt idx="1">
                  <c:v>1145</c:v>
                </c:pt>
                <c:pt idx="2">
                  <c:v>643</c:v>
                </c:pt>
                <c:pt idx="3">
                  <c:v>438</c:v>
                </c:pt>
                <c:pt idx="4">
                  <c:v>823</c:v>
                </c:pt>
                <c:pt idx="5">
                  <c:v>4667</c:v>
                </c:pt>
                <c:pt idx="6">
                  <c:v>14971</c:v>
                </c:pt>
                <c:pt idx="7">
                  <c:v>29473</c:v>
                </c:pt>
                <c:pt idx="8">
                  <c:v>34566</c:v>
                </c:pt>
                <c:pt idx="9">
                  <c:v>18873</c:v>
                </c:pt>
                <c:pt idx="10">
                  <c:v>14247</c:v>
                </c:pt>
                <c:pt idx="11">
                  <c:v>16793</c:v>
                </c:pt>
                <c:pt idx="12">
                  <c:v>20240</c:v>
                </c:pt>
                <c:pt idx="13">
                  <c:v>19482</c:v>
                </c:pt>
                <c:pt idx="14">
                  <c:v>19081</c:v>
                </c:pt>
                <c:pt idx="15">
                  <c:v>25977</c:v>
                </c:pt>
                <c:pt idx="16">
                  <c:v>39361</c:v>
                </c:pt>
                <c:pt idx="17">
                  <c:v>50498</c:v>
                </c:pt>
                <c:pt idx="18">
                  <c:v>38713</c:v>
                </c:pt>
                <c:pt idx="19">
                  <c:v>27010</c:v>
                </c:pt>
                <c:pt idx="20">
                  <c:v>18471</c:v>
                </c:pt>
                <c:pt idx="21">
                  <c:v>15096</c:v>
                </c:pt>
                <c:pt idx="22">
                  <c:v>11555</c:v>
                </c:pt>
                <c:pt idx="23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C-4756-9098-BB4B5374AD5F}"/>
            </c:ext>
          </c:extLst>
        </c:ser>
        <c:ser>
          <c:idx val="4"/>
          <c:order val="4"/>
          <c:tx>
            <c:strRef>
              <c:f>'pt02'!$Q$66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'pt02'!$Q$67:$Q$90</c:f>
              <c:numCache>
                <c:formatCode>General</c:formatCode>
                <c:ptCount val="24"/>
                <c:pt idx="0">
                  <c:v>3407</c:v>
                </c:pt>
                <c:pt idx="1">
                  <c:v>1910</c:v>
                </c:pt>
                <c:pt idx="2">
                  <c:v>1010</c:v>
                </c:pt>
                <c:pt idx="3">
                  <c:v>626</c:v>
                </c:pt>
                <c:pt idx="4">
                  <c:v>917</c:v>
                </c:pt>
                <c:pt idx="5">
                  <c:v>4149</c:v>
                </c:pt>
                <c:pt idx="6">
                  <c:v>12141</c:v>
                </c:pt>
                <c:pt idx="7">
                  <c:v>20490</c:v>
                </c:pt>
                <c:pt idx="8">
                  <c:v>23029</c:v>
                </c:pt>
                <c:pt idx="9">
                  <c:v>15616</c:v>
                </c:pt>
                <c:pt idx="10">
                  <c:v>13511</c:v>
                </c:pt>
                <c:pt idx="11">
                  <c:v>16931</c:v>
                </c:pt>
                <c:pt idx="12">
                  <c:v>20601</c:v>
                </c:pt>
                <c:pt idx="13">
                  <c:v>21513</c:v>
                </c:pt>
                <c:pt idx="14">
                  <c:v>22006</c:v>
                </c:pt>
                <c:pt idx="15">
                  <c:v>27651</c:v>
                </c:pt>
                <c:pt idx="16">
                  <c:v>33990</c:v>
                </c:pt>
                <c:pt idx="17">
                  <c:v>38478</c:v>
                </c:pt>
                <c:pt idx="18">
                  <c:v>31598</c:v>
                </c:pt>
                <c:pt idx="19">
                  <c:v>22651</c:v>
                </c:pt>
                <c:pt idx="20">
                  <c:v>15482</c:v>
                </c:pt>
                <c:pt idx="21">
                  <c:v>11794</c:v>
                </c:pt>
                <c:pt idx="22">
                  <c:v>10451</c:v>
                </c:pt>
                <c:pt idx="23">
                  <c:v>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C-4756-9098-BB4B5374AD5F}"/>
            </c:ext>
          </c:extLst>
        </c:ser>
        <c:ser>
          <c:idx val="5"/>
          <c:order val="5"/>
          <c:tx>
            <c:strRef>
              <c:f>'pt02'!$R$66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'pt02'!$R$67:$R$90</c:f>
              <c:numCache>
                <c:formatCode>General</c:formatCode>
                <c:ptCount val="24"/>
                <c:pt idx="0">
                  <c:v>6589</c:v>
                </c:pt>
                <c:pt idx="1">
                  <c:v>4658</c:v>
                </c:pt>
                <c:pt idx="2">
                  <c:v>2476</c:v>
                </c:pt>
                <c:pt idx="3">
                  <c:v>1358</c:v>
                </c:pt>
                <c:pt idx="4">
                  <c:v>813</c:v>
                </c:pt>
                <c:pt idx="5">
                  <c:v>1471</c:v>
                </c:pt>
                <c:pt idx="6">
                  <c:v>3951</c:v>
                </c:pt>
                <c:pt idx="7">
                  <c:v>7347</c:v>
                </c:pt>
                <c:pt idx="8">
                  <c:v>12463</c:v>
                </c:pt>
                <c:pt idx="9">
                  <c:v>17747</c:v>
                </c:pt>
                <c:pt idx="10">
                  <c:v>21588</c:v>
                </c:pt>
                <c:pt idx="11">
                  <c:v>24799</c:v>
                </c:pt>
                <c:pt idx="12">
                  <c:v>25813</c:v>
                </c:pt>
                <c:pt idx="13">
                  <c:v>25269</c:v>
                </c:pt>
                <c:pt idx="14">
                  <c:v>25537</c:v>
                </c:pt>
                <c:pt idx="15">
                  <c:v>25410</c:v>
                </c:pt>
                <c:pt idx="16">
                  <c:v>25679</c:v>
                </c:pt>
                <c:pt idx="17">
                  <c:v>25116</c:v>
                </c:pt>
                <c:pt idx="18">
                  <c:v>23421</c:v>
                </c:pt>
                <c:pt idx="19">
                  <c:v>18708</c:v>
                </c:pt>
                <c:pt idx="20">
                  <c:v>13614</c:v>
                </c:pt>
                <c:pt idx="21">
                  <c:v>11602</c:v>
                </c:pt>
                <c:pt idx="22">
                  <c:v>10486</c:v>
                </c:pt>
                <c:pt idx="23">
                  <c:v>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C-4756-9098-BB4B5374AD5F}"/>
            </c:ext>
          </c:extLst>
        </c:ser>
        <c:ser>
          <c:idx val="6"/>
          <c:order val="6"/>
          <c:tx>
            <c:strRef>
              <c:f>'pt02'!$S$66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'pt02'!$S$67:$S$90</c:f>
              <c:numCache>
                <c:formatCode>General</c:formatCode>
                <c:ptCount val="24"/>
                <c:pt idx="0">
                  <c:v>7332</c:v>
                </c:pt>
                <c:pt idx="1">
                  <c:v>5054</c:v>
                </c:pt>
                <c:pt idx="2">
                  <c:v>3110</c:v>
                </c:pt>
                <c:pt idx="3">
                  <c:v>1659</c:v>
                </c:pt>
                <c:pt idx="4">
                  <c:v>1031</c:v>
                </c:pt>
                <c:pt idx="5">
                  <c:v>1254</c:v>
                </c:pt>
                <c:pt idx="6">
                  <c:v>3096</c:v>
                </c:pt>
                <c:pt idx="7">
                  <c:v>5713</c:v>
                </c:pt>
                <c:pt idx="8">
                  <c:v>8510</c:v>
                </c:pt>
                <c:pt idx="9">
                  <c:v>13412</c:v>
                </c:pt>
                <c:pt idx="10">
                  <c:v>18473</c:v>
                </c:pt>
                <c:pt idx="11">
                  <c:v>22547</c:v>
                </c:pt>
                <c:pt idx="12">
                  <c:v>24220</c:v>
                </c:pt>
                <c:pt idx="13">
                  <c:v>24432</c:v>
                </c:pt>
                <c:pt idx="14">
                  <c:v>23855</c:v>
                </c:pt>
                <c:pt idx="15">
                  <c:v>25214</c:v>
                </c:pt>
                <c:pt idx="16">
                  <c:v>24880</c:v>
                </c:pt>
                <c:pt idx="17">
                  <c:v>23651</c:v>
                </c:pt>
                <c:pt idx="18">
                  <c:v>21513</c:v>
                </c:pt>
                <c:pt idx="19">
                  <c:v>16181</c:v>
                </c:pt>
                <c:pt idx="20">
                  <c:v>11816</c:v>
                </c:pt>
                <c:pt idx="21">
                  <c:v>9099</c:v>
                </c:pt>
                <c:pt idx="22">
                  <c:v>6743</c:v>
                </c:pt>
                <c:pt idx="23">
                  <c:v>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AC-4756-9098-BB4B5374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00864"/>
        <c:axId val="1611497952"/>
      </c:lineChart>
      <c:catAx>
        <c:axId val="16115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97952"/>
        <c:crosses val="autoZero"/>
        <c:auto val="1"/>
        <c:lblAlgn val="ctr"/>
        <c:lblOffset val="100"/>
        <c:noMultiLvlLbl val="0"/>
      </c:catAx>
      <c:valAx>
        <c:axId val="1611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</a:t>
            </a:r>
          </a:p>
        </c:rich>
      </c:tx>
      <c:layout>
        <c:manualLayout>
          <c:xMode val="edge"/>
          <c:yMode val="edge"/>
          <c:x val="0.437270778652668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'pt02'!$M$97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'pt02'!$M$98:$M$121</c:f>
              <c:numCache>
                <c:formatCode>General</c:formatCode>
                <c:ptCount val="24"/>
                <c:pt idx="0">
                  <c:v>3120</c:v>
                </c:pt>
                <c:pt idx="1">
                  <c:v>1664</c:v>
                </c:pt>
                <c:pt idx="2">
                  <c:v>1051</c:v>
                </c:pt>
                <c:pt idx="3">
                  <c:v>774</c:v>
                </c:pt>
                <c:pt idx="4">
                  <c:v>661</c:v>
                </c:pt>
                <c:pt idx="5">
                  <c:v>1223</c:v>
                </c:pt>
                <c:pt idx="6">
                  <c:v>3183</c:v>
                </c:pt>
                <c:pt idx="7">
                  <c:v>5369</c:v>
                </c:pt>
                <c:pt idx="8">
                  <c:v>7058</c:v>
                </c:pt>
                <c:pt idx="9">
                  <c:v>6807</c:v>
                </c:pt>
                <c:pt idx="10">
                  <c:v>8595</c:v>
                </c:pt>
                <c:pt idx="11">
                  <c:v>10827</c:v>
                </c:pt>
                <c:pt idx="12">
                  <c:v>13008</c:v>
                </c:pt>
                <c:pt idx="13">
                  <c:v>13682</c:v>
                </c:pt>
                <c:pt idx="14">
                  <c:v>14571</c:v>
                </c:pt>
                <c:pt idx="15">
                  <c:v>15941</c:v>
                </c:pt>
                <c:pt idx="16">
                  <c:v>18788</c:v>
                </c:pt>
                <c:pt idx="17">
                  <c:v>21651</c:v>
                </c:pt>
                <c:pt idx="18">
                  <c:v>18830</c:v>
                </c:pt>
                <c:pt idx="19">
                  <c:v>14232</c:v>
                </c:pt>
                <c:pt idx="20">
                  <c:v>10203</c:v>
                </c:pt>
                <c:pt idx="21">
                  <c:v>8167</c:v>
                </c:pt>
                <c:pt idx="22">
                  <c:v>6231</c:v>
                </c:pt>
                <c:pt idx="23">
                  <c:v>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0-4055-AD0B-C3E94B222554}"/>
            </c:ext>
          </c:extLst>
        </c:ser>
        <c:ser>
          <c:idx val="1"/>
          <c:order val="1"/>
          <c:tx>
            <c:strRef>
              <c:f>'pt02'!$N$97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'pt02'!$N$98:$N$121</c:f>
              <c:numCache>
                <c:formatCode>General</c:formatCode>
                <c:ptCount val="24"/>
                <c:pt idx="0">
                  <c:v>2060</c:v>
                </c:pt>
                <c:pt idx="1">
                  <c:v>1027</c:v>
                </c:pt>
                <c:pt idx="2">
                  <c:v>623</c:v>
                </c:pt>
                <c:pt idx="3">
                  <c:v>431</c:v>
                </c:pt>
                <c:pt idx="4">
                  <c:v>495</c:v>
                </c:pt>
                <c:pt idx="5">
                  <c:v>1387</c:v>
                </c:pt>
                <c:pt idx="6">
                  <c:v>4074</c:v>
                </c:pt>
                <c:pt idx="7">
                  <c:v>7470</c:v>
                </c:pt>
                <c:pt idx="8">
                  <c:v>8983</c:v>
                </c:pt>
                <c:pt idx="9">
                  <c:v>6480</c:v>
                </c:pt>
                <c:pt idx="10">
                  <c:v>6919</c:v>
                </c:pt>
                <c:pt idx="11">
                  <c:v>8821</c:v>
                </c:pt>
                <c:pt idx="12">
                  <c:v>10630</c:v>
                </c:pt>
                <c:pt idx="13">
                  <c:v>11123</c:v>
                </c:pt>
                <c:pt idx="14">
                  <c:v>11577</c:v>
                </c:pt>
                <c:pt idx="15">
                  <c:v>13693</c:v>
                </c:pt>
                <c:pt idx="16">
                  <c:v>18117</c:v>
                </c:pt>
                <c:pt idx="17">
                  <c:v>23329</c:v>
                </c:pt>
                <c:pt idx="18">
                  <c:v>20103</c:v>
                </c:pt>
                <c:pt idx="19">
                  <c:v>15053</c:v>
                </c:pt>
                <c:pt idx="20">
                  <c:v>10573</c:v>
                </c:pt>
                <c:pt idx="21">
                  <c:v>9129</c:v>
                </c:pt>
                <c:pt idx="22">
                  <c:v>6978</c:v>
                </c:pt>
                <c:pt idx="23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0-4055-AD0B-C3E94B222554}"/>
            </c:ext>
          </c:extLst>
        </c:ser>
        <c:ser>
          <c:idx val="2"/>
          <c:order val="2"/>
          <c:tx>
            <c:strRef>
              <c:f>'pt02'!$O$97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'pt02'!$O$98:$O$121</c:f>
              <c:numCache>
                <c:formatCode>General</c:formatCode>
                <c:ptCount val="24"/>
                <c:pt idx="0">
                  <c:v>2078</c:v>
                </c:pt>
                <c:pt idx="1">
                  <c:v>1114</c:v>
                </c:pt>
                <c:pt idx="2">
                  <c:v>598</c:v>
                </c:pt>
                <c:pt idx="3">
                  <c:v>401</c:v>
                </c:pt>
                <c:pt idx="4">
                  <c:v>461</c:v>
                </c:pt>
                <c:pt idx="5">
                  <c:v>1444</c:v>
                </c:pt>
                <c:pt idx="6">
                  <c:v>3846</c:v>
                </c:pt>
                <c:pt idx="7">
                  <c:v>7113</c:v>
                </c:pt>
                <c:pt idx="8">
                  <c:v>9050</c:v>
                </c:pt>
                <c:pt idx="9">
                  <c:v>6258</c:v>
                </c:pt>
                <c:pt idx="10">
                  <c:v>6432</c:v>
                </c:pt>
                <c:pt idx="11">
                  <c:v>8429</c:v>
                </c:pt>
                <c:pt idx="12">
                  <c:v>9955</c:v>
                </c:pt>
                <c:pt idx="13">
                  <c:v>10099</c:v>
                </c:pt>
                <c:pt idx="14">
                  <c:v>10974</c:v>
                </c:pt>
                <c:pt idx="15">
                  <c:v>13217</c:v>
                </c:pt>
                <c:pt idx="16">
                  <c:v>18278</c:v>
                </c:pt>
                <c:pt idx="17">
                  <c:v>24010</c:v>
                </c:pt>
                <c:pt idx="18">
                  <c:v>20799</c:v>
                </c:pt>
                <c:pt idx="19">
                  <c:v>15857</c:v>
                </c:pt>
                <c:pt idx="20">
                  <c:v>12020</c:v>
                </c:pt>
                <c:pt idx="21">
                  <c:v>10542</c:v>
                </c:pt>
                <c:pt idx="22">
                  <c:v>8230</c:v>
                </c:pt>
                <c:pt idx="23">
                  <c:v>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0-4055-AD0B-C3E94B222554}"/>
            </c:ext>
          </c:extLst>
        </c:ser>
        <c:ser>
          <c:idx val="3"/>
          <c:order val="3"/>
          <c:tx>
            <c:strRef>
              <c:f>'pt02'!$P$97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'pt02'!$P$98:$P$121</c:f>
              <c:numCache>
                <c:formatCode>General</c:formatCode>
                <c:ptCount val="24"/>
                <c:pt idx="0">
                  <c:v>2590</c:v>
                </c:pt>
                <c:pt idx="1">
                  <c:v>1276</c:v>
                </c:pt>
                <c:pt idx="2">
                  <c:v>763</c:v>
                </c:pt>
                <c:pt idx="3">
                  <c:v>486</c:v>
                </c:pt>
                <c:pt idx="4">
                  <c:v>448</c:v>
                </c:pt>
                <c:pt idx="5">
                  <c:v>1323</c:v>
                </c:pt>
                <c:pt idx="6">
                  <c:v>4045</c:v>
                </c:pt>
                <c:pt idx="7">
                  <c:v>7326</c:v>
                </c:pt>
                <c:pt idx="8">
                  <c:v>9393</c:v>
                </c:pt>
                <c:pt idx="9">
                  <c:v>6733</c:v>
                </c:pt>
                <c:pt idx="10">
                  <c:v>7529</c:v>
                </c:pt>
                <c:pt idx="11">
                  <c:v>9737</c:v>
                </c:pt>
                <c:pt idx="12">
                  <c:v>11845</c:v>
                </c:pt>
                <c:pt idx="13">
                  <c:v>12175</c:v>
                </c:pt>
                <c:pt idx="14">
                  <c:v>13160</c:v>
                </c:pt>
                <c:pt idx="15">
                  <c:v>15801</c:v>
                </c:pt>
                <c:pt idx="16">
                  <c:v>20302</c:v>
                </c:pt>
                <c:pt idx="17">
                  <c:v>26223</c:v>
                </c:pt>
                <c:pt idx="18">
                  <c:v>23452</c:v>
                </c:pt>
                <c:pt idx="19">
                  <c:v>17486</c:v>
                </c:pt>
                <c:pt idx="20">
                  <c:v>12906</c:v>
                </c:pt>
                <c:pt idx="21">
                  <c:v>10918</c:v>
                </c:pt>
                <c:pt idx="22">
                  <c:v>10330</c:v>
                </c:pt>
                <c:pt idx="23">
                  <c:v>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90-4055-AD0B-C3E94B222554}"/>
            </c:ext>
          </c:extLst>
        </c:ser>
        <c:ser>
          <c:idx val="4"/>
          <c:order val="4"/>
          <c:tx>
            <c:strRef>
              <c:f>'pt02'!$Q$97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'pt02'!$Q$98:$Q$121</c:f>
              <c:numCache>
                <c:formatCode>General</c:formatCode>
                <c:ptCount val="24"/>
                <c:pt idx="0">
                  <c:v>3877</c:v>
                </c:pt>
                <c:pt idx="1">
                  <c:v>2256</c:v>
                </c:pt>
                <c:pt idx="2">
                  <c:v>1235</c:v>
                </c:pt>
                <c:pt idx="3">
                  <c:v>734</c:v>
                </c:pt>
                <c:pt idx="4">
                  <c:v>525</c:v>
                </c:pt>
                <c:pt idx="5">
                  <c:v>1219</c:v>
                </c:pt>
                <c:pt idx="6">
                  <c:v>3949</c:v>
                </c:pt>
                <c:pt idx="7">
                  <c:v>5703</c:v>
                </c:pt>
                <c:pt idx="8">
                  <c:v>7334</c:v>
                </c:pt>
                <c:pt idx="9">
                  <c:v>7285</c:v>
                </c:pt>
                <c:pt idx="10">
                  <c:v>9045</c:v>
                </c:pt>
                <c:pt idx="11">
                  <c:v>12200</c:v>
                </c:pt>
                <c:pt idx="12">
                  <c:v>15187</c:v>
                </c:pt>
                <c:pt idx="13">
                  <c:v>16037</c:v>
                </c:pt>
                <c:pt idx="14">
                  <c:v>17187</c:v>
                </c:pt>
                <c:pt idx="15">
                  <c:v>19699</c:v>
                </c:pt>
                <c:pt idx="16">
                  <c:v>21944</c:v>
                </c:pt>
                <c:pt idx="17">
                  <c:v>24519</c:v>
                </c:pt>
                <c:pt idx="18">
                  <c:v>22440</c:v>
                </c:pt>
                <c:pt idx="19">
                  <c:v>17405</c:v>
                </c:pt>
                <c:pt idx="20">
                  <c:v>12608</c:v>
                </c:pt>
                <c:pt idx="21">
                  <c:v>10541</c:v>
                </c:pt>
                <c:pt idx="22">
                  <c:v>10774</c:v>
                </c:pt>
                <c:pt idx="23">
                  <c:v>10161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90-4055-AD0B-C3E94B222554}"/>
            </c:ext>
          </c:extLst>
        </c:ser>
        <c:ser>
          <c:idx val="5"/>
          <c:order val="5"/>
          <c:tx>
            <c:strRef>
              <c:f>'pt02'!$R$97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'pt02'!$R$98:$R$121</c:f>
              <c:numCache>
                <c:formatCode>General</c:formatCode>
                <c:ptCount val="24"/>
                <c:pt idx="0">
                  <c:v>8671</c:v>
                </c:pt>
                <c:pt idx="1">
                  <c:v>6664</c:v>
                </c:pt>
                <c:pt idx="2">
                  <c:v>3614</c:v>
                </c:pt>
                <c:pt idx="3">
                  <c:v>1848</c:v>
                </c:pt>
                <c:pt idx="4">
                  <c:v>825</c:v>
                </c:pt>
                <c:pt idx="5">
                  <c:v>929</c:v>
                </c:pt>
                <c:pt idx="6">
                  <c:v>1835</c:v>
                </c:pt>
                <c:pt idx="7">
                  <c:v>3504</c:v>
                </c:pt>
                <c:pt idx="8">
                  <c:v>7133</c:v>
                </c:pt>
                <c:pt idx="9">
                  <c:v>12459</c:v>
                </c:pt>
                <c:pt idx="10">
                  <c:v>18776</c:v>
                </c:pt>
                <c:pt idx="11">
                  <c:v>24320</c:v>
                </c:pt>
                <c:pt idx="12">
                  <c:v>27254</c:v>
                </c:pt>
                <c:pt idx="13">
                  <c:v>28242</c:v>
                </c:pt>
                <c:pt idx="14">
                  <c:v>29679</c:v>
                </c:pt>
                <c:pt idx="15">
                  <c:v>31042</c:v>
                </c:pt>
                <c:pt idx="16">
                  <c:v>30157</c:v>
                </c:pt>
                <c:pt idx="17">
                  <c:v>27812</c:v>
                </c:pt>
                <c:pt idx="18">
                  <c:v>25183</c:v>
                </c:pt>
                <c:pt idx="19">
                  <c:v>19823</c:v>
                </c:pt>
                <c:pt idx="20">
                  <c:v>14903</c:v>
                </c:pt>
                <c:pt idx="21">
                  <c:v>13768</c:v>
                </c:pt>
                <c:pt idx="22">
                  <c:v>14071</c:v>
                </c:pt>
                <c:pt idx="23">
                  <c:v>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90-4055-AD0B-C3E94B222554}"/>
            </c:ext>
          </c:extLst>
        </c:ser>
        <c:ser>
          <c:idx val="6"/>
          <c:order val="6"/>
          <c:tx>
            <c:strRef>
              <c:f>'pt02'!$S$97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'pt02'!$S$98:$S$121</c:f>
              <c:numCache>
                <c:formatCode>General</c:formatCode>
                <c:ptCount val="24"/>
                <c:pt idx="0">
                  <c:v>11198</c:v>
                </c:pt>
                <c:pt idx="1">
                  <c:v>7399</c:v>
                </c:pt>
                <c:pt idx="2">
                  <c:v>4934</c:v>
                </c:pt>
                <c:pt idx="3">
                  <c:v>2511</c:v>
                </c:pt>
                <c:pt idx="4">
                  <c:v>1340</c:v>
                </c:pt>
                <c:pt idx="5">
                  <c:v>1188</c:v>
                </c:pt>
                <c:pt idx="6">
                  <c:v>1860</c:v>
                </c:pt>
                <c:pt idx="7">
                  <c:v>3091</c:v>
                </c:pt>
                <c:pt idx="8">
                  <c:v>5339</c:v>
                </c:pt>
                <c:pt idx="9">
                  <c:v>10150</c:v>
                </c:pt>
                <c:pt idx="10">
                  <c:v>15839</c:v>
                </c:pt>
                <c:pt idx="11">
                  <c:v>21097</c:v>
                </c:pt>
                <c:pt idx="12">
                  <c:v>24107</c:v>
                </c:pt>
                <c:pt idx="13">
                  <c:v>24951</c:v>
                </c:pt>
                <c:pt idx="14">
                  <c:v>25985</c:v>
                </c:pt>
                <c:pt idx="15">
                  <c:v>26760</c:v>
                </c:pt>
                <c:pt idx="16">
                  <c:v>25875</c:v>
                </c:pt>
                <c:pt idx="17">
                  <c:v>23096</c:v>
                </c:pt>
                <c:pt idx="18">
                  <c:v>19244</c:v>
                </c:pt>
                <c:pt idx="19">
                  <c:v>14621</c:v>
                </c:pt>
                <c:pt idx="20">
                  <c:v>10476</c:v>
                </c:pt>
                <c:pt idx="21">
                  <c:v>8640</c:v>
                </c:pt>
                <c:pt idx="22">
                  <c:v>7511</c:v>
                </c:pt>
                <c:pt idx="23">
                  <c:v>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90-4055-AD0B-C3E94B22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008352"/>
        <c:axId val="1618004192"/>
      </c:lineChart>
      <c:catAx>
        <c:axId val="16180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4192"/>
        <c:crosses val="autoZero"/>
        <c:auto val="1"/>
        <c:lblAlgn val="ctr"/>
        <c:lblOffset val="100"/>
        <c:noMultiLvlLbl val="0"/>
      </c:catAx>
      <c:valAx>
        <c:axId val="1618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[Graphs.xlsx]pt02!PivotTable57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'pt02'!$B$127:$B$128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'pt02'!$A$129:$A$140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'pt02'!$B$129:$B$140</c:f>
              <c:numCache>
                <c:formatCode>General</c:formatCode>
                <c:ptCount val="12"/>
                <c:pt idx="0">
                  <c:v>220915</c:v>
                </c:pt>
                <c:pt idx="1">
                  <c:v>91897</c:v>
                </c:pt>
                <c:pt idx="2">
                  <c:v>270095</c:v>
                </c:pt>
                <c:pt idx="3">
                  <c:v>31505</c:v>
                </c:pt>
                <c:pt idx="4">
                  <c:v>32844</c:v>
                </c:pt>
                <c:pt idx="5">
                  <c:v>29621</c:v>
                </c:pt>
                <c:pt idx="6">
                  <c:v>311678</c:v>
                </c:pt>
                <c:pt idx="7">
                  <c:v>292068</c:v>
                </c:pt>
                <c:pt idx="8">
                  <c:v>46792</c:v>
                </c:pt>
                <c:pt idx="9">
                  <c:v>220246</c:v>
                </c:pt>
                <c:pt idx="10">
                  <c:v>73556</c:v>
                </c:pt>
                <c:pt idx="11">
                  <c:v>151324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D-47A2-9BB2-EED0476E2150}"/>
            </c:ext>
          </c:extLst>
        </c:ser>
        <c:ser>
          <c:idx val="1"/>
          <c:order val="1"/>
          <c:tx>
            <c:strRef>
              <c:f>'pt02'!$C$127:$C$128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'pt02'!$A$129:$A$140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'pt02'!$C$129:$C$140</c:f>
              <c:numCache>
                <c:formatCode>General</c:formatCode>
                <c:ptCount val="12"/>
                <c:pt idx="0">
                  <c:v>314230</c:v>
                </c:pt>
                <c:pt idx="1">
                  <c:v>180663</c:v>
                </c:pt>
                <c:pt idx="2">
                  <c:v>335230</c:v>
                </c:pt>
                <c:pt idx="3">
                  <c:v>103898</c:v>
                </c:pt>
                <c:pt idx="4">
                  <c:v>116962</c:v>
                </c:pt>
                <c:pt idx="5">
                  <c:v>118663</c:v>
                </c:pt>
                <c:pt idx="6">
                  <c:v>331002</c:v>
                </c:pt>
                <c:pt idx="7">
                  <c:v>328282</c:v>
                </c:pt>
                <c:pt idx="8">
                  <c:v>153655</c:v>
                </c:pt>
                <c:pt idx="9">
                  <c:v>282299</c:v>
                </c:pt>
                <c:pt idx="10">
                  <c:v>182238</c:v>
                </c:pt>
                <c:pt idx="11">
                  <c:v>262945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D-47A2-9BB2-EED0476E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75200"/>
        <c:axId val="1642372704"/>
      </c:barChart>
      <c:catAx>
        <c:axId val="16423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2704"/>
        <c:crosses val="autoZero"/>
        <c:auto val="1"/>
        <c:lblAlgn val="ctr"/>
        <c:lblOffset val="100"/>
        <c:noMultiLvlLbl val="0"/>
      </c:catAx>
      <c:valAx>
        <c:axId val="16423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'pt02'!$G$148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'pt02'!$F$149:$F$172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'pt02'!$G$149:$G$172</c:f>
              <c:numCache>
                <c:formatCode>General</c:formatCode>
                <c:ptCount val="24"/>
                <c:pt idx="0">
                  <c:v>25742</c:v>
                </c:pt>
                <c:pt idx="1">
                  <c:v>13523</c:v>
                </c:pt>
                <c:pt idx="2">
                  <c:v>7497</c:v>
                </c:pt>
                <c:pt idx="3">
                  <c:v>5091</c:v>
                </c:pt>
                <c:pt idx="4">
                  <c:v>6994</c:v>
                </c:pt>
                <c:pt idx="5">
                  <c:v>30174</c:v>
                </c:pt>
                <c:pt idx="6">
                  <c:v>92212</c:v>
                </c:pt>
                <c:pt idx="7">
                  <c:v>169633</c:v>
                </c:pt>
                <c:pt idx="8">
                  <c:v>197247</c:v>
                </c:pt>
                <c:pt idx="9">
                  <c:v>120355</c:v>
                </c:pt>
                <c:pt idx="10">
                  <c:v>106738</c:v>
                </c:pt>
                <c:pt idx="11">
                  <c:v>131853</c:v>
                </c:pt>
                <c:pt idx="12">
                  <c:v>159178</c:v>
                </c:pt>
                <c:pt idx="13">
                  <c:v>160226</c:v>
                </c:pt>
                <c:pt idx="14">
                  <c:v>164399</c:v>
                </c:pt>
                <c:pt idx="15">
                  <c:v>207049</c:v>
                </c:pt>
                <c:pt idx="16">
                  <c:v>289213</c:v>
                </c:pt>
                <c:pt idx="17">
                  <c:v>363261</c:v>
                </c:pt>
                <c:pt idx="18">
                  <c:v>291406</c:v>
                </c:pt>
                <c:pt idx="19">
                  <c:v>209279</c:v>
                </c:pt>
                <c:pt idx="20">
                  <c:v>146868</c:v>
                </c:pt>
                <c:pt idx="21">
                  <c:v>116773</c:v>
                </c:pt>
                <c:pt idx="22">
                  <c:v>90816</c:v>
                </c:pt>
                <c:pt idx="23">
                  <c:v>57427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B-4FE2-BC89-DB52342EA247}"/>
            </c:ext>
          </c:extLst>
        </c:ser>
        <c:ser>
          <c:idx val="1"/>
          <c:order val="1"/>
          <c:tx>
            <c:strRef>
              <c:f>'pt02'!$H$148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'pt02'!$F$149:$F$172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'pt02'!$H$149:$H$172</c:f>
              <c:numCache>
                <c:formatCode>General</c:formatCode>
                <c:ptCount val="24"/>
                <c:pt idx="0">
                  <c:v>33790</c:v>
                </c:pt>
                <c:pt idx="1">
                  <c:v>23775</c:v>
                </c:pt>
                <c:pt idx="2">
                  <c:v>14134</c:v>
                </c:pt>
                <c:pt idx="3">
                  <c:v>7376</c:v>
                </c:pt>
                <c:pt idx="4">
                  <c:v>4009</c:v>
                </c:pt>
                <c:pt idx="5">
                  <c:v>4842</c:v>
                </c:pt>
                <c:pt idx="6">
                  <c:v>10742</c:v>
                </c:pt>
                <c:pt idx="7">
                  <c:v>19655</c:v>
                </c:pt>
                <c:pt idx="8">
                  <c:v>33445</c:v>
                </c:pt>
                <c:pt idx="9">
                  <c:v>53768</c:v>
                </c:pt>
                <c:pt idx="10">
                  <c:v>74676</c:v>
                </c:pt>
                <c:pt idx="11">
                  <c:v>92763</c:v>
                </c:pt>
                <c:pt idx="12">
                  <c:v>101394</c:v>
                </c:pt>
                <c:pt idx="13">
                  <c:v>102894</c:v>
                </c:pt>
                <c:pt idx="14">
                  <c:v>105056</c:v>
                </c:pt>
                <c:pt idx="15">
                  <c:v>108426</c:v>
                </c:pt>
                <c:pt idx="16">
                  <c:v>106591</c:v>
                </c:pt>
                <c:pt idx="17">
                  <c:v>99675</c:v>
                </c:pt>
                <c:pt idx="18">
                  <c:v>89361</c:v>
                </c:pt>
                <c:pt idx="19">
                  <c:v>69333</c:v>
                </c:pt>
                <c:pt idx="20">
                  <c:v>50809</c:v>
                </c:pt>
                <c:pt idx="21">
                  <c:v>43109</c:v>
                </c:pt>
                <c:pt idx="22">
                  <c:v>38811</c:v>
                </c:pt>
                <c:pt idx="23">
                  <c:v>31220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B-4FE2-BC89-DB52342E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17824"/>
        <c:axId val="1509320736"/>
      </c:lineChart>
      <c:catAx>
        <c:axId val="15093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20736"/>
        <c:crosses val="autoZero"/>
        <c:auto val="1"/>
        <c:lblAlgn val="ctr"/>
        <c:lblOffset val="100"/>
        <c:noMultiLvlLbl val="0"/>
      </c:catAx>
      <c:valAx>
        <c:axId val="1509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'pt02'!$G$180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'pt02'!$F$181:$F$187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'pt02'!$G$181:$G$187</c:f>
              <c:numCache>
                <c:formatCode>General</c:formatCode>
                <c:ptCount val="7"/>
                <c:pt idx="0">
                  <c:v>23.89</c:v>
                </c:pt>
                <c:pt idx="1">
                  <c:v>20.9</c:v>
                </c:pt>
                <c:pt idx="2">
                  <c:v>19.8</c:v>
                </c:pt>
                <c:pt idx="3">
                  <c:v>20.77</c:v>
                </c:pt>
                <c:pt idx="4">
                  <c:v>22.02</c:v>
                </c:pt>
                <c:pt idx="5">
                  <c:v>26.17</c:v>
                </c:pt>
                <c:pt idx="6">
                  <c:v>26.62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D-474D-BE6F-806E12E57C2F}"/>
            </c:ext>
          </c:extLst>
        </c:ser>
        <c:ser>
          <c:idx val="1"/>
          <c:order val="1"/>
          <c:tx>
            <c:strRef>
              <c:f>'pt02'!$H$180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'pt02'!$F$181:$F$187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'pt02'!$H$181:$H$187</c:f>
              <c:numCache>
                <c:formatCode>General</c:formatCode>
                <c:ptCount val="7"/>
                <c:pt idx="0">
                  <c:v>11.79</c:v>
                </c:pt>
                <c:pt idx="1">
                  <c:v>11.66</c:v>
                </c:pt>
                <c:pt idx="2">
                  <c:v>11.66</c:v>
                </c:pt>
                <c:pt idx="3">
                  <c:v>11.87</c:v>
                </c:pt>
                <c:pt idx="4">
                  <c:v>12.03</c:v>
                </c:pt>
                <c:pt idx="5">
                  <c:v>13.83</c:v>
                </c:pt>
                <c:pt idx="6">
                  <c:v>13.67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D-474D-BE6F-806E12E5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879040"/>
        <c:axId val="2032881952"/>
      </c:barChart>
      <c:catAx>
        <c:axId val="20328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81952"/>
        <c:crosses val="autoZero"/>
        <c:auto val="1"/>
        <c:lblAlgn val="ctr"/>
        <c:lblOffset val="100"/>
        <c:noMultiLvlLbl val="0"/>
      </c:catAx>
      <c:valAx>
        <c:axId val="2032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'pt02'!$G$195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'pt02'!$F$196:$F$198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'pt02'!$G$196:$G$198</c:f>
              <c:numCache>
                <c:formatCode>General</c:formatCode>
                <c:ptCount val="3"/>
                <c:pt idx="0">
                  <c:v>887280</c:v>
                </c:pt>
                <c:pt idx="1">
                  <c:v>171126</c:v>
                </c:pt>
                <c:pt idx="2">
                  <c:v>714135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7-4D8D-B159-64F6590DA108}"/>
            </c:ext>
          </c:extLst>
        </c:ser>
        <c:ser>
          <c:idx val="1"/>
          <c:order val="1"/>
          <c:tx>
            <c:strRef>
              <c:f>'pt02'!$H$195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'pt02'!$F$196:$F$198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'pt02'!$H$196:$H$198</c:f>
              <c:numCache>
                <c:formatCode>General</c:formatCode>
                <c:ptCount val="3"/>
                <c:pt idx="0">
                  <c:v>1748943</c:v>
                </c:pt>
                <c:pt idx="1">
                  <c:v>0</c:v>
                </c:pt>
                <c:pt idx="2">
                  <c:v>961124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7-4D8D-B159-64F6590DA1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7690735"/>
        <c:axId val="2097691151"/>
      </c:barChart>
      <c:catAx>
        <c:axId val="209769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1151"/>
        <c:crosses val="autoZero"/>
        <c:auto val="1"/>
        <c:lblAlgn val="ctr"/>
        <c:lblOffset val="100"/>
        <c:noMultiLvlLbl val="0"/>
      </c:catAx>
      <c:valAx>
        <c:axId val="20976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90735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</a:t>
            </a:r>
            <a:r>
              <a:rPr lang="en-IN" baseline="0"/>
              <a:t> customer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'pt02'!$G$210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'pt02'!$F$211:$F$217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'pt02'!$G$211:$G$217</c:f>
              <c:numCache>
                <c:formatCode>General</c:formatCode>
                <c:ptCount val="7"/>
                <c:pt idx="0">
                  <c:v>249430</c:v>
                </c:pt>
                <c:pt idx="1">
                  <c:v>278836</c:v>
                </c:pt>
                <c:pt idx="2">
                  <c:v>273717</c:v>
                </c:pt>
                <c:pt idx="3">
                  <c:v>272957</c:v>
                </c:pt>
                <c:pt idx="4">
                  <c:v>240175</c:v>
                </c:pt>
                <c:pt idx="5">
                  <c:v>229196</c:v>
                </c:pt>
                <c:pt idx="6">
                  <c:v>204632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4-4E77-86BA-D2207DED6EBE}"/>
            </c:ext>
          </c:extLst>
        </c:ser>
        <c:ser>
          <c:idx val="1"/>
          <c:order val="1"/>
          <c:tx>
            <c:strRef>
              <c:f>'pt02'!$H$210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'pt02'!$F$211:$F$217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'pt02'!$H$211:$H$217</c:f>
              <c:numCache>
                <c:formatCode>General</c:formatCode>
                <c:ptCount val="7"/>
                <c:pt idx="0">
                  <c:v>135416</c:v>
                </c:pt>
                <c:pt idx="1">
                  <c:v>154211</c:v>
                </c:pt>
                <c:pt idx="2">
                  <c:v>157195</c:v>
                </c:pt>
                <c:pt idx="3">
                  <c:v>158325</c:v>
                </c:pt>
                <c:pt idx="4">
                  <c:v>137960</c:v>
                </c:pt>
                <c:pt idx="5">
                  <c:v>115862</c:v>
                </c:pt>
                <c:pt idx="6">
                  <c:v>102155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4-4E77-86BA-D2207DED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79183"/>
        <c:axId val="110679599"/>
      </c:barChart>
      <c:catAx>
        <c:axId val="1106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9599"/>
        <c:crosses val="autoZero"/>
        <c:auto val="1"/>
        <c:lblAlgn val="ctr"/>
        <c:lblOffset val="100"/>
        <c:noMultiLvlLbl val="0"/>
      </c:catAx>
      <c:valAx>
        <c:axId val="1106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'pt02'!$G$224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'pt02'!$G$225:$G$231</c:f>
              <c:numCache>
                <c:formatCode>General</c:formatCode>
                <c:ptCount val="7"/>
                <c:pt idx="0">
                  <c:v>101947</c:v>
                </c:pt>
                <c:pt idx="1">
                  <c:v>98194</c:v>
                </c:pt>
                <c:pt idx="2">
                  <c:v>98043</c:v>
                </c:pt>
                <c:pt idx="3">
                  <c:v>113383</c:v>
                </c:pt>
                <c:pt idx="4">
                  <c:v>124277</c:v>
                </c:pt>
                <c:pt idx="5">
                  <c:v>193811</c:v>
                </c:pt>
                <c:pt idx="6">
                  <c:v>157625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2-406F-8ADA-5E811F4FB4DB}"/>
            </c:ext>
          </c:extLst>
        </c:ser>
        <c:ser>
          <c:idx val="1"/>
          <c:order val="1"/>
          <c:tx>
            <c:strRef>
              <c:f>'pt02'!$H$224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'pt02'!$H$225:$H$231</c:f>
              <c:numCache>
                <c:formatCode>General</c:formatCode>
                <c:ptCount val="7"/>
                <c:pt idx="0">
                  <c:v>21164</c:v>
                </c:pt>
                <c:pt idx="1">
                  <c:v>17401</c:v>
                </c:pt>
                <c:pt idx="2">
                  <c:v>16570</c:v>
                </c:pt>
                <c:pt idx="3">
                  <c:v>19058</c:v>
                </c:pt>
                <c:pt idx="4">
                  <c:v>23051</c:v>
                </c:pt>
                <c:pt idx="5">
                  <c:v>39595</c:v>
                </c:pt>
                <c:pt idx="6">
                  <c:v>34287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2-406F-8ADA-5E811F4FB4DB}"/>
            </c:ext>
          </c:extLst>
        </c:ser>
        <c:ser>
          <c:idx val="2"/>
          <c:order val="2"/>
          <c:tx>
            <c:strRef>
              <c:f>'pt02'!$I$224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'pt02'!$F$225:$F$231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'pt02'!$I$225:$I$231</c:f>
              <c:numCache>
                <c:formatCode>General</c:formatCode>
                <c:ptCount val="7"/>
                <c:pt idx="0">
                  <c:v>86409</c:v>
                </c:pt>
                <c:pt idx="1">
                  <c:v>87387</c:v>
                </c:pt>
                <c:pt idx="2">
                  <c:v>91252</c:v>
                </c:pt>
                <c:pt idx="3">
                  <c:v>100060</c:v>
                </c:pt>
                <c:pt idx="4">
                  <c:v>106536</c:v>
                </c:pt>
                <c:pt idx="5">
                  <c:v>132408</c:v>
                </c:pt>
                <c:pt idx="6">
                  <c:v>110083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2-406F-8ADA-5E811F4FB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15199"/>
        <c:axId val="110916863"/>
      </c:barChart>
      <c:catAx>
        <c:axId val="11091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6863"/>
        <c:crosses val="autoZero"/>
        <c:auto val="1"/>
        <c:lblAlgn val="ctr"/>
        <c:lblOffset val="100"/>
        <c:noMultiLvlLbl val="0"/>
      </c:catAx>
      <c:valAx>
        <c:axId val="1109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</a:t>
            </a:r>
            <a:r>
              <a:rPr lang="en-IN" baseline="0"/>
              <a:t> user  over the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'pt02'!$G$245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'pt02'!$F$246:$F$257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'pt02'!$G$246:$G$257</c:f>
              <c:numCache>
                <c:formatCode>General</c:formatCode>
                <c:ptCount val="12"/>
                <c:pt idx="0">
                  <c:v>76359</c:v>
                </c:pt>
                <c:pt idx="1">
                  <c:v>74330</c:v>
                </c:pt>
                <c:pt idx="2">
                  <c:v>87596</c:v>
                </c:pt>
                <c:pt idx="3">
                  <c:v>119146</c:v>
                </c:pt>
                <c:pt idx="4">
                  <c:v>197893</c:v>
                </c:pt>
                <c:pt idx="5">
                  <c:v>236561</c:v>
                </c:pt>
                <c:pt idx="6">
                  <c:v>216998</c:v>
                </c:pt>
                <c:pt idx="7">
                  <c:v>215327</c:v>
                </c:pt>
                <c:pt idx="8">
                  <c:v>200669</c:v>
                </c:pt>
                <c:pt idx="9">
                  <c:v>151889</c:v>
                </c:pt>
                <c:pt idx="10">
                  <c:v>111504</c:v>
                </c:pt>
                <c:pt idx="11">
                  <c:v>60671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9-4D88-BE74-B2C89DE731F6}"/>
            </c:ext>
          </c:extLst>
        </c:ser>
        <c:ser>
          <c:idx val="1"/>
          <c:order val="1"/>
          <c:tx>
            <c:strRef>
              <c:f>'pt02'!$H$245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'pt02'!$F$246:$F$257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'pt02'!$H$246:$H$257</c:f>
              <c:numCache>
                <c:formatCode>General</c:formatCode>
                <c:ptCount val="12"/>
                <c:pt idx="0">
                  <c:v>42304</c:v>
                </c:pt>
                <c:pt idx="1">
                  <c:v>42632</c:v>
                </c:pt>
                <c:pt idx="2">
                  <c:v>66059</c:v>
                </c:pt>
                <c:pt idx="3">
                  <c:v>61517</c:v>
                </c:pt>
                <c:pt idx="4">
                  <c:v>84406</c:v>
                </c:pt>
                <c:pt idx="5">
                  <c:v>91721</c:v>
                </c:pt>
                <c:pt idx="6">
                  <c:v>114004</c:v>
                </c:pt>
                <c:pt idx="7">
                  <c:v>119903</c:v>
                </c:pt>
                <c:pt idx="8">
                  <c:v>113561</c:v>
                </c:pt>
                <c:pt idx="9">
                  <c:v>111056</c:v>
                </c:pt>
                <c:pt idx="10">
                  <c:v>70734</c:v>
                </c:pt>
                <c:pt idx="11">
                  <c:v>43227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9-4D88-BE74-B2C89DE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351247"/>
        <c:axId val="1972352079"/>
      </c:lineChart>
      <c:catAx>
        <c:axId val="19723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52079"/>
        <c:crosses val="autoZero"/>
        <c:auto val="1"/>
        <c:lblAlgn val="ctr"/>
        <c:lblOffset val="100"/>
        <c:noMultiLvlLbl val="0"/>
      </c:catAx>
      <c:valAx>
        <c:axId val="19723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5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 user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'pt02'!$G$264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'pt02'!$G$265:$G$276</c:f>
              <c:numCache>
                <c:formatCode>General</c:formatCode>
                <c:ptCount val="12"/>
                <c:pt idx="0">
                  <c:v>13860</c:v>
                </c:pt>
                <c:pt idx="1">
                  <c:v>15484</c:v>
                </c:pt>
                <c:pt idx="2">
                  <c:v>19380</c:v>
                </c:pt>
                <c:pt idx="3">
                  <c:v>47378</c:v>
                </c:pt>
                <c:pt idx="4">
                  <c:v>125708</c:v>
                </c:pt>
                <c:pt idx="5">
                  <c:v>169448</c:v>
                </c:pt>
                <c:pt idx="6">
                  <c:v>155678</c:v>
                </c:pt>
                <c:pt idx="7">
                  <c:v>128307</c:v>
                </c:pt>
                <c:pt idx="8">
                  <c:v>105080</c:v>
                </c:pt>
                <c:pt idx="9">
                  <c:v>61403</c:v>
                </c:pt>
                <c:pt idx="10">
                  <c:v>32954</c:v>
                </c:pt>
                <c:pt idx="11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2-4F59-8ADB-D3D442BCA95C}"/>
            </c:ext>
          </c:extLst>
        </c:ser>
        <c:ser>
          <c:idx val="1"/>
          <c:order val="1"/>
          <c:tx>
            <c:strRef>
              <c:f>'pt02'!$H$264</c:f>
              <c:strCache>
                <c:ptCount val="1"/>
                <c:pt idx="0">
                  <c:v>docked_bike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'pt02'!$H$265:$H$276</c:f>
              <c:numCache>
                <c:formatCode>General</c:formatCode>
                <c:ptCount val="12"/>
                <c:pt idx="0">
                  <c:v>1682</c:v>
                </c:pt>
                <c:pt idx="1">
                  <c:v>2151</c:v>
                </c:pt>
                <c:pt idx="2">
                  <c:v>2944</c:v>
                </c:pt>
                <c:pt idx="3">
                  <c:v>11980</c:v>
                </c:pt>
                <c:pt idx="4">
                  <c:v>0</c:v>
                </c:pt>
                <c:pt idx="5">
                  <c:v>30212</c:v>
                </c:pt>
                <c:pt idx="6">
                  <c:v>30599</c:v>
                </c:pt>
                <c:pt idx="7">
                  <c:v>25888</c:v>
                </c:pt>
                <c:pt idx="8">
                  <c:v>19488</c:v>
                </c:pt>
                <c:pt idx="9">
                  <c:v>12396</c:v>
                </c:pt>
                <c:pt idx="10">
                  <c:v>5794</c:v>
                </c:pt>
                <c:pt idx="11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2-4F59-8ADB-D3D442BCA95C}"/>
            </c:ext>
          </c:extLst>
        </c:ser>
        <c:ser>
          <c:idx val="2"/>
          <c:order val="2"/>
          <c:tx>
            <c:strRef>
              <c:f>'pt02'!$I$264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'pt02'!$F$265:$F$276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'pt02'!$I$265:$I$276</c:f>
              <c:numCache>
                <c:formatCode>General</c:formatCode>
                <c:ptCount val="12"/>
                <c:pt idx="0">
                  <c:v>14079</c:v>
                </c:pt>
                <c:pt idx="1">
                  <c:v>15209</c:v>
                </c:pt>
                <c:pt idx="2">
                  <c:v>24468</c:v>
                </c:pt>
                <c:pt idx="3">
                  <c:v>32539</c:v>
                </c:pt>
                <c:pt idx="4">
                  <c:v>68418</c:v>
                </c:pt>
                <c:pt idx="5">
                  <c:v>92408</c:v>
                </c:pt>
                <c:pt idx="6">
                  <c:v>125401</c:v>
                </c:pt>
                <c:pt idx="7">
                  <c:v>115900</c:v>
                </c:pt>
                <c:pt idx="8">
                  <c:v>96347</c:v>
                </c:pt>
                <c:pt idx="9">
                  <c:v>77525</c:v>
                </c:pt>
                <c:pt idx="10">
                  <c:v>34808</c:v>
                </c:pt>
                <c:pt idx="11">
                  <c:v>17033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2-4F59-8ADB-D3D442BC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66879"/>
        <c:axId val="157855647"/>
      </c:lineChart>
      <c:catAx>
        <c:axId val="1578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5647"/>
        <c:crosses val="autoZero"/>
        <c:auto val="1"/>
        <c:lblAlgn val="ctr"/>
        <c:lblOffset val="100"/>
        <c:noMultiLvlLbl val="0"/>
      </c:catAx>
      <c:valAx>
        <c:axId val="157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wise start_of_trip for all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'pt02'!$P$4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'pt02'!$P$5:$P$28</c:f>
              <c:numCache>
                <c:formatCode>General</c:formatCode>
                <c:ptCount val="24"/>
                <c:pt idx="0">
                  <c:v>5329</c:v>
                </c:pt>
                <c:pt idx="1">
                  <c:v>2897</c:v>
                </c:pt>
                <c:pt idx="2">
                  <c:v>1724</c:v>
                </c:pt>
                <c:pt idx="3">
                  <c:v>1251</c:v>
                </c:pt>
                <c:pt idx="4">
                  <c:v>1538</c:v>
                </c:pt>
                <c:pt idx="5">
                  <c:v>5432</c:v>
                </c:pt>
                <c:pt idx="6">
                  <c:v>16366</c:v>
                </c:pt>
                <c:pt idx="7">
                  <c:v>29082</c:v>
                </c:pt>
                <c:pt idx="8">
                  <c:v>34225</c:v>
                </c:pt>
                <c:pt idx="9">
                  <c:v>22305</c:v>
                </c:pt>
                <c:pt idx="10">
                  <c:v>21814</c:v>
                </c:pt>
                <c:pt idx="11">
                  <c:v>26796</c:v>
                </c:pt>
                <c:pt idx="12">
                  <c:v>31952</c:v>
                </c:pt>
                <c:pt idx="13">
                  <c:v>32372</c:v>
                </c:pt>
                <c:pt idx="14">
                  <c:v>33524</c:v>
                </c:pt>
                <c:pt idx="15">
                  <c:v>40013</c:v>
                </c:pt>
                <c:pt idx="16">
                  <c:v>54871</c:v>
                </c:pt>
                <c:pt idx="17">
                  <c:v>69162</c:v>
                </c:pt>
                <c:pt idx="18">
                  <c:v>55492</c:v>
                </c:pt>
                <c:pt idx="19">
                  <c:v>39349</c:v>
                </c:pt>
                <c:pt idx="20">
                  <c:v>27114</c:v>
                </c:pt>
                <c:pt idx="21">
                  <c:v>20365</c:v>
                </c:pt>
                <c:pt idx="22">
                  <c:v>13511</c:v>
                </c:pt>
                <c:pt idx="23">
                  <c:v>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3-4564-BC19-A7F3D79076CE}"/>
            </c:ext>
          </c:extLst>
        </c:ser>
        <c:ser>
          <c:idx val="1"/>
          <c:order val="1"/>
          <c:tx>
            <c:strRef>
              <c:f>'pt02'!$Q$4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'pt02'!$Q$5:$Q$28</c:f>
              <c:numCache>
                <c:formatCode>General</c:formatCode>
                <c:ptCount val="24"/>
                <c:pt idx="0">
                  <c:v>3894</c:v>
                </c:pt>
                <c:pt idx="1">
                  <c:v>1954</c:v>
                </c:pt>
                <c:pt idx="2">
                  <c:v>1069</c:v>
                </c:pt>
                <c:pt idx="3">
                  <c:v>797</c:v>
                </c:pt>
                <c:pt idx="4">
                  <c:v>1457</c:v>
                </c:pt>
                <c:pt idx="5">
                  <c:v>6796</c:v>
                </c:pt>
                <c:pt idx="6">
                  <c:v>21189</c:v>
                </c:pt>
                <c:pt idx="7">
                  <c:v>40046</c:v>
                </c:pt>
                <c:pt idx="8">
                  <c:v>45089</c:v>
                </c:pt>
                <c:pt idx="9">
                  <c:v>24727</c:v>
                </c:pt>
                <c:pt idx="10">
                  <c:v>20517</c:v>
                </c:pt>
                <c:pt idx="11">
                  <c:v>24751</c:v>
                </c:pt>
                <c:pt idx="12">
                  <c:v>30109</c:v>
                </c:pt>
                <c:pt idx="13">
                  <c:v>29778</c:v>
                </c:pt>
                <c:pt idx="14">
                  <c:v>29751</c:v>
                </c:pt>
                <c:pt idx="15">
                  <c:v>39430</c:v>
                </c:pt>
                <c:pt idx="16">
                  <c:v>59665</c:v>
                </c:pt>
                <c:pt idx="17">
                  <c:v>77021</c:v>
                </c:pt>
                <c:pt idx="18">
                  <c:v>59285</c:v>
                </c:pt>
                <c:pt idx="19">
                  <c:v>42251</c:v>
                </c:pt>
                <c:pt idx="20">
                  <c:v>29187</c:v>
                </c:pt>
                <c:pt idx="21">
                  <c:v>23002</c:v>
                </c:pt>
                <c:pt idx="22">
                  <c:v>15841</c:v>
                </c:pt>
                <c:pt idx="23">
                  <c:v>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3-4564-BC19-A7F3D79076CE}"/>
            </c:ext>
          </c:extLst>
        </c:ser>
        <c:ser>
          <c:idx val="2"/>
          <c:order val="2"/>
          <c:tx>
            <c:strRef>
              <c:f>'pt02'!$R$4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'pt02'!$R$5:$R$28</c:f>
              <c:numCache>
                <c:formatCode>General</c:formatCode>
                <c:ptCount val="24"/>
                <c:pt idx="0">
                  <c:v>4143</c:v>
                </c:pt>
                <c:pt idx="1">
                  <c:v>2085</c:v>
                </c:pt>
                <c:pt idx="2">
                  <c:v>1053</c:v>
                </c:pt>
                <c:pt idx="3">
                  <c:v>759</c:v>
                </c:pt>
                <c:pt idx="4">
                  <c:v>1286</c:v>
                </c:pt>
                <c:pt idx="5">
                  <c:v>6588</c:v>
                </c:pt>
                <c:pt idx="6">
                  <c:v>19551</c:v>
                </c:pt>
                <c:pt idx="7">
                  <c:v>37513</c:v>
                </c:pt>
                <c:pt idx="8">
                  <c:v>43611</c:v>
                </c:pt>
                <c:pt idx="9">
                  <c:v>24816</c:v>
                </c:pt>
                <c:pt idx="10">
                  <c:v>20075</c:v>
                </c:pt>
                <c:pt idx="11">
                  <c:v>24645</c:v>
                </c:pt>
                <c:pt idx="12">
                  <c:v>29244</c:v>
                </c:pt>
                <c:pt idx="13">
                  <c:v>28869</c:v>
                </c:pt>
                <c:pt idx="14">
                  <c:v>29690</c:v>
                </c:pt>
                <c:pt idx="15">
                  <c:v>38478</c:v>
                </c:pt>
                <c:pt idx="16">
                  <c:v>59080</c:v>
                </c:pt>
                <c:pt idx="17">
                  <c:v>77360</c:v>
                </c:pt>
                <c:pt idx="18">
                  <c:v>60426</c:v>
                </c:pt>
                <c:pt idx="19">
                  <c:v>43127</c:v>
                </c:pt>
                <c:pt idx="20">
                  <c:v>31100</c:v>
                </c:pt>
                <c:pt idx="21">
                  <c:v>25057</c:v>
                </c:pt>
                <c:pt idx="22">
                  <c:v>18354</c:v>
                </c:pt>
                <c:pt idx="23">
                  <c:v>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3-4564-BC19-A7F3D79076CE}"/>
            </c:ext>
          </c:extLst>
        </c:ser>
        <c:ser>
          <c:idx val="3"/>
          <c:order val="3"/>
          <c:tx>
            <c:strRef>
              <c:f>'pt02'!$S$4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'pt02'!$S$5:$S$28</c:f>
              <c:numCache>
                <c:formatCode>General</c:formatCode>
                <c:ptCount val="24"/>
                <c:pt idx="0">
                  <c:v>5092</c:v>
                </c:pt>
                <c:pt idx="1">
                  <c:v>2421</c:v>
                </c:pt>
                <c:pt idx="2">
                  <c:v>1406</c:v>
                </c:pt>
                <c:pt idx="3">
                  <c:v>924</c:v>
                </c:pt>
                <c:pt idx="4">
                  <c:v>1271</c:v>
                </c:pt>
                <c:pt idx="5">
                  <c:v>5990</c:v>
                </c:pt>
                <c:pt idx="6">
                  <c:v>19016</c:v>
                </c:pt>
                <c:pt idx="7">
                  <c:v>36799</c:v>
                </c:pt>
                <c:pt idx="8">
                  <c:v>43959</c:v>
                </c:pt>
                <c:pt idx="9">
                  <c:v>25606</c:v>
                </c:pt>
                <c:pt idx="10">
                  <c:v>21776</c:v>
                </c:pt>
                <c:pt idx="11">
                  <c:v>26530</c:v>
                </c:pt>
                <c:pt idx="12">
                  <c:v>32085</c:v>
                </c:pt>
                <c:pt idx="13">
                  <c:v>31657</c:v>
                </c:pt>
                <c:pt idx="14">
                  <c:v>32241</c:v>
                </c:pt>
                <c:pt idx="15">
                  <c:v>41778</c:v>
                </c:pt>
                <c:pt idx="16">
                  <c:v>59663</c:v>
                </c:pt>
                <c:pt idx="17">
                  <c:v>76721</c:v>
                </c:pt>
                <c:pt idx="18">
                  <c:v>62165</c:v>
                </c:pt>
                <c:pt idx="19">
                  <c:v>44496</c:v>
                </c:pt>
                <c:pt idx="20">
                  <c:v>31377</c:v>
                </c:pt>
                <c:pt idx="21">
                  <c:v>26014</c:v>
                </c:pt>
                <c:pt idx="22">
                  <c:v>21885</c:v>
                </c:pt>
                <c:pt idx="23">
                  <c:v>12911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3-4564-BC19-A7F3D79076CE}"/>
            </c:ext>
          </c:extLst>
        </c:ser>
        <c:ser>
          <c:idx val="4"/>
          <c:order val="4"/>
          <c:tx>
            <c:strRef>
              <c:f>'pt02'!$T$4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'pt02'!$T$5:$T$28</c:f>
              <c:numCache>
                <c:formatCode>General</c:formatCode>
                <c:ptCount val="24"/>
                <c:pt idx="0">
                  <c:v>7284</c:v>
                </c:pt>
                <c:pt idx="1">
                  <c:v>4166</c:v>
                </c:pt>
                <c:pt idx="2">
                  <c:v>2245</c:v>
                </c:pt>
                <c:pt idx="3">
                  <c:v>1360</c:v>
                </c:pt>
                <c:pt idx="4">
                  <c:v>1442</c:v>
                </c:pt>
                <c:pt idx="5">
                  <c:v>5368</c:v>
                </c:pt>
                <c:pt idx="6">
                  <c:v>16090</c:v>
                </c:pt>
                <c:pt idx="7">
                  <c:v>26193</c:v>
                </c:pt>
                <c:pt idx="8">
                  <c:v>30363</c:v>
                </c:pt>
                <c:pt idx="9">
                  <c:v>22901</c:v>
                </c:pt>
                <c:pt idx="10">
                  <c:v>22556</c:v>
                </c:pt>
                <c:pt idx="11">
                  <c:v>29131</c:v>
                </c:pt>
                <c:pt idx="12">
                  <c:v>35788</c:v>
                </c:pt>
                <c:pt idx="13">
                  <c:v>37550</c:v>
                </c:pt>
                <c:pt idx="14">
                  <c:v>39193</c:v>
                </c:pt>
                <c:pt idx="15">
                  <c:v>47350</c:v>
                </c:pt>
                <c:pt idx="16">
                  <c:v>55934</c:v>
                </c:pt>
                <c:pt idx="17">
                  <c:v>62997</c:v>
                </c:pt>
                <c:pt idx="18">
                  <c:v>54038</c:v>
                </c:pt>
                <c:pt idx="19">
                  <c:v>40056</c:v>
                </c:pt>
                <c:pt idx="20">
                  <c:v>28090</c:v>
                </c:pt>
                <c:pt idx="21">
                  <c:v>22335</c:v>
                </c:pt>
                <c:pt idx="22">
                  <c:v>21225</c:v>
                </c:pt>
                <c:pt idx="23">
                  <c:v>18344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3-4564-BC19-A7F3D79076CE}"/>
            </c:ext>
          </c:extLst>
        </c:ser>
        <c:ser>
          <c:idx val="5"/>
          <c:order val="5"/>
          <c:tx>
            <c:strRef>
              <c:f>'pt02'!$U$4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'pt02'!$U$5:$U$28</c:f>
              <c:numCache>
                <c:formatCode>General</c:formatCode>
                <c:ptCount val="24"/>
                <c:pt idx="0">
                  <c:v>15260</c:v>
                </c:pt>
                <c:pt idx="1">
                  <c:v>11322</c:v>
                </c:pt>
                <c:pt idx="2">
                  <c:v>6090</c:v>
                </c:pt>
                <c:pt idx="3">
                  <c:v>3206</c:v>
                </c:pt>
                <c:pt idx="4">
                  <c:v>1638</c:v>
                </c:pt>
                <c:pt idx="5">
                  <c:v>2400</c:v>
                </c:pt>
                <c:pt idx="6">
                  <c:v>5786</c:v>
                </c:pt>
                <c:pt idx="7">
                  <c:v>10851</c:v>
                </c:pt>
                <c:pt idx="8">
                  <c:v>19596</c:v>
                </c:pt>
                <c:pt idx="9">
                  <c:v>30206</c:v>
                </c:pt>
                <c:pt idx="10">
                  <c:v>40364</c:v>
                </c:pt>
                <c:pt idx="11">
                  <c:v>49119</c:v>
                </c:pt>
                <c:pt idx="12">
                  <c:v>53067</c:v>
                </c:pt>
                <c:pt idx="13">
                  <c:v>53511</c:v>
                </c:pt>
                <c:pt idx="14">
                  <c:v>55216</c:v>
                </c:pt>
                <c:pt idx="15">
                  <c:v>56452</c:v>
                </c:pt>
                <c:pt idx="16">
                  <c:v>55836</c:v>
                </c:pt>
                <c:pt idx="17">
                  <c:v>52928</c:v>
                </c:pt>
                <c:pt idx="18">
                  <c:v>48604</c:v>
                </c:pt>
                <c:pt idx="19">
                  <c:v>38531</c:v>
                </c:pt>
                <c:pt idx="20">
                  <c:v>28517</c:v>
                </c:pt>
                <c:pt idx="21">
                  <c:v>25370</c:v>
                </c:pt>
                <c:pt idx="22">
                  <c:v>24557</c:v>
                </c:pt>
                <c:pt idx="23">
                  <c:v>22445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3-4564-BC19-A7F3D79076CE}"/>
            </c:ext>
          </c:extLst>
        </c:ser>
        <c:ser>
          <c:idx val="6"/>
          <c:order val="6"/>
          <c:tx>
            <c:strRef>
              <c:f>'pt02'!$V$4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'pt02'!$O$5:$O$28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'pt02'!$V$5:$V$28</c:f>
              <c:numCache>
                <c:formatCode>General</c:formatCode>
                <c:ptCount val="24"/>
                <c:pt idx="0">
                  <c:v>18530</c:v>
                </c:pt>
                <c:pt idx="1">
                  <c:v>12453</c:v>
                </c:pt>
                <c:pt idx="2">
                  <c:v>8044</c:v>
                </c:pt>
                <c:pt idx="3">
                  <c:v>4170</c:v>
                </c:pt>
                <c:pt idx="4">
                  <c:v>2371</c:v>
                </c:pt>
                <c:pt idx="5">
                  <c:v>2442</c:v>
                </c:pt>
                <c:pt idx="6">
                  <c:v>4956</c:v>
                </c:pt>
                <c:pt idx="7">
                  <c:v>8804</c:v>
                </c:pt>
                <c:pt idx="8">
                  <c:v>13849</c:v>
                </c:pt>
                <c:pt idx="9">
                  <c:v>23562</c:v>
                </c:pt>
                <c:pt idx="10">
                  <c:v>34312</c:v>
                </c:pt>
                <c:pt idx="11">
                  <c:v>43644</c:v>
                </c:pt>
                <c:pt idx="12">
                  <c:v>48327</c:v>
                </c:pt>
                <c:pt idx="13">
                  <c:v>49383</c:v>
                </c:pt>
                <c:pt idx="14">
                  <c:v>49840</c:v>
                </c:pt>
                <c:pt idx="15">
                  <c:v>51974</c:v>
                </c:pt>
                <c:pt idx="16">
                  <c:v>50755</c:v>
                </c:pt>
                <c:pt idx="17">
                  <c:v>46747</c:v>
                </c:pt>
                <c:pt idx="18">
                  <c:v>40757</c:v>
                </c:pt>
                <c:pt idx="19">
                  <c:v>30802</c:v>
                </c:pt>
                <c:pt idx="20">
                  <c:v>22292</c:v>
                </c:pt>
                <c:pt idx="21">
                  <c:v>17739</c:v>
                </c:pt>
                <c:pt idx="22">
                  <c:v>14254</c:v>
                </c:pt>
                <c:pt idx="23">
                  <c:v>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3-4564-BC19-A7F3D790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003776"/>
        <c:axId val="1618004608"/>
      </c:lineChart>
      <c:catAx>
        <c:axId val="1618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4608"/>
        <c:crosses val="autoZero"/>
        <c:auto val="1"/>
        <c:lblAlgn val="ctr"/>
        <c:lblOffset val="100"/>
        <c:noMultiLvlLbl val="0"/>
      </c:catAx>
      <c:valAx>
        <c:axId val="16180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'pt02'!$G$36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'pt02'!$F$37:$F$60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'pt02'!$G$37:$G$60</c:f>
              <c:numCache>
                <c:formatCode>General</c:formatCode>
                <c:ptCount val="24"/>
                <c:pt idx="0">
                  <c:v>33594</c:v>
                </c:pt>
                <c:pt idx="1">
                  <c:v>21400</c:v>
                </c:pt>
                <c:pt idx="2">
                  <c:v>12818</c:v>
                </c:pt>
                <c:pt idx="3">
                  <c:v>7185</c:v>
                </c:pt>
                <c:pt idx="4">
                  <c:v>4755</c:v>
                </c:pt>
                <c:pt idx="5">
                  <c:v>8713</c:v>
                </c:pt>
                <c:pt idx="6">
                  <c:v>22792</c:v>
                </c:pt>
                <c:pt idx="7">
                  <c:v>39576</c:v>
                </c:pt>
                <c:pt idx="8">
                  <c:v>54290</c:v>
                </c:pt>
                <c:pt idx="9">
                  <c:v>56172</c:v>
                </c:pt>
                <c:pt idx="10">
                  <c:v>73135</c:v>
                </c:pt>
                <c:pt idx="11">
                  <c:v>95431</c:v>
                </c:pt>
                <c:pt idx="12">
                  <c:v>111986</c:v>
                </c:pt>
                <c:pt idx="13">
                  <c:v>116309</c:v>
                </c:pt>
                <c:pt idx="14">
                  <c:v>123133</c:v>
                </c:pt>
                <c:pt idx="15">
                  <c:v>136153</c:v>
                </c:pt>
                <c:pt idx="16">
                  <c:v>153461</c:v>
                </c:pt>
                <c:pt idx="17">
                  <c:v>170640</c:v>
                </c:pt>
                <c:pt idx="18">
                  <c:v>150051</c:v>
                </c:pt>
                <c:pt idx="19">
                  <c:v>114477</c:v>
                </c:pt>
                <c:pt idx="20">
                  <c:v>83689</c:v>
                </c:pt>
                <c:pt idx="21">
                  <c:v>71705</c:v>
                </c:pt>
                <c:pt idx="22">
                  <c:v>64125</c:v>
                </c:pt>
                <c:pt idx="23">
                  <c:v>46951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6-4CFA-A64D-E7079E18DCE3}"/>
            </c:ext>
          </c:extLst>
        </c:ser>
        <c:ser>
          <c:idx val="1"/>
          <c:order val="1"/>
          <c:tx>
            <c:strRef>
              <c:f>'pt02'!$H$36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'pt02'!$F$37:$F$60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'pt02'!$H$37:$H$60</c:f>
              <c:numCache>
                <c:formatCode>General</c:formatCode>
                <c:ptCount val="24"/>
                <c:pt idx="0">
                  <c:v>25938</c:v>
                </c:pt>
                <c:pt idx="1">
                  <c:v>15898</c:v>
                </c:pt>
                <c:pt idx="2">
                  <c:v>8813</c:v>
                </c:pt>
                <c:pt idx="3">
                  <c:v>5282</c:v>
                </c:pt>
                <c:pt idx="4">
                  <c:v>6248</c:v>
                </c:pt>
                <c:pt idx="5">
                  <c:v>26303</c:v>
                </c:pt>
                <c:pt idx="6">
                  <c:v>80162</c:v>
                </c:pt>
                <c:pt idx="7">
                  <c:v>149712</c:v>
                </c:pt>
                <c:pt idx="8">
                  <c:v>176402</c:v>
                </c:pt>
                <c:pt idx="9">
                  <c:v>117951</c:v>
                </c:pt>
                <c:pt idx="10">
                  <c:v>108279</c:v>
                </c:pt>
                <c:pt idx="11">
                  <c:v>129185</c:v>
                </c:pt>
                <c:pt idx="12">
                  <c:v>148586</c:v>
                </c:pt>
                <c:pt idx="13">
                  <c:v>146811</c:v>
                </c:pt>
                <c:pt idx="14">
                  <c:v>146322</c:v>
                </c:pt>
                <c:pt idx="15">
                  <c:v>179322</c:v>
                </c:pt>
                <c:pt idx="16">
                  <c:v>242343</c:v>
                </c:pt>
                <c:pt idx="17">
                  <c:v>292296</c:v>
                </c:pt>
                <c:pt idx="18">
                  <c:v>230716</c:v>
                </c:pt>
                <c:pt idx="19">
                  <c:v>164135</c:v>
                </c:pt>
                <c:pt idx="20">
                  <c:v>113988</c:v>
                </c:pt>
                <c:pt idx="21">
                  <c:v>88177</c:v>
                </c:pt>
                <c:pt idx="22">
                  <c:v>65502</c:v>
                </c:pt>
                <c:pt idx="23">
                  <c:v>41696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6-4CFA-A64D-E7079E18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76480"/>
        <c:axId val="1622482304"/>
      </c:lineChart>
      <c:catAx>
        <c:axId val="16224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2304"/>
        <c:crosses val="autoZero"/>
        <c:auto val="1"/>
        <c:lblAlgn val="ctr"/>
        <c:lblOffset val="100"/>
        <c:noMultiLvlLbl val="0"/>
      </c:catAx>
      <c:valAx>
        <c:axId val="16224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'pt02'!$M$66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'pt02'!$M$67:$M$90</c:f>
              <c:numCache>
                <c:formatCode>General</c:formatCode>
                <c:ptCount val="24"/>
                <c:pt idx="0">
                  <c:v>2209</c:v>
                </c:pt>
                <c:pt idx="1">
                  <c:v>1233</c:v>
                </c:pt>
                <c:pt idx="2">
                  <c:v>673</c:v>
                </c:pt>
                <c:pt idx="3">
                  <c:v>477</c:v>
                </c:pt>
                <c:pt idx="4">
                  <c:v>877</c:v>
                </c:pt>
                <c:pt idx="5">
                  <c:v>4209</c:v>
                </c:pt>
                <c:pt idx="6">
                  <c:v>13183</c:v>
                </c:pt>
                <c:pt idx="7">
                  <c:v>23713</c:v>
                </c:pt>
                <c:pt idx="8">
                  <c:v>27167</c:v>
                </c:pt>
                <c:pt idx="9">
                  <c:v>15498</c:v>
                </c:pt>
                <c:pt idx="10">
                  <c:v>13219</c:v>
                </c:pt>
                <c:pt idx="11">
                  <c:v>15969</c:v>
                </c:pt>
                <c:pt idx="12">
                  <c:v>18944</c:v>
                </c:pt>
                <c:pt idx="13">
                  <c:v>18690</c:v>
                </c:pt>
                <c:pt idx="14">
                  <c:v>18953</c:v>
                </c:pt>
                <c:pt idx="15">
                  <c:v>24072</c:v>
                </c:pt>
                <c:pt idx="16">
                  <c:v>36083</c:v>
                </c:pt>
                <c:pt idx="17">
                  <c:v>47511</c:v>
                </c:pt>
                <c:pt idx="18">
                  <c:v>36662</c:v>
                </c:pt>
                <c:pt idx="19">
                  <c:v>25117</c:v>
                </c:pt>
                <c:pt idx="20">
                  <c:v>16911</c:v>
                </c:pt>
                <c:pt idx="21">
                  <c:v>12198</c:v>
                </c:pt>
                <c:pt idx="22">
                  <c:v>7280</c:v>
                </c:pt>
                <c:pt idx="23">
                  <c:v>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D-430F-A44E-90B0097E980F}"/>
            </c:ext>
          </c:extLst>
        </c:ser>
        <c:ser>
          <c:idx val="1"/>
          <c:order val="1"/>
          <c:tx>
            <c:strRef>
              <c:f>'pt02'!$N$66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'pt02'!$N$67:$N$90</c:f>
              <c:numCache>
                <c:formatCode>General</c:formatCode>
                <c:ptCount val="24"/>
                <c:pt idx="0">
                  <c:v>1834</c:v>
                </c:pt>
                <c:pt idx="1">
                  <c:v>927</c:v>
                </c:pt>
                <c:pt idx="2">
                  <c:v>446</c:v>
                </c:pt>
                <c:pt idx="3">
                  <c:v>366</c:v>
                </c:pt>
                <c:pt idx="4">
                  <c:v>962</c:v>
                </c:pt>
                <c:pt idx="5">
                  <c:v>5409</c:v>
                </c:pt>
                <c:pt idx="6">
                  <c:v>17115</c:v>
                </c:pt>
                <c:pt idx="7">
                  <c:v>32576</c:v>
                </c:pt>
                <c:pt idx="8">
                  <c:v>36106</c:v>
                </c:pt>
                <c:pt idx="9">
                  <c:v>18247</c:v>
                </c:pt>
                <c:pt idx="10">
                  <c:v>13598</c:v>
                </c:pt>
                <c:pt idx="11">
                  <c:v>15930</c:v>
                </c:pt>
                <c:pt idx="12">
                  <c:v>19479</c:v>
                </c:pt>
                <c:pt idx="13">
                  <c:v>18655</c:v>
                </c:pt>
                <c:pt idx="14">
                  <c:v>18174</c:v>
                </c:pt>
                <c:pt idx="15">
                  <c:v>25737</c:v>
                </c:pt>
                <c:pt idx="16">
                  <c:v>41548</c:v>
                </c:pt>
                <c:pt idx="17">
                  <c:v>53692</c:v>
                </c:pt>
                <c:pt idx="18">
                  <c:v>39182</c:v>
                </c:pt>
                <c:pt idx="19">
                  <c:v>27198</c:v>
                </c:pt>
                <c:pt idx="20">
                  <c:v>18614</c:v>
                </c:pt>
                <c:pt idx="21">
                  <c:v>13873</c:v>
                </c:pt>
                <c:pt idx="22">
                  <c:v>8863</c:v>
                </c:pt>
                <c:pt idx="23">
                  <c:v>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D-430F-A44E-90B0097E980F}"/>
            </c:ext>
          </c:extLst>
        </c:ser>
        <c:ser>
          <c:idx val="2"/>
          <c:order val="2"/>
          <c:tx>
            <c:strRef>
              <c:f>'pt02'!$O$66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'pt02'!$O$67:$O$90</c:f>
              <c:numCache>
                <c:formatCode>General</c:formatCode>
                <c:ptCount val="24"/>
                <c:pt idx="0">
                  <c:v>2065</c:v>
                </c:pt>
                <c:pt idx="1">
                  <c:v>971</c:v>
                </c:pt>
                <c:pt idx="2">
                  <c:v>455</c:v>
                </c:pt>
                <c:pt idx="3">
                  <c:v>358</c:v>
                </c:pt>
                <c:pt idx="4">
                  <c:v>825</c:v>
                </c:pt>
                <c:pt idx="5">
                  <c:v>5144</c:v>
                </c:pt>
                <c:pt idx="6">
                  <c:v>15705</c:v>
                </c:pt>
                <c:pt idx="7">
                  <c:v>30400</c:v>
                </c:pt>
                <c:pt idx="8">
                  <c:v>34561</c:v>
                </c:pt>
                <c:pt idx="9">
                  <c:v>18558</c:v>
                </c:pt>
                <c:pt idx="10">
                  <c:v>13643</c:v>
                </c:pt>
                <c:pt idx="11">
                  <c:v>16216</c:v>
                </c:pt>
                <c:pt idx="12">
                  <c:v>19289</c:v>
                </c:pt>
                <c:pt idx="13">
                  <c:v>18770</c:v>
                </c:pt>
                <c:pt idx="14">
                  <c:v>18716</c:v>
                </c:pt>
                <c:pt idx="15">
                  <c:v>25261</c:v>
                </c:pt>
                <c:pt idx="16">
                  <c:v>40802</c:v>
                </c:pt>
                <c:pt idx="17">
                  <c:v>53350</c:v>
                </c:pt>
                <c:pt idx="18">
                  <c:v>39627</c:v>
                </c:pt>
                <c:pt idx="19">
                  <c:v>27270</c:v>
                </c:pt>
                <c:pt idx="20">
                  <c:v>19080</c:v>
                </c:pt>
                <c:pt idx="21">
                  <c:v>14515</c:v>
                </c:pt>
                <c:pt idx="22">
                  <c:v>10124</c:v>
                </c:pt>
                <c:pt idx="23">
                  <c:v>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D-430F-A44E-90B0097E980F}"/>
            </c:ext>
          </c:extLst>
        </c:ser>
        <c:ser>
          <c:idx val="3"/>
          <c:order val="3"/>
          <c:tx>
            <c:strRef>
              <c:f>'pt02'!$P$66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'pt02'!$P$67:$P$90</c:f>
              <c:numCache>
                <c:formatCode>General</c:formatCode>
                <c:ptCount val="24"/>
                <c:pt idx="0">
                  <c:v>2502</c:v>
                </c:pt>
                <c:pt idx="1">
                  <c:v>1145</c:v>
                </c:pt>
                <c:pt idx="2">
                  <c:v>643</c:v>
                </c:pt>
                <c:pt idx="3">
                  <c:v>438</c:v>
                </c:pt>
                <c:pt idx="4">
                  <c:v>823</c:v>
                </c:pt>
                <c:pt idx="5">
                  <c:v>4667</c:v>
                </c:pt>
                <c:pt idx="6">
                  <c:v>14971</c:v>
                </c:pt>
                <c:pt idx="7">
                  <c:v>29473</c:v>
                </c:pt>
                <c:pt idx="8">
                  <c:v>34566</c:v>
                </c:pt>
                <c:pt idx="9">
                  <c:v>18873</c:v>
                </c:pt>
                <c:pt idx="10">
                  <c:v>14247</c:v>
                </c:pt>
                <c:pt idx="11">
                  <c:v>16793</c:v>
                </c:pt>
                <c:pt idx="12">
                  <c:v>20240</c:v>
                </c:pt>
                <c:pt idx="13">
                  <c:v>19482</c:v>
                </c:pt>
                <c:pt idx="14">
                  <c:v>19081</c:v>
                </c:pt>
                <c:pt idx="15">
                  <c:v>25977</c:v>
                </c:pt>
                <c:pt idx="16">
                  <c:v>39361</c:v>
                </c:pt>
                <c:pt idx="17">
                  <c:v>50498</c:v>
                </c:pt>
                <c:pt idx="18">
                  <c:v>38713</c:v>
                </c:pt>
                <c:pt idx="19">
                  <c:v>27010</c:v>
                </c:pt>
                <c:pt idx="20">
                  <c:v>18471</c:v>
                </c:pt>
                <c:pt idx="21">
                  <c:v>15096</c:v>
                </c:pt>
                <c:pt idx="22">
                  <c:v>11555</c:v>
                </c:pt>
                <c:pt idx="23">
                  <c:v>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D-430F-A44E-90B0097E980F}"/>
            </c:ext>
          </c:extLst>
        </c:ser>
        <c:ser>
          <c:idx val="4"/>
          <c:order val="4"/>
          <c:tx>
            <c:strRef>
              <c:f>'pt02'!$Q$66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'pt02'!$Q$67:$Q$90</c:f>
              <c:numCache>
                <c:formatCode>General</c:formatCode>
                <c:ptCount val="24"/>
                <c:pt idx="0">
                  <c:v>3407</c:v>
                </c:pt>
                <c:pt idx="1">
                  <c:v>1910</c:v>
                </c:pt>
                <c:pt idx="2">
                  <c:v>1010</c:v>
                </c:pt>
                <c:pt idx="3">
                  <c:v>626</c:v>
                </c:pt>
                <c:pt idx="4">
                  <c:v>917</c:v>
                </c:pt>
                <c:pt idx="5">
                  <c:v>4149</c:v>
                </c:pt>
                <c:pt idx="6">
                  <c:v>12141</c:v>
                </c:pt>
                <c:pt idx="7">
                  <c:v>20490</c:v>
                </c:pt>
                <c:pt idx="8">
                  <c:v>23029</c:v>
                </c:pt>
                <c:pt idx="9">
                  <c:v>15616</c:v>
                </c:pt>
                <c:pt idx="10">
                  <c:v>13511</c:v>
                </c:pt>
                <c:pt idx="11">
                  <c:v>16931</c:v>
                </c:pt>
                <c:pt idx="12">
                  <c:v>20601</c:v>
                </c:pt>
                <c:pt idx="13">
                  <c:v>21513</c:v>
                </c:pt>
                <c:pt idx="14">
                  <c:v>22006</c:v>
                </c:pt>
                <c:pt idx="15">
                  <c:v>27651</c:v>
                </c:pt>
                <c:pt idx="16">
                  <c:v>33990</c:v>
                </c:pt>
                <c:pt idx="17">
                  <c:v>38478</c:v>
                </c:pt>
                <c:pt idx="18">
                  <c:v>31598</c:v>
                </c:pt>
                <c:pt idx="19">
                  <c:v>22651</c:v>
                </c:pt>
                <c:pt idx="20">
                  <c:v>15482</c:v>
                </c:pt>
                <c:pt idx="21">
                  <c:v>11794</c:v>
                </c:pt>
                <c:pt idx="22">
                  <c:v>10451</c:v>
                </c:pt>
                <c:pt idx="23">
                  <c:v>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0D-430F-A44E-90B0097E980F}"/>
            </c:ext>
          </c:extLst>
        </c:ser>
        <c:ser>
          <c:idx val="5"/>
          <c:order val="5"/>
          <c:tx>
            <c:strRef>
              <c:f>'pt02'!$R$66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'pt02'!$R$67:$R$90</c:f>
              <c:numCache>
                <c:formatCode>General</c:formatCode>
                <c:ptCount val="24"/>
                <c:pt idx="0">
                  <c:v>6589</c:v>
                </c:pt>
                <c:pt idx="1">
                  <c:v>4658</c:v>
                </c:pt>
                <c:pt idx="2">
                  <c:v>2476</c:v>
                </c:pt>
                <c:pt idx="3">
                  <c:v>1358</c:v>
                </c:pt>
                <c:pt idx="4">
                  <c:v>813</c:v>
                </c:pt>
                <c:pt idx="5">
                  <c:v>1471</c:v>
                </c:pt>
                <c:pt idx="6">
                  <c:v>3951</c:v>
                </c:pt>
                <c:pt idx="7">
                  <c:v>7347</c:v>
                </c:pt>
                <c:pt idx="8">
                  <c:v>12463</c:v>
                </c:pt>
                <c:pt idx="9">
                  <c:v>17747</c:v>
                </c:pt>
                <c:pt idx="10">
                  <c:v>21588</c:v>
                </c:pt>
                <c:pt idx="11">
                  <c:v>24799</c:v>
                </c:pt>
                <c:pt idx="12">
                  <c:v>25813</c:v>
                </c:pt>
                <c:pt idx="13">
                  <c:v>25269</c:v>
                </c:pt>
                <c:pt idx="14">
                  <c:v>25537</c:v>
                </c:pt>
                <c:pt idx="15">
                  <c:v>25410</c:v>
                </c:pt>
                <c:pt idx="16">
                  <c:v>25679</c:v>
                </c:pt>
                <c:pt idx="17">
                  <c:v>25116</c:v>
                </c:pt>
                <c:pt idx="18">
                  <c:v>23421</c:v>
                </c:pt>
                <c:pt idx="19">
                  <c:v>18708</c:v>
                </c:pt>
                <c:pt idx="20">
                  <c:v>13614</c:v>
                </c:pt>
                <c:pt idx="21">
                  <c:v>11602</c:v>
                </c:pt>
                <c:pt idx="22">
                  <c:v>10486</c:v>
                </c:pt>
                <c:pt idx="23">
                  <c:v>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0D-430F-A44E-90B0097E980F}"/>
            </c:ext>
          </c:extLst>
        </c:ser>
        <c:ser>
          <c:idx val="6"/>
          <c:order val="6"/>
          <c:tx>
            <c:strRef>
              <c:f>'pt02'!$S$66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'pt02'!$L$67:$L$90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'pt02'!$S$67:$S$90</c:f>
              <c:numCache>
                <c:formatCode>General</c:formatCode>
                <c:ptCount val="24"/>
                <c:pt idx="0">
                  <c:v>7332</c:v>
                </c:pt>
                <c:pt idx="1">
                  <c:v>5054</c:v>
                </c:pt>
                <c:pt idx="2">
                  <c:v>3110</c:v>
                </c:pt>
                <c:pt idx="3">
                  <c:v>1659</c:v>
                </c:pt>
                <c:pt idx="4">
                  <c:v>1031</c:v>
                </c:pt>
                <c:pt idx="5">
                  <c:v>1254</c:v>
                </c:pt>
                <c:pt idx="6">
                  <c:v>3096</c:v>
                </c:pt>
                <c:pt idx="7">
                  <c:v>5713</c:v>
                </c:pt>
                <c:pt idx="8">
                  <c:v>8510</c:v>
                </c:pt>
                <c:pt idx="9">
                  <c:v>13412</c:v>
                </c:pt>
                <c:pt idx="10">
                  <c:v>18473</c:v>
                </c:pt>
                <c:pt idx="11">
                  <c:v>22547</c:v>
                </c:pt>
                <c:pt idx="12">
                  <c:v>24220</c:v>
                </c:pt>
                <c:pt idx="13">
                  <c:v>24432</c:v>
                </c:pt>
                <c:pt idx="14">
                  <c:v>23855</c:v>
                </c:pt>
                <c:pt idx="15">
                  <c:v>25214</c:v>
                </c:pt>
                <c:pt idx="16">
                  <c:v>24880</c:v>
                </c:pt>
                <c:pt idx="17">
                  <c:v>23651</c:v>
                </c:pt>
                <c:pt idx="18">
                  <c:v>21513</c:v>
                </c:pt>
                <c:pt idx="19">
                  <c:v>16181</c:v>
                </c:pt>
                <c:pt idx="20">
                  <c:v>11816</c:v>
                </c:pt>
                <c:pt idx="21">
                  <c:v>9099</c:v>
                </c:pt>
                <c:pt idx="22">
                  <c:v>6743</c:v>
                </c:pt>
                <c:pt idx="23">
                  <c:v>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0D-430F-A44E-90B0097E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500864"/>
        <c:axId val="1611497952"/>
      </c:lineChart>
      <c:catAx>
        <c:axId val="16115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97952"/>
        <c:crosses val="autoZero"/>
        <c:auto val="1"/>
        <c:lblAlgn val="ctr"/>
        <c:lblOffset val="100"/>
        <c:noMultiLvlLbl val="0"/>
      </c:catAx>
      <c:valAx>
        <c:axId val="16114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Casual</a:t>
            </a:r>
          </a:p>
        </c:rich>
      </c:tx>
      <c:layout>
        <c:manualLayout>
          <c:xMode val="edge"/>
          <c:yMode val="edge"/>
          <c:x val="0.437270778652668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'pt02'!$M$97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'pt02'!$M$98:$M$121</c:f>
              <c:numCache>
                <c:formatCode>General</c:formatCode>
                <c:ptCount val="24"/>
                <c:pt idx="0">
                  <c:v>3120</c:v>
                </c:pt>
                <c:pt idx="1">
                  <c:v>1664</c:v>
                </c:pt>
                <c:pt idx="2">
                  <c:v>1051</c:v>
                </c:pt>
                <c:pt idx="3">
                  <c:v>774</c:v>
                </c:pt>
                <c:pt idx="4">
                  <c:v>661</c:v>
                </c:pt>
                <c:pt idx="5">
                  <c:v>1223</c:v>
                </c:pt>
                <c:pt idx="6">
                  <c:v>3183</c:v>
                </c:pt>
                <c:pt idx="7">
                  <c:v>5369</c:v>
                </c:pt>
                <c:pt idx="8">
                  <c:v>7058</c:v>
                </c:pt>
                <c:pt idx="9">
                  <c:v>6807</c:v>
                </c:pt>
                <c:pt idx="10">
                  <c:v>8595</c:v>
                </c:pt>
                <c:pt idx="11">
                  <c:v>10827</c:v>
                </c:pt>
                <c:pt idx="12">
                  <c:v>13008</c:v>
                </c:pt>
                <c:pt idx="13">
                  <c:v>13682</c:v>
                </c:pt>
                <c:pt idx="14">
                  <c:v>14571</c:v>
                </c:pt>
                <c:pt idx="15">
                  <c:v>15941</c:v>
                </c:pt>
                <c:pt idx="16">
                  <c:v>18788</c:v>
                </c:pt>
                <c:pt idx="17">
                  <c:v>21651</c:v>
                </c:pt>
                <c:pt idx="18">
                  <c:v>18830</c:v>
                </c:pt>
                <c:pt idx="19">
                  <c:v>14232</c:v>
                </c:pt>
                <c:pt idx="20">
                  <c:v>10203</c:v>
                </c:pt>
                <c:pt idx="21">
                  <c:v>8167</c:v>
                </c:pt>
                <c:pt idx="22">
                  <c:v>6231</c:v>
                </c:pt>
                <c:pt idx="23">
                  <c:v>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9EA-8E8B-50AB6386850D}"/>
            </c:ext>
          </c:extLst>
        </c:ser>
        <c:ser>
          <c:idx val="1"/>
          <c:order val="1"/>
          <c:tx>
            <c:strRef>
              <c:f>'pt02'!$N$97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'pt02'!$N$98:$N$121</c:f>
              <c:numCache>
                <c:formatCode>General</c:formatCode>
                <c:ptCount val="24"/>
                <c:pt idx="0">
                  <c:v>2060</c:v>
                </c:pt>
                <c:pt idx="1">
                  <c:v>1027</c:v>
                </c:pt>
                <c:pt idx="2">
                  <c:v>623</c:v>
                </c:pt>
                <c:pt idx="3">
                  <c:v>431</c:v>
                </c:pt>
                <c:pt idx="4">
                  <c:v>495</c:v>
                </c:pt>
                <c:pt idx="5">
                  <c:v>1387</c:v>
                </c:pt>
                <c:pt idx="6">
                  <c:v>4074</c:v>
                </c:pt>
                <c:pt idx="7">
                  <c:v>7470</c:v>
                </c:pt>
                <c:pt idx="8">
                  <c:v>8983</c:v>
                </c:pt>
                <c:pt idx="9">
                  <c:v>6480</c:v>
                </c:pt>
                <c:pt idx="10">
                  <c:v>6919</c:v>
                </c:pt>
                <c:pt idx="11">
                  <c:v>8821</c:v>
                </c:pt>
                <c:pt idx="12">
                  <c:v>10630</c:v>
                </c:pt>
                <c:pt idx="13">
                  <c:v>11123</c:v>
                </c:pt>
                <c:pt idx="14">
                  <c:v>11577</c:v>
                </c:pt>
                <c:pt idx="15">
                  <c:v>13693</c:v>
                </c:pt>
                <c:pt idx="16">
                  <c:v>18117</c:v>
                </c:pt>
                <c:pt idx="17">
                  <c:v>23329</c:v>
                </c:pt>
                <c:pt idx="18">
                  <c:v>20103</c:v>
                </c:pt>
                <c:pt idx="19">
                  <c:v>15053</c:v>
                </c:pt>
                <c:pt idx="20">
                  <c:v>10573</c:v>
                </c:pt>
                <c:pt idx="21">
                  <c:v>9129</c:v>
                </c:pt>
                <c:pt idx="22">
                  <c:v>6978</c:v>
                </c:pt>
                <c:pt idx="23">
                  <c:v>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9EA-8E8B-50AB6386850D}"/>
            </c:ext>
          </c:extLst>
        </c:ser>
        <c:ser>
          <c:idx val="2"/>
          <c:order val="2"/>
          <c:tx>
            <c:strRef>
              <c:f>'pt02'!$O$97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'pt02'!$O$98:$O$121</c:f>
              <c:numCache>
                <c:formatCode>General</c:formatCode>
                <c:ptCount val="24"/>
                <c:pt idx="0">
                  <c:v>2078</c:v>
                </c:pt>
                <c:pt idx="1">
                  <c:v>1114</c:v>
                </c:pt>
                <c:pt idx="2">
                  <c:v>598</c:v>
                </c:pt>
                <c:pt idx="3">
                  <c:v>401</c:v>
                </c:pt>
                <c:pt idx="4">
                  <c:v>461</c:v>
                </c:pt>
                <c:pt idx="5">
                  <c:v>1444</c:v>
                </c:pt>
                <c:pt idx="6">
                  <c:v>3846</c:v>
                </c:pt>
                <c:pt idx="7">
                  <c:v>7113</c:v>
                </c:pt>
                <c:pt idx="8">
                  <c:v>9050</c:v>
                </c:pt>
                <c:pt idx="9">
                  <c:v>6258</c:v>
                </c:pt>
                <c:pt idx="10">
                  <c:v>6432</c:v>
                </c:pt>
                <c:pt idx="11">
                  <c:v>8429</c:v>
                </c:pt>
                <c:pt idx="12">
                  <c:v>9955</c:v>
                </c:pt>
                <c:pt idx="13">
                  <c:v>10099</c:v>
                </c:pt>
                <c:pt idx="14">
                  <c:v>10974</c:v>
                </c:pt>
                <c:pt idx="15">
                  <c:v>13217</c:v>
                </c:pt>
                <c:pt idx="16">
                  <c:v>18278</c:v>
                </c:pt>
                <c:pt idx="17">
                  <c:v>24010</c:v>
                </c:pt>
                <c:pt idx="18">
                  <c:v>20799</c:v>
                </c:pt>
                <c:pt idx="19">
                  <c:v>15857</c:v>
                </c:pt>
                <c:pt idx="20">
                  <c:v>12020</c:v>
                </c:pt>
                <c:pt idx="21">
                  <c:v>10542</c:v>
                </c:pt>
                <c:pt idx="22">
                  <c:v>8230</c:v>
                </c:pt>
                <c:pt idx="23">
                  <c:v>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9EA-8E8B-50AB6386850D}"/>
            </c:ext>
          </c:extLst>
        </c:ser>
        <c:ser>
          <c:idx val="3"/>
          <c:order val="3"/>
          <c:tx>
            <c:strRef>
              <c:f>'pt02'!$P$97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'pt02'!$P$98:$P$121</c:f>
              <c:numCache>
                <c:formatCode>General</c:formatCode>
                <c:ptCount val="24"/>
                <c:pt idx="0">
                  <c:v>2590</c:v>
                </c:pt>
                <c:pt idx="1">
                  <c:v>1276</c:v>
                </c:pt>
                <c:pt idx="2">
                  <c:v>763</c:v>
                </c:pt>
                <c:pt idx="3">
                  <c:v>486</c:v>
                </c:pt>
                <c:pt idx="4">
                  <c:v>448</c:v>
                </c:pt>
                <c:pt idx="5">
                  <c:v>1323</c:v>
                </c:pt>
                <c:pt idx="6">
                  <c:v>4045</c:v>
                </c:pt>
                <c:pt idx="7">
                  <c:v>7326</c:v>
                </c:pt>
                <c:pt idx="8">
                  <c:v>9393</c:v>
                </c:pt>
                <c:pt idx="9">
                  <c:v>6733</c:v>
                </c:pt>
                <c:pt idx="10">
                  <c:v>7529</c:v>
                </c:pt>
                <c:pt idx="11">
                  <c:v>9737</c:v>
                </c:pt>
                <c:pt idx="12">
                  <c:v>11845</c:v>
                </c:pt>
                <c:pt idx="13">
                  <c:v>12175</c:v>
                </c:pt>
                <c:pt idx="14">
                  <c:v>13160</c:v>
                </c:pt>
                <c:pt idx="15">
                  <c:v>15801</c:v>
                </c:pt>
                <c:pt idx="16">
                  <c:v>20302</c:v>
                </c:pt>
                <c:pt idx="17">
                  <c:v>26223</c:v>
                </c:pt>
                <c:pt idx="18">
                  <c:v>23452</c:v>
                </c:pt>
                <c:pt idx="19">
                  <c:v>17486</c:v>
                </c:pt>
                <c:pt idx="20">
                  <c:v>12906</c:v>
                </c:pt>
                <c:pt idx="21">
                  <c:v>10918</c:v>
                </c:pt>
                <c:pt idx="22">
                  <c:v>10330</c:v>
                </c:pt>
                <c:pt idx="23">
                  <c:v>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9EA-8E8B-50AB6386850D}"/>
            </c:ext>
          </c:extLst>
        </c:ser>
        <c:ser>
          <c:idx val="4"/>
          <c:order val="4"/>
          <c:tx>
            <c:strRef>
              <c:f>'pt02'!$Q$97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'pt02'!$Q$98:$Q$121</c:f>
              <c:numCache>
                <c:formatCode>General</c:formatCode>
                <c:ptCount val="24"/>
                <c:pt idx="0">
                  <c:v>3877</c:v>
                </c:pt>
                <c:pt idx="1">
                  <c:v>2256</c:v>
                </c:pt>
                <c:pt idx="2">
                  <c:v>1235</c:v>
                </c:pt>
                <c:pt idx="3">
                  <c:v>734</c:v>
                </c:pt>
                <c:pt idx="4">
                  <c:v>525</c:v>
                </c:pt>
                <c:pt idx="5">
                  <c:v>1219</c:v>
                </c:pt>
                <c:pt idx="6">
                  <c:v>3949</c:v>
                </c:pt>
                <c:pt idx="7">
                  <c:v>5703</c:v>
                </c:pt>
                <c:pt idx="8">
                  <c:v>7334</c:v>
                </c:pt>
                <c:pt idx="9">
                  <c:v>7285</c:v>
                </c:pt>
                <c:pt idx="10">
                  <c:v>9045</c:v>
                </c:pt>
                <c:pt idx="11">
                  <c:v>12200</c:v>
                </c:pt>
                <c:pt idx="12">
                  <c:v>15187</c:v>
                </c:pt>
                <c:pt idx="13">
                  <c:v>16037</c:v>
                </c:pt>
                <c:pt idx="14">
                  <c:v>17187</c:v>
                </c:pt>
                <c:pt idx="15">
                  <c:v>19699</c:v>
                </c:pt>
                <c:pt idx="16">
                  <c:v>21944</c:v>
                </c:pt>
                <c:pt idx="17">
                  <c:v>24519</c:v>
                </c:pt>
                <c:pt idx="18">
                  <c:v>22440</c:v>
                </c:pt>
                <c:pt idx="19">
                  <c:v>17405</c:v>
                </c:pt>
                <c:pt idx="20">
                  <c:v>12608</c:v>
                </c:pt>
                <c:pt idx="21">
                  <c:v>10541</c:v>
                </c:pt>
                <c:pt idx="22">
                  <c:v>10774</c:v>
                </c:pt>
                <c:pt idx="23">
                  <c:v>10161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9EA-8E8B-50AB6386850D}"/>
            </c:ext>
          </c:extLst>
        </c:ser>
        <c:ser>
          <c:idx val="5"/>
          <c:order val="5"/>
          <c:tx>
            <c:strRef>
              <c:f>'pt02'!$R$97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'pt02'!$R$98:$R$121</c:f>
              <c:numCache>
                <c:formatCode>General</c:formatCode>
                <c:ptCount val="24"/>
                <c:pt idx="0">
                  <c:v>8671</c:v>
                </c:pt>
                <c:pt idx="1">
                  <c:v>6664</c:v>
                </c:pt>
                <c:pt idx="2">
                  <c:v>3614</c:v>
                </c:pt>
                <c:pt idx="3">
                  <c:v>1848</c:v>
                </c:pt>
                <c:pt idx="4">
                  <c:v>825</c:v>
                </c:pt>
                <c:pt idx="5">
                  <c:v>929</c:v>
                </c:pt>
                <c:pt idx="6">
                  <c:v>1835</c:v>
                </c:pt>
                <c:pt idx="7">
                  <c:v>3504</c:v>
                </c:pt>
                <c:pt idx="8">
                  <c:v>7133</c:v>
                </c:pt>
                <c:pt idx="9">
                  <c:v>12459</c:v>
                </c:pt>
                <c:pt idx="10">
                  <c:v>18776</c:v>
                </c:pt>
                <c:pt idx="11">
                  <c:v>24320</c:v>
                </c:pt>
                <c:pt idx="12">
                  <c:v>27254</c:v>
                </c:pt>
                <c:pt idx="13">
                  <c:v>28242</c:v>
                </c:pt>
                <c:pt idx="14">
                  <c:v>29679</c:v>
                </c:pt>
                <c:pt idx="15">
                  <c:v>31042</c:v>
                </c:pt>
                <c:pt idx="16">
                  <c:v>30157</c:v>
                </c:pt>
                <c:pt idx="17">
                  <c:v>27812</c:v>
                </c:pt>
                <c:pt idx="18">
                  <c:v>25183</c:v>
                </c:pt>
                <c:pt idx="19">
                  <c:v>19823</c:v>
                </c:pt>
                <c:pt idx="20">
                  <c:v>14903</c:v>
                </c:pt>
                <c:pt idx="21">
                  <c:v>13768</c:v>
                </c:pt>
                <c:pt idx="22">
                  <c:v>14071</c:v>
                </c:pt>
                <c:pt idx="23">
                  <c:v>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9EA-8E8B-50AB6386850D}"/>
            </c:ext>
          </c:extLst>
        </c:ser>
        <c:ser>
          <c:idx val="6"/>
          <c:order val="6"/>
          <c:tx>
            <c:strRef>
              <c:f>'pt02'!$S$97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'pt02'!$L$98:$L$121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'pt02'!$S$98:$S$121</c:f>
              <c:numCache>
                <c:formatCode>General</c:formatCode>
                <c:ptCount val="24"/>
                <c:pt idx="0">
                  <c:v>11198</c:v>
                </c:pt>
                <c:pt idx="1">
                  <c:v>7399</c:v>
                </c:pt>
                <c:pt idx="2">
                  <c:v>4934</c:v>
                </c:pt>
                <c:pt idx="3">
                  <c:v>2511</c:v>
                </c:pt>
                <c:pt idx="4">
                  <c:v>1340</c:v>
                </c:pt>
                <c:pt idx="5">
                  <c:v>1188</c:v>
                </c:pt>
                <c:pt idx="6">
                  <c:v>1860</c:v>
                </c:pt>
                <c:pt idx="7">
                  <c:v>3091</c:v>
                </c:pt>
                <c:pt idx="8">
                  <c:v>5339</c:v>
                </c:pt>
                <c:pt idx="9">
                  <c:v>10150</c:v>
                </c:pt>
                <c:pt idx="10">
                  <c:v>15839</c:v>
                </c:pt>
                <c:pt idx="11">
                  <c:v>21097</c:v>
                </c:pt>
                <c:pt idx="12">
                  <c:v>24107</c:v>
                </c:pt>
                <c:pt idx="13">
                  <c:v>24951</c:v>
                </c:pt>
                <c:pt idx="14">
                  <c:v>25985</c:v>
                </c:pt>
                <c:pt idx="15">
                  <c:v>26760</c:v>
                </c:pt>
                <c:pt idx="16">
                  <c:v>25875</c:v>
                </c:pt>
                <c:pt idx="17">
                  <c:v>23096</c:v>
                </c:pt>
                <c:pt idx="18">
                  <c:v>19244</c:v>
                </c:pt>
                <c:pt idx="19">
                  <c:v>14621</c:v>
                </c:pt>
                <c:pt idx="20">
                  <c:v>10476</c:v>
                </c:pt>
                <c:pt idx="21">
                  <c:v>8640</c:v>
                </c:pt>
                <c:pt idx="22">
                  <c:v>7511</c:v>
                </c:pt>
                <c:pt idx="23">
                  <c:v>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9-49EA-8E8B-50AB6386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008352"/>
        <c:axId val="1618004192"/>
      </c:lineChart>
      <c:catAx>
        <c:axId val="16180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4192"/>
        <c:crosses val="autoZero"/>
        <c:auto val="1"/>
        <c:lblAlgn val="ctr"/>
        <c:lblOffset val="100"/>
        <c:noMultiLvlLbl val="0"/>
      </c:catAx>
      <c:valAx>
        <c:axId val="16180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0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[Graphs.xlsx]pt02!PivotTable57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'pt02'!$B$127:$B$128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'pt02'!$A$129:$A$140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'pt02'!$B$129:$B$140</c:f>
              <c:numCache>
                <c:formatCode>General</c:formatCode>
                <c:ptCount val="12"/>
                <c:pt idx="0">
                  <c:v>220915</c:v>
                </c:pt>
                <c:pt idx="1">
                  <c:v>91897</c:v>
                </c:pt>
                <c:pt idx="2">
                  <c:v>270095</c:v>
                </c:pt>
                <c:pt idx="3">
                  <c:v>31505</c:v>
                </c:pt>
                <c:pt idx="4">
                  <c:v>32844</c:v>
                </c:pt>
                <c:pt idx="5">
                  <c:v>29621</c:v>
                </c:pt>
                <c:pt idx="6">
                  <c:v>311678</c:v>
                </c:pt>
                <c:pt idx="7">
                  <c:v>292068</c:v>
                </c:pt>
                <c:pt idx="8">
                  <c:v>46792</c:v>
                </c:pt>
                <c:pt idx="9">
                  <c:v>220246</c:v>
                </c:pt>
                <c:pt idx="10">
                  <c:v>73556</c:v>
                </c:pt>
                <c:pt idx="11">
                  <c:v>151324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F-4B9A-A6CF-79978B060C85}"/>
            </c:ext>
          </c:extLst>
        </c:ser>
        <c:ser>
          <c:idx val="1"/>
          <c:order val="1"/>
          <c:tx>
            <c:strRef>
              <c:f>'pt02'!$C$127:$C$128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'pt02'!$A$129:$A$140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'pt02'!$C$129:$C$140</c:f>
              <c:numCache>
                <c:formatCode>General</c:formatCode>
                <c:ptCount val="12"/>
                <c:pt idx="0">
                  <c:v>314230</c:v>
                </c:pt>
                <c:pt idx="1">
                  <c:v>180663</c:v>
                </c:pt>
                <c:pt idx="2">
                  <c:v>335230</c:v>
                </c:pt>
                <c:pt idx="3">
                  <c:v>103898</c:v>
                </c:pt>
                <c:pt idx="4">
                  <c:v>116962</c:v>
                </c:pt>
                <c:pt idx="5">
                  <c:v>118663</c:v>
                </c:pt>
                <c:pt idx="6">
                  <c:v>331002</c:v>
                </c:pt>
                <c:pt idx="7">
                  <c:v>328282</c:v>
                </c:pt>
                <c:pt idx="8">
                  <c:v>153655</c:v>
                </c:pt>
                <c:pt idx="9">
                  <c:v>282299</c:v>
                </c:pt>
                <c:pt idx="10">
                  <c:v>182238</c:v>
                </c:pt>
                <c:pt idx="11">
                  <c:v>262945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B9A-A6CF-79978B060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75200"/>
        <c:axId val="1642372704"/>
      </c:barChart>
      <c:catAx>
        <c:axId val="16423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2704"/>
        <c:crosses val="autoZero"/>
        <c:auto val="1"/>
        <c:lblAlgn val="ctr"/>
        <c:lblOffset val="100"/>
        <c:noMultiLvlLbl val="0"/>
      </c:catAx>
      <c:valAx>
        <c:axId val="16423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'pt02'!$G$148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'pt02'!$F$149:$F$172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'pt02'!$G$149:$G$172</c:f>
              <c:numCache>
                <c:formatCode>General</c:formatCode>
                <c:ptCount val="24"/>
                <c:pt idx="0">
                  <c:v>25742</c:v>
                </c:pt>
                <c:pt idx="1">
                  <c:v>13523</c:v>
                </c:pt>
                <c:pt idx="2">
                  <c:v>7497</c:v>
                </c:pt>
                <c:pt idx="3">
                  <c:v>5091</c:v>
                </c:pt>
                <c:pt idx="4">
                  <c:v>6994</c:v>
                </c:pt>
                <c:pt idx="5">
                  <c:v>30174</c:v>
                </c:pt>
                <c:pt idx="6">
                  <c:v>92212</c:v>
                </c:pt>
                <c:pt idx="7">
                  <c:v>169633</c:v>
                </c:pt>
                <c:pt idx="8">
                  <c:v>197247</c:v>
                </c:pt>
                <c:pt idx="9">
                  <c:v>120355</c:v>
                </c:pt>
                <c:pt idx="10">
                  <c:v>106738</c:v>
                </c:pt>
                <c:pt idx="11">
                  <c:v>131853</c:v>
                </c:pt>
                <c:pt idx="12">
                  <c:v>159178</c:v>
                </c:pt>
                <c:pt idx="13">
                  <c:v>160226</c:v>
                </c:pt>
                <c:pt idx="14">
                  <c:v>164399</c:v>
                </c:pt>
                <c:pt idx="15">
                  <c:v>207049</c:v>
                </c:pt>
                <c:pt idx="16">
                  <c:v>289213</c:v>
                </c:pt>
                <c:pt idx="17">
                  <c:v>363261</c:v>
                </c:pt>
                <c:pt idx="18">
                  <c:v>291406</c:v>
                </c:pt>
                <c:pt idx="19">
                  <c:v>209279</c:v>
                </c:pt>
                <c:pt idx="20">
                  <c:v>146868</c:v>
                </c:pt>
                <c:pt idx="21">
                  <c:v>116773</c:v>
                </c:pt>
                <c:pt idx="22">
                  <c:v>90816</c:v>
                </c:pt>
                <c:pt idx="23">
                  <c:v>57427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360-9323-4C93EEF7A758}"/>
            </c:ext>
          </c:extLst>
        </c:ser>
        <c:ser>
          <c:idx val="1"/>
          <c:order val="1"/>
          <c:tx>
            <c:strRef>
              <c:f>'pt02'!$H$148</c:f>
              <c:strCache>
                <c:ptCount val="1"/>
                <c:pt idx="0">
                  <c:v>Weekend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'pt02'!$F$149:$F$172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'pt02'!$H$149:$H$172</c:f>
              <c:numCache>
                <c:formatCode>General</c:formatCode>
                <c:ptCount val="24"/>
                <c:pt idx="0">
                  <c:v>33790</c:v>
                </c:pt>
                <c:pt idx="1">
                  <c:v>23775</c:v>
                </c:pt>
                <c:pt idx="2">
                  <c:v>14134</c:v>
                </c:pt>
                <c:pt idx="3">
                  <c:v>7376</c:v>
                </c:pt>
                <c:pt idx="4">
                  <c:v>4009</c:v>
                </c:pt>
                <c:pt idx="5">
                  <c:v>4842</c:v>
                </c:pt>
                <c:pt idx="6">
                  <c:v>10742</c:v>
                </c:pt>
                <c:pt idx="7">
                  <c:v>19655</c:v>
                </c:pt>
                <c:pt idx="8">
                  <c:v>33445</c:v>
                </c:pt>
                <c:pt idx="9">
                  <c:v>53768</c:v>
                </c:pt>
                <c:pt idx="10">
                  <c:v>74676</c:v>
                </c:pt>
                <c:pt idx="11">
                  <c:v>92763</c:v>
                </c:pt>
                <c:pt idx="12">
                  <c:v>101394</c:v>
                </c:pt>
                <c:pt idx="13">
                  <c:v>102894</c:v>
                </c:pt>
                <c:pt idx="14">
                  <c:v>105056</c:v>
                </c:pt>
                <c:pt idx="15">
                  <c:v>108426</c:v>
                </c:pt>
                <c:pt idx="16">
                  <c:v>106591</c:v>
                </c:pt>
                <c:pt idx="17">
                  <c:v>99675</c:v>
                </c:pt>
                <c:pt idx="18">
                  <c:v>89361</c:v>
                </c:pt>
                <c:pt idx="19">
                  <c:v>69333</c:v>
                </c:pt>
                <c:pt idx="20">
                  <c:v>50809</c:v>
                </c:pt>
                <c:pt idx="21">
                  <c:v>43109</c:v>
                </c:pt>
                <c:pt idx="22">
                  <c:v>38811</c:v>
                </c:pt>
                <c:pt idx="23">
                  <c:v>31220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9-4360-9323-4C93EEF7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317824"/>
        <c:axId val="1509320736"/>
      </c:lineChart>
      <c:catAx>
        <c:axId val="15093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20736"/>
        <c:crosses val="autoZero"/>
        <c:auto val="1"/>
        <c:lblAlgn val="ctr"/>
        <c:lblOffset val="100"/>
        <c:noMultiLvlLbl val="0"/>
      </c:catAx>
      <c:valAx>
        <c:axId val="1509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trip duration</a:t>
            </a:r>
            <a:r>
              <a:rPr lang="en-IN" baseline="0"/>
              <a:t> (</a:t>
            </a:r>
            <a:r>
              <a:rPr lang="en-IN"/>
              <a:t>mins)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Sheet'!$F$154</c:f>
              <c:strCache>
                <c:ptCount val="1"/>
                <c:pt idx="0">
                  <c:v>mean_trip_duration_mins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Sheet'!$E$155:$E$156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'Main Sheet'!$F$155:$F$156</c:f>
              <c:numCache>
                <c:formatCode>General</c:formatCode>
                <c:ptCount val="2"/>
                <c:pt idx="0">
                  <c:v>23.33</c:v>
                </c:pt>
                <c:pt idx="1">
                  <c:v>12.27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F-4C91-8033-7CE96C9C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420640"/>
        <c:axId val="2034421056"/>
      </c:barChart>
      <c:catAx>
        <c:axId val="20344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21056"/>
        <c:crosses val="autoZero"/>
        <c:auto val="1"/>
        <c:lblAlgn val="ctr"/>
        <c:lblOffset val="100"/>
        <c:noMultiLvlLbl val="0"/>
      </c:catAx>
      <c:valAx>
        <c:axId val="2034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4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1457325</xdr:colOff>
      <xdr:row>0</xdr:row>
      <xdr:rowOff>0</xdr:rowOff>
    </xdr:from>
    <xdr:to>
      <xdr:col>5</xdr:col>
      <xdr:colOff>590550</xdr:colOff>
      <xdr:row>10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1238249</xdr:colOff>
      <xdr:row>13</xdr:row>
      <xdr:rowOff>1</xdr:rowOff>
    </xdr:from>
    <xdr:to>
      <xdr:col>14</xdr:col>
      <xdr:colOff>361950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1028700</xdr:colOff>
      <xdr:row>47</xdr:row>
      <xdr:rowOff>104776</xdr:rowOff>
    </xdr:from>
    <xdr:to>
      <xdr:col>11</xdr:col>
      <xdr:colOff>257175</xdr:colOff>
      <xdr:row>64</xdr:row>
      <xdr:rowOff>180976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390525</xdr:colOff>
      <xdr:row>28</xdr:row>
      <xdr:rowOff>38100</xdr:rowOff>
    </xdr:from>
    <xdr:to>
      <xdr:col>13</xdr:col>
      <xdr:colOff>285750</xdr:colOff>
      <xdr:row>45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152399</xdr:colOff>
      <xdr:row>67</xdr:row>
      <xdr:rowOff>0</xdr:rowOff>
    </xdr:from>
    <xdr:to>
      <xdr:col>13</xdr:col>
      <xdr:colOff>238124</xdr:colOff>
      <xdr:row>81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200025</xdr:colOff>
      <xdr:row>84</xdr:row>
      <xdr:rowOff>161925</xdr:rowOff>
    </xdr:from>
    <xdr:to>
      <xdr:col>13</xdr:col>
      <xdr:colOff>428625</xdr:colOff>
      <xdr:row>98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102</xdr:row>
      <xdr:rowOff>66674</xdr:rowOff>
    </xdr:from>
    <xdr:to>
      <xdr:col>13</xdr:col>
      <xdr:colOff>85725</xdr:colOff>
      <xdr:row>120</xdr:row>
      <xdr:rowOff>19049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1228725</xdr:colOff>
      <xdr:row>122</xdr:row>
      <xdr:rowOff>152400</xdr:rowOff>
    </xdr:from>
    <xdr:to>
      <xdr:col>13</xdr:col>
      <xdr:colOff>142875</xdr:colOff>
      <xdr:row>139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</xdr:col>
      <xdr:colOff>971550</xdr:colOff>
      <xdr:row>159</xdr:row>
      <xdr:rowOff>161925</xdr:rowOff>
    </xdr:from>
    <xdr:to>
      <xdr:col>9</xdr:col>
      <xdr:colOff>219075</xdr:colOff>
      <xdr:row>174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9525</xdr:colOff>
      <xdr:row>182</xdr:row>
      <xdr:rowOff>28575</xdr:rowOff>
    </xdr:from>
    <xdr:to>
      <xdr:col>9</xdr:col>
      <xdr:colOff>495300</xdr:colOff>
      <xdr:row>196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514350</xdr:colOff>
      <xdr:row>197</xdr:row>
      <xdr:rowOff>180975</xdr:rowOff>
    </xdr:from>
    <xdr:to>
      <xdr:col>8</xdr:col>
      <xdr:colOff>371475</xdr:colOff>
      <xdr:row>212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476250</xdr:colOff>
      <xdr:row>211</xdr:row>
      <xdr:rowOff>180975</xdr:rowOff>
    </xdr:from>
    <xdr:to>
      <xdr:col>8</xdr:col>
      <xdr:colOff>333375</xdr:colOff>
      <xdr:row>226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923925</xdr:colOff>
      <xdr:row>228</xdr:row>
      <xdr:rowOff>19050</xdr:rowOff>
    </xdr:from>
    <xdr:to>
      <xdr:col>7</xdr:col>
      <xdr:colOff>104775</xdr:colOff>
      <xdr:row>237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914400</xdr:colOff>
      <xdr:row>237</xdr:row>
      <xdr:rowOff>114300</xdr:rowOff>
    </xdr:from>
    <xdr:to>
      <xdr:col>7</xdr:col>
      <xdr:colOff>123825</xdr:colOff>
      <xdr:row>247</xdr:row>
      <xdr:rowOff>133350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19050</xdr:colOff>
      <xdr:row>254</xdr:row>
      <xdr:rowOff>95250</xdr:rowOff>
    </xdr:from>
    <xdr:to>
      <xdr:col>7</xdr:col>
      <xdr:colOff>485775</xdr:colOff>
      <xdr:row>268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38100</xdr:colOff>
      <xdr:row>271</xdr:row>
      <xdr:rowOff>38100</xdr:rowOff>
    </xdr:from>
    <xdr:to>
      <xdr:col>7</xdr:col>
      <xdr:colOff>504825</xdr:colOff>
      <xdr:row>285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114299</xdr:rowOff>
    </xdr:from>
    <xdr:to>
      <xdr:col>21</xdr:col>
      <xdr:colOff>95250</xdr:colOff>
      <xdr:row>17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9</xdr:row>
      <xdr:rowOff>133349</xdr:rowOff>
    </xdr:from>
    <xdr:to>
      <xdr:col>37</xdr:col>
      <xdr:colOff>238125</xdr:colOff>
      <xdr:row>27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36</xdr:row>
      <xdr:rowOff>57150</xdr:rowOff>
    </xdr:from>
    <xdr:to>
      <xdr:col>25</xdr:col>
      <xdr:colOff>9524</xdr:colOff>
      <xdr:row>53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447675</xdr:colOff>
      <xdr:row>67</xdr:row>
      <xdr:rowOff>85725</xdr:rowOff>
    </xdr:from>
    <xdr:to>
      <xdr:col>29</xdr:col>
      <xdr:colOff>152400</xdr:colOff>
      <xdr:row>81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133350</xdr:colOff>
      <xdr:row>94</xdr:row>
      <xdr:rowOff>104775</xdr:rowOff>
    </xdr:from>
    <xdr:to>
      <xdr:col>28</xdr:col>
      <xdr:colOff>447675</xdr:colOff>
      <xdr:row>108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342900</xdr:colOff>
      <xdr:row>125</xdr:row>
      <xdr:rowOff>66675</xdr:rowOff>
    </xdr:from>
    <xdr:to>
      <xdr:col>13</xdr:col>
      <xdr:colOff>238125</xdr:colOff>
      <xdr:row>139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333375</xdr:colOff>
      <xdr:row>149</xdr:row>
      <xdr:rowOff>133350</xdr:rowOff>
    </xdr:from>
    <xdr:to>
      <xdr:col>18</xdr:col>
      <xdr:colOff>190500</xdr:colOff>
      <xdr:row>164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173</xdr:row>
      <xdr:rowOff>38100</xdr:rowOff>
    </xdr:from>
    <xdr:to>
      <xdr:col>16</xdr:col>
      <xdr:colOff>495300</xdr:colOff>
      <xdr:row>187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738187</xdr:colOff>
      <xdr:row>188</xdr:row>
      <xdr:rowOff>85725</xdr:rowOff>
    </xdr:from>
    <xdr:to>
      <xdr:col>17</xdr:col>
      <xdr:colOff>385762</xdr:colOff>
      <xdr:row>202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576262</xdr:colOff>
      <xdr:row>206</xdr:row>
      <xdr:rowOff>28575</xdr:rowOff>
    </xdr:from>
    <xdr:to>
      <xdr:col>17</xdr:col>
      <xdr:colOff>223837</xdr:colOff>
      <xdr:row>220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595312</xdr:colOff>
      <xdr:row>221</xdr:row>
      <xdr:rowOff>76200</xdr:rowOff>
    </xdr:from>
    <xdr:to>
      <xdr:col>17</xdr:col>
      <xdr:colOff>242887</xdr:colOff>
      <xdr:row>235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</xdr:colOff>
      <xdr:row>243</xdr:row>
      <xdr:rowOff>66675</xdr:rowOff>
    </xdr:from>
    <xdr:to>
      <xdr:col>19</xdr:col>
      <xdr:colOff>133350</xdr:colOff>
      <xdr:row>257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152400</xdr:colOff>
      <xdr:row>260</xdr:row>
      <xdr:rowOff>66675</xdr:rowOff>
    </xdr:from>
    <xdr:to>
      <xdr:col>19</xdr:col>
      <xdr:colOff>266700</xdr:colOff>
      <xdr:row>274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49.396371180555" createdVersion="6" refreshedVersion="6" minRefreshableVersion="3" recordCount="14">
  <cacheSource type="worksheet">
    <worksheetSource ref="A14:C28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member_casual" numFmtId="0">
      <sharedItems count="2">
        <s v="casual"/>
        <s v="member"/>
      </sharedItems>
    </cacheField>
    <cacheField name="count" numFmtId="0">
      <sharedItems containsSemiMixedTypes="0" containsString="0" containsNumber="1" containsInteger="1" minValue="202982" maxValue="4330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uthor" refreshedDate="45050.703520833333" createdVersion="6" refreshedVersion="6" minRefreshableVersion="3" recordCount="14">
  <cacheSource type="worksheet">
    <worksheetSource ref="A232:C246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rideable type" numFmtId="0">
      <sharedItems count="2">
        <s v="classic_bike"/>
        <s v="electric_bike"/>
      </sharedItems>
    </cacheField>
    <cacheField name="no_of_rides" numFmtId="0">
      <sharedItems containsSemiMixedTypes="0" containsString="0" containsNumber="1" containsInteger="1" minValue="102155" maxValue="2788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uthor" refreshedDate="45050.704096296293" createdVersion="6" refreshedVersion="6" minRefreshableVersion="3" recordCount="21">
  <cacheSource type="worksheet">
    <worksheetSource ref="K230:M251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rideable type" numFmtId="0">
      <sharedItems count="3">
        <s v="classic_bike"/>
        <s v="docked_bike"/>
        <s v="electric_bike"/>
      </sharedItems>
    </cacheField>
    <cacheField name="no_of_rides" numFmtId="0">
      <sharedItems containsSemiMixedTypes="0" containsString="0" containsNumber="1" containsInteger="1" minValue="16570" maxValue="193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uthor" refreshedDate="45050.814965046295" createdVersion="6" refreshedVersion="6" minRefreshableVersion="3" recordCount="24">
  <cacheSource type="worksheet">
    <worksheetSource ref="A257:C281" sheet="Main Sheet"/>
  </cacheSource>
  <cacheFields count="3">
    <cacheField name="rideable type" numFmtId="0">
      <sharedItems count="2">
        <s v="classic_bike"/>
        <s v="electric_bike"/>
      </sharedItems>
    </cacheField>
    <cacheField name="Month" numFmtId="0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no_of_rides" numFmtId="0">
      <sharedItems containsSemiMixedTypes="0" containsString="0" containsNumber="1" containsInteger="1" minValue="42304" maxValue="236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uthor" refreshedDate="45050.815500810182" createdVersion="6" refreshedVersion="6" minRefreshableVersion="3" recordCount="35">
  <cacheSource type="worksheet">
    <worksheetSource ref="K256:M291" sheet="Main Sheet"/>
  </cacheSource>
  <cacheFields count="3">
    <cacheField name="rideable type" numFmtId="0">
      <sharedItems count="3">
        <s v="docked_bike"/>
        <s v="classic_bike"/>
        <s v="electric_bike"/>
      </sharedItems>
    </cacheField>
    <cacheField name="Month" numFmtId="0">
      <sharedItems count="12">
        <s v="Jun"/>
        <s v="Mar"/>
        <s v="Aug"/>
        <s v="Sep"/>
        <s v="Feb"/>
        <s v="Jan"/>
        <s v="Nov"/>
        <s v="Jul"/>
        <s v="Apr"/>
        <s v="Oct"/>
        <s v="May"/>
        <s v="Dec"/>
      </sharedItems>
    </cacheField>
    <cacheField name="no_of_rides" numFmtId="0">
      <sharedItems containsSemiMixedTypes="0" containsString="0" containsNumber="1" containsInteger="1" minValue="1682" maxValue="169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49.4074287037" createdVersion="6" refreshedVersion="6" minRefreshableVersion="3" recordCount="168">
  <cacheSource type="worksheet">
    <worksheetSource ref="Q2:S170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started_at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unt" numFmtId="0">
      <sharedItems containsSemiMixedTypes="0" containsString="0" containsNumber="1" containsInteger="1" minValue="759" maxValue="77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049.445076851851" createdVersion="6" refreshedVersion="6" minRefreshableVersion="3" recordCount="48">
  <cacheSource type="worksheet">
    <worksheetSource ref="A32:C80" sheet="Main Sheet"/>
  </cacheSource>
  <cacheFields count="3">
    <cacheField name="started_at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member_casual" numFmtId="0">
      <sharedItems count="2">
        <s v="casual"/>
        <s v="member"/>
      </sharedItems>
    </cacheField>
    <cacheField name="count" numFmtId="0">
      <sharedItems containsSemiMixedTypes="0" containsString="0" containsNumber="1" containsInteger="1" minValue="4755" maxValue="292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049.454980208335" createdVersion="6" refreshedVersion="6" minRefreshableVersion="3" recordCount="168">
  <cacheSource type="worksheet">
    <worksheetSource ref="U2:W170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started_at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unt" numFmtId="0">
      <sharedItems containsSemiMixedTypes="0" containsString="0" containsNumber="1" containsInteger="1" minValue="358" maxValue="536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5049.459517939817" createdVersion="6" refreshedVersion="6" minRefreshableVersion="3" recordCount="168">
  <cacheSource type="worksheet">
    <worksheetSource ref="Y2:AA170" sheet="Main Sheet"/>
  </cacheSource>
  <cacheFields count="3"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started_at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unt" numFmtId="0">
      <sharedItems containsSemiMixedTypes="0" containsString="0" containsNumber="1" containsInteger="1" minValue="401" maxValue="31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5049.490288541667" createdVersion="6" refreshedVersion="6" minRefreshableVersion="3" recordCount="24">
  <cacheSource type="worksheet">
    <worksheetSource ref="A102:D126" sheet="Main Sheet"/>
  </cacheSource>
  <cacheFields count="4">
    <cacheField name="start_at_month" numFmtId="0">
      <sharedItems count="12">
        <s v="January  "/>
        <s v="February "/>
        <s v="March    "/>
        <s v="April    "/>
        <s v="May      "/>
        <s v="June     "/>
        <s v="July     "/>
        <s v="August   "/>
        <s v="September"/>
        <s v="October  "/>
        <s v="November "/>
        <s v="December "/>
      </sharedItems>
    </cacheField>
    <cacheField name="member_casual" numFmtId="0">
      <sharedItems count="2">
        <s v="casual"/>
        <s v="member"/>
      </sharedItems>
    </cacheField>
    <cacheField name="count" numFmtId="0">
      <sharedItems containsSemiMixedTypes="0" containsString="0" containsNumber="1" containsInteger="1" minValue="29621" maxValue="335230"/>
    </cacheField>
    <cacheField name="mon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uthor" refreshedDate="45049.494031365743" createdVersion="6" refreshedVersion="6" minRefreshableVersion="3" recordCount="48">
  <cacheSource type="worksheet">
    <worksheetSource ref="A131:C179" sheet="Main Sheet"/>
  </cacheSource>
  <cacheFields count="3">
    <cacheField name="day" numFmtId="0">
      <sharedItems count="2">
        <s v="Weekday"/>
        <s v="Weekend"/>
      </sharedItems>
    </cacheField>
    <cacheField name="started_at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ount" numFmtId="0">
      <sharedItems containsSemiMixedTypes="0" containsString="0" containsNumber="1" containsInteger="1" minValue="4009" maxValue="363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hor" refreshedDate="45049.717429745368" createdVersion="6" refreshedVersion="6" minRefreshableVersion="3" recordCount="14">
  <cacheSource type="worksheet">
    <worksheetSource ref="A185:C199" sheet="Main Sheet"/>
  </cacheSource>
  <cacheFields count="3">
    <cacheField name="member_casual" numFmtId="0">
      <sharedItems count="2">
        <s v="casual"/>
        <s v="member"/>
      </sharedItems>
    </cacheField>
    <cacheField name="start_week_day" numFmtId="0">
      <sharedItems count="7">
        <s v="FRI"/>
        <s v="MON"/>
        <s v="SAT"/>
        <s v="SUN"/>
        <s v="THU"/>
        <s v="TUE"/>
        <s v="WED"/>
      </sharedItems>
    </cacheField>
    <cacheField name="mean_trip_duration_mins" numFmtId="0">
      <sharedItems containsSemiMixedTypes="0" containsString="0" containsNumber="1" minValue="11.66" maxValue="26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uthor" refreshedDate="45050.674093171299" createdVersion="6" refreshedVersion="6" minRefreshableVersion="3" recordCount="5">
  <cacheSource type="worksheet">
    <worksheetSource ref="A218:C223" sheet="Main Sheet"/>
  </cacheSource>
  <cacheFields count="3">
    <cacheField name="rideabletype" numFmtId="0">
      <sharedItems count="3">
        <s v="classic_bike"/>
        <s v="docked_bike"/>
        <s v="electric_bike"/>
      </sharedItems>
    </cacheField>
    <cacheField name="membe_casual" numFmtId="0">
      <sharedItems count="2">
        <s v="casual"/>
        <s v="member"/>
      </sharedItems>
    </cacheField>
    <cacheField name="no_of_rides" numFmtId="0">
      <sharedItems containsSemiMixedTypes="0" containsString="0" containsNumber="1" containsInteger="1" minValue="171126" maxValue="1748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53864"/>
  </r>
  <r>
    <x v="0"/>
    <x v="1"/>
    <n v="378135"/>
  </r>
  <r>
    <x v="1"/>
    <x v="0"/>
    <n v="209520"/>
  </r>
  <r>
    <x v="1"/>
    <x v="1"/>
    <n v="384846"/>
  </r>
  <r>
    <x v="2"/>
    <x v="0"/>
    <n v="365814"/>
  </r>
  <r>
    <x v="2"/>
    <x v="1"/>
    <n v="345058"/>
  </r>
  <r>
    <x v="3"/>
    <x v="0"/>
    <n v="301995"/>
  </r>
  <r>
    <x v="3"/>
    <x v="1"/>
    <n v="306787"/>
  </r>
  <r>
    <x v="4"/>
    <x v="0"/>
    <n v="232501"/>
  </r>
  <r>
    <x v="4"/>
    <x v="1"/>
    <n v="431282"/>
  </r>
  <r>
    <x v="5"/>
    <x v="0"/>
    <n v="202982"/>
  </r>
  <r>
    <x v="5"/>
    <x v="1"/>
    <n v="433047"/>
  </r>
  <r>
    <x v="6"/>
    <x v="0"/>
    <n v="205865"/>
  </r>
  <r>
    <x v="6"/>
    <x v="1"/>
    <n v="43091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">
  <r>
    <x v="0"/>
    <x v="0"/>
    <n v="240175"/>
  </r>
  <r>
    <x v="0"/>
    <x v="1"/>
    <n v="137960"/>
  </r>
  <r>
    <x v="1"/>
    <x v="0"/>
    <n v="249430"/>
  </r>
  <r>
    <x v="1"/>
    <x v="1"/>
    <n v="135416"/>
  </r>
  <r>
    <x v="2"/>
    <x v="0"/>
    <n v="229196"/>
  </r>
  <r>
    <x v="2"/>
    <x v="1"/>
    <n v="115862"/>
  </r>
  <r>
    <x v="3"/>
    <x v="0"/>
    <n v="204632"/>
  </r>
  <r>
    <x v="3"/>
    <x v="1"/>
    <n v="102155"/>
  </r>
  <r>
    <x v="4"/>
    <x v="0"/>
    <n v="272957"/>
  </r>
  <r>
    <x v="4"/>
    <x v="1"/>
    <n v="158325"/>
  </r>
  <r>
    <x v="5"/>
    <x v="0"/>
    <n v="278836"/>
  </r>
  <r>
    <x v="5"/>
    <x v="1"/>
    <n v="154211"/>
  </r>
  <r>
    <x v="6"/>
    <x v="0"/>
    <n v="273717"/>
  </r>
  <r>
    <x v="6"/>
    <x v="1"/>
    <n v="15719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1">
  <r>
    <x v="0"/>
    <x v="0"/>
    <n v="124277"/>
  </r>
  <r>
    <x v="0"/>
    <x v="1"/>
    <n v="23051"/>
  </r>
  <r>
    <x v="0"/>
    <x v="2"/>
    <n v="106536"/>
  </r>
  <r>
    <x v="1"/>
    <x v="0"/>
    <n v="101947"/>
  </r>
  <r>
    <x v="1"/>
    <x v="1"/>
    <n v="21164"/>
  </r>
  <r>
    <x v="1"/>
    <x v="2"/>
    <n v="86409"/>
  </r>
  <r>
    <x v="2"/>
    <x v="0"/>
    <n v="193811"/>
  </r>
  <r>
    <x v="2"/>
    <x v="1"/>
    <n v="39595"/>
  </r>
  <r>
    <x v="2"/>
    <x v="2"/>
    <n v="132408"/>
  </r>
  <r>
    <x v="3"/>
    <x v="0"/>
    <n v="157625"/>
  </r>
  <r>
    <x v="3"/>
    <x v="1"/>
    <n v="34287"/>
  </r>
  <r>
    <x v="3"/>
    <x v="2"/>
    <n v="110083"/>
  </r>
  <r>
    <x v="4"/>
    <x v="0"/>
    <n v="113383"/>
  </r>
  <r>
    <x v="4"/>
    <x v="1"/>
    <n v="19058"/>
  </r>
  <r>
    <x v="4"/>
    <x v="2"/>
    <n v="100060"/>
  </r>
  <r>
    <x v="5"/>
    <x v="0"/>
    <n v="98194"/>
  </r>
  <r>
    <x v="5"/>
    <x v="1"/>
    <n v="17401"/>
  </r>
  <r>
    <x v="5"/>
    <x v="2"/>
    <n v="87387"/>
  </r>
  <r>
    <x v="6"/>
    <x v="0"/>
    <n v="98043"/>
  </r>
  <r>
    <x v="6"/>
    <x v="1"/>
    <n v="16570"/>
  </r>
  <r>
    <x v="6"/>
    <x v="2"/>
    <n v="9125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4">
  <r>
    <x v="0"/>
    <x v="0"/>
    <n v="119146"/>
  </r>
  <r>
    <x v="0"/>
    <x v="1"/>
    <n v="215327"/>
  </r>
  <r>
    <x v="0"/>
    <x v="2"/>
    <n v="60671"/>
  </r>
  <r>
    <x v="0"/>
    <x v="3"/>
    <n v="74330"/>
  </r>
  <r>
    <x v="0"/>
    <x v="4"/>
    <n v="76359"/>
  </r>
  <r>
    <x v="0"/>
    <x v="5"/>
    <n v="216998"/>
  </r>
  <r>
    <x v="0"/>
    <x v="6"/>
    <n v="236561"/>
  </r>
  <r>
    <x v="0"/>
    <x v="7"/>
    <n v="87596"/>
  </r>
  <r>
    <x v="0"/>
    <x v="8"/>
    <n v="197893"/>
  </r>
  <r>
    <x v="0"/>
    <x v="9"/>
    <n v="111504"/>
  </r>
  <r>
    <x v="0"/>
    <x v="10"/>
    <n v="151889"/>
  </r>
  <r>
    <x v="0"/>
    <x v="11"/>
    <n v="200669"/>
  </r>
  <r>
    <x v="1"/>
    <x v="0"/>
    <n v="61517"/>
  </r>
  <r>
    <x v="1"/>
    <x v="1"/>
    <n v="119903"/>
  </r>
  <r>
    <x v="1"/>
    <x v="2"/>
    <n v="43227"/>
  </r>
  <r>
    <x v="1"/>
    <x v="3"/>
    <n v="42632"/>
  </r>
  <r>
    <x v="1"/>
    <x v="4"/>
    <n v="42304"/>
  </r>
  <r>
    <x v="1"/>
    <x v="5"/>
    <n v="114004"/>
  </r>
  <r>
    <x v="1"/>
    <x v="6"/>
    <n v="91721"/>
  </r>
  <r>
    <x v="1"/>
    <x v="7"/>
    <n v="66059"/>
  </r>
  <r>
    <x v="1"/>
    <x v="8"/>
    <n v="84406"/>
  </r>
  <r>
    <x v="1"/>
    <x v="9"/>
    <n v="70734"/>
  </r>
  <r>
    <x v="1"/>
    <x v="10"/>
    <n v="111056"/>
  </r>
  <r>
    <x v="1"/>
    <x v="11"/>
    <n v="11356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5">
  <r>
    <x v="0"/>
    <x v="0"/>
    <n v="30212"/>
  </r>
  <r>
    <x v="1"/>
    <x v="1"/>
    <n v="19380"/>
  </r>
  <r>
    <x v="0"/>
    <x v="2"/>
    <n v="25888"/>
  </r>
  <r>
    <x v="2"/>
    <x v="3"/>
    <n v="96347"/>
  </r>
  <r>
    <x v="0"/>
    <x v="4"/>
    <n v="2151"/>
  </r>
  <r>
    <x v="2"/>
    <x v="5"/>
    <n v="14079"/>
  </r>
  <r>
    <x v="1"/>
    <x v="6"/>
    <n v="32954"/>
  </r>
  <r>
    <x v="0"/>
    <x v="6"/>
    <n v="5794"/>
  </r>
  <r>
    <x v="2"/>
    <x v="6"/>
    <n v="34808"/>
  </r>
  <r>
    <x v="2"/>
    <x v="2"/>
    <n v="115900"/>
  </r>
  <r>
    <x v="1"/>
    <x v="7"/>
    <n v="155678"/>
  </r>
  <r>
    <x v="0"/>
    <x v="3"/>
    <n v="19488"/>
  </r>
  <r>
    <x v="1"/>
    <x v="8"/>
    <n v="47378"/>
  </r>
  <r>
    <x v="0"/>
    <x v="9"/>
    <n v="12396"/>
  </r>
  <r>
    <x v="1"/>
    <x v="9"/>
    <n v="61403"/>
  </r>
  <r>
    <x v="1"/>
    <x v="4"/>
    <n v="15484"/>
  </r>
  <r>
    <x v="1"/>
    <x v="10"/>
    <n v="125708"/>
  </r>
  <r>
    <x v="0"/>
    <x v="8"/>
    <n v="11980"/>
  </r>
  <r>
    <x v="0"/>
    <x v="11"/>
    <n v="1872"/>
  </r>
  <r>
    <x v="1"/>
    <x v="2"/>
    <n v="128307"/>
  </r>
  <r>
    <x v="2"/>
    <x v="8"/>
    <n v="32539"/>
  </r>
  <r>
    <x v="2"/>
    <x v="0"/>
    <n v="92408"/>
  </r>
  <r>
    <x v="2"/>
    <x v="9"/>
    <n v="77525"/>
  </r>
  <r>
    <x v="2"/>
    <x v="11"/>
    <n v="17033"/>
  </r>
  <r>
    <x v="0"/>
    <x v="5"/>
    <n v="1682"/>
  </r>
  <r>
    <x v="1"/>
    <x v="3"/>
    <n v="105080"/>
  </r>
  <r>
    <x v="2"/>
    <x v="4"/>
    <n v="15209"/>
  </r>
  <r>
    <x v="2"/>
    <x v="10"/>
    <n v="68418"/>
  </r>
  <r>
    <x v="1"/>
    <x v="11"/>
    <n v="12600"/>
  </r>
  <r>
    <x v="2"/>
    <x v="7"/>
    <n v="125401"/>
  </r>
  <r>
    <x v="0"/>
    <x v="7"/>
    <n v="30599"/>
  </r>
  <r>
    <x v="0"/>
    <x v="1"/>
    <n v="2944"/>
  </r>
  <r>
    <x v="1"/>
    <x v="0"/>
    <n v="169448"/>
  </r>
  <r>
    <x v="1"/>
    <x v="5"/>
    <n v="13860"/>
  </r>
  <r>
    <x v="2"/>
    <x v="1"/>
    <n v="2446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">
  <r>
    <x v="0"/>
    <x v="0"/>
    <n v="7284"/>
  </r>
  <r>
    <x v="0"/>
    <x v="1"/>
    <n v="4166"/>
  </r>
  <r>
    <x v="0"/>
    <x v="2"/>
    <n v="2245"/>
  </r>
  <r>
    <x v="0"/>
    <x v="3"/>
    <n v="1360"/>
  </r>
  <r>
    <x v="0"/>
    <x v="4"/>
    <n v="1442"/>
  </r>
  <r>
    <x v="0"/>
    <x v="5"/>
    <n v="5368"/>
  </r>
  <r>
    <x v="0"/>
    <x v="6"/>
    <n v="16090"/>
  </r>
  <r>
    <x v="0"/>
    <x v="7"/>
    <n v="26193"/>
  </r>
  <r>
    <x v="0"/>
    <x v="8"/>
    <n v="30363"/>
  </r>
  <r>
    <x v="0"/>
    <x v="9"/>
    <n v="22901"/>
  </r>
  <r>
    <x v="0"/>
    <x v="10"/>
    <n v="22556"/>
  </r>
  <r>
    <x v="0"/>
    <x v="11"/>
    <n v="29131"/>
  </r>
  <r>
    <x v="0"/>
    <x v="12"/>
    <n v="35788"/>
  </r>
  <r>
    <x v="0"/>
    <x v="13"/>
    <n v="37550"/>
  </r>
  <r>
    <x v="0"/>
    <x v="14"/>
    <n v="39193"/>
  </r>
  <r>
    <x v="0"/>
    <x v="15"/>
    <n v="47350"/>
  </r>
  <r>
    <x v="0"/>
    <x v="16"/>
    <n v="55934"/>
  </r>
  <r>
    <x v="0"/>
    <x v="17"/>
    <n v="62997"/>
  </r>
  <r>
    <x v="0"/>
    <x v="18"/>
    <n v="54038"/>
  </r>
  <r>
    <x v="0"/>
    <x v="19"/>
    <n v="40056"/>
  </r>
  <r>
    <x v="0"/>
    <x v="20"/>
    <n v="28090"/>
  </r>
  <r>
    <x v="0"/>
    <x v="21"/>
    <n v="22335"/>
  </r>
  <r>
    <x v="0"/>
    <x v="22"/>
    <n v="21225"/>
  </r>
  <r>
    <x v="0"/>
    <x v="23"/>
    <n v="18344"/>
  </r>
  <r>
    <x v="1"/>
    <x v="0"/>
    <n v="5329"/>
  </r>
  <r>
    <x v="1"/>
    <x v="1"/>
    <n v="2897"/>
  </r>
  <r>
    <x v="1"/>
    <x v="2"/>
    <n v="1724"/>
  </r>
  <r>
    <x v="1"/>
    <x v="3"/>
    <n v="1251"/>
  </r>
  <r>
    <x v="1"/>
    <x v="4"/>
    <n v="1538"/>
  </r>
  <r>
    <x v="1"/>
    <x v="5"/>
    <n v="5432"/>
  </r>
  <r>
    <x v="1"/>
    <x v="6"/>
    <n v="16366"/>
  </r>
  <r>
    <x v="1"/>
    <x v="7"/>
    <n v="29082"/>
  </r>
  <r>
    <x v="1"/>
    <x v="8"/>
    <n v="34225"/>
  </r>
  <r>
    <x v="1"/>
    <x v="9"/>
    <n v="22305"/>
  </r>
  <r>
    <x v="1"/>
    <x v="10"/>
    <n v="21814"/>
  </r>
  <r>
    <x v="1"/>
    <x v="11"/>
    <n v="26796"/>
  </r>
  <r>
    <x v="1"/>
    <x v="12"/>
    <n v="31952"/>
  </r>
  <r>
    <x v="1"/>
    <x v="13"/>
    <n v="32372"/>
  </r>
  <r>
    <x v="1"/>
    <x v="14"/>
    <n v="33524"/>
  </r>
  <r>
    <x v="1"/>
    <x v="15"/>
    <n v="40013"/>
  </r>
  <r>
    <x v="1"/>
    <x v="16"/>
    <n v="54871"/>
  </r>
  <r>
    <x v="1"/>
    <x v="17"/>
    <n v="69162"/>
  </r>
  <r>
    <x v="1"/>
    <x v="18"/>
    <n v="55492"/>
  </r>
  <r>
    <x v="1"/>
    <x v="19"/>
    <n v="39349"/>
  </r>
  <r>
    <x v="1"/>
    <x v="20"/>
    <n v="27114"/>
  </r>
  <r>
    <x v="1"/>
    <x v="21"/>
    <n v="20365"/>
  </r>
  <r>
    <x v="1"/>
    <x v="22"/>
    <n v="13511"/>
  </r>
  <r>
    <x v="1"/>
    <x v="23"/>
    <n v="7882"/>
  </r>
  <r>
    <x v="2"/>
    <x v="0"/>
    <n v="15260"/>
  </r>
  <r>
    <x v="2"/>
    <x v="1"/>
    <n v="11322"/>
  </r>
  <r>
    <x v="2"/>
    <x v="2"/>
    <n v="6090"/>
  </r>
  <r>
    <x v="2"/>
    <x v="3"/>
    <n v="3206"/>
  </r>
  <r>
    <x v="2"/>
    <x v="4"/>
    <n v="1638"/>
  </r>
  <r>
    <x v="2"/>
    <x v="5"/>
    <n v="2400"/>
  </r>
  <r>
    <x v="2"/>
    <x v="6"/>
    <n v="5786"/>
  </r>
  <r>
    <x v="2"/>
    <x v="7"/>
    <n v="10851"/>
  </r>
  <r>
    <x v="2"/>
    <x v="8"/>
    <n v="19596"/>
  </r>
  <r>
    <x v="2"/>
    <x v="9"/>
    <n v="30206"/>
  </r>
  <r>
    <x v="2"/>
    <x v="10"/>
    <n v="40364"/>
  </r>
  <r>
    <x v="2"/>
    <x v="11"/>
    <n v="49119"/>
  </r>
  <r>
    <x v="2"/>
    <x v="12"/>
    <n v="53067"/>
  </r>
  <r>
    <x v="2"/>
    <x v="13"/>
    <n v="53511"/>
  </r>
  <r>
    <x v="2"/>
    <x v="14"/>
    <n v="55216"/>
  </r>
  <r>
    <x v="2"/>
    <x v="15"/>
    <n v="56452"/>
  </r>
  <r>
    <x v="2"/>
    <x v="16"/>
    <n v="55836"/>
  </r>
  <r>
    <x v="2"/>
    <x v="17"/>
    <n v="52928"/>
  </r>
  <r>
    <x v="2"/>
    <x v="18"/>
    <n v="48604"/>
  </r>
  <r>
    <x v="2"/>
    <x v="19"/>
    <n v="38531"/>
  </r>
  <r>
    <x v="2"/>
    <x v="20"/>
    <n v="28517"/>
  </r>
  <r>
    <x v="2"/>
    <x v="21"/>
    <n v="25370"/>
  </r>
  <r>
    <x v="2"/>
    <x v="22"/>
    <n v="24557"/>
  </r>
  <r>
    <x v="2"/>
    <x v="23"/>
    <n v="22445"/>
  </r>
  <r>
    <x v="3"/>
    <x v="0"/>
    <n v="18530"/>
  </r>
  <r>
    <x v="3"/>
    <x v="1"/>
    <n v="12453"/>
  </r>
  <r>
    <x v="3"/>
    <x v="2"/>
    <n v="8044"/>
  </r>
  <r>
    <x v="3"/>
    <x v="3"/>
    <n v="4170"/>
  </r>
  <r>
    <x v="3"/>
    <x v="4"/>
    <n v="2371"/>
  </r>
  <r>
    <x v="3"/>
    <x v="5"/>
    <n v="2442"/>
  </r>
  <r>
    <x v="3"/>
    <x v="6"/>
    <n v="4956"/>
  </r>
  <r>
    <x v="3"/>
    <x v="7"/>
    <n v="8804"/>
  </r>
  <r>
    <x v="3"/>
    <x v="8"/>
    <n v="13849"/>
  </r>
  <r>
    <x v="3"/>
    <x v="9"/>
    <n v="23562"/>
  </r>
  <r>
    <x v="3"/>
    <x v="10"/>
    <n v="34312"/>
  </r>
  <r>
    <x v="3"/>
    <x v="11"/>
    <n v="43644"/>
  </r>
  <r>
    <x v="3"/>
    <x v="12"/>
    <n v="48327"/>
  </r>
  <r>
    <x v="3"/>
    <x v="13"/>
    <n v="49383"/>
  </r>
  <r>
    <x v="3"/>
    <x v="14"/>
    <n v="49840"/>
  </r>
  <r>
    <x v="3"/>
    <x v="15"/>
    <n v="51974"/>
  </r>
  <r>
    <x v="3"/>
    <x v="16"/>
    <n v="50755"/>
  </r>
  <r>
    <x v="3"/>
    <x v="17"/>
    <n v="46747"/>
  </r>
  <r>
    <x v="3"/>
    <x v="18"/>
    <n v="40757"/>
  </r>
  <r>
    <x v="3"/>
    <x v="19"/>
    <n v="30802"/>
  </r>
  <r>
    <x v="3"/>
    <x v="20"/>
    <n v="22292"/>
  </r>
  <r>
    <x v="3"/>
    <x v="21"/>
    <n v="17739"/>
  </r>
  <r>
    <x v="3"/>
    <x v="22"/>
    <n v="14254"/>
  </r>
  <r>
    <x v="3"/>
    <x v="23"/>
    <n v="8775"/>
  </r>
  <r>
    <x v="4"/>
    <x v="0"/>
    <n v="5092"/>
  </r>
  <r>
    <x v="4"/>
    <x v="1"/>
    <n v="2421"/>
  </r>
  <r>
    <x v="4"/>
    <x v="2"/>
    <n v="1406"/>
  </r>
  <r>
    <x v="4"/>
    <x v="3"/>
    <n v="924"/>
  </r>
  <r>
    <x v="4"/>
    <x v="4"/>
    <n v="1271"/>
  </r>
  <r>
    <x v="4"/>
    <x v="5"/>
    <n v="5990"/>
  </r>
  <r>
    <x v="4"/>
    <x v="6"/>
    <n v="19016"/>
  </r>
  <r>
    <x v="4"/>
    <x v="7"/>
    <n v="36799"/>
  </r>
  <r>
    <x v="4"/>
    <x v="8"/>
    <n v="43959"/>
  </r>
  <r>
    <x v="4"/>
    <x v="9"/>
    <n v="25606"/>
  </r>
  <r>
    <x v="4"/>
    <x v="10"/>
    <n v="21776"/>
  </r>
  <r>
    <x v="4"/>
    <x v="11"/>
    <n v="26530"/>
  </r>
  <r>
    <x v="4"/>
    <x v="12"/>
    <n v="32085"/>
  </r>
  <r>
    <x v="4"/>
    <x v="13"/>
    <n v="31657"/>
  </r>
  <r>
    <x v="4"/>
    <x v="14"/>
    <n v="32241"/>
  </r>
  <r>
    <x v="4"/>
    <x v="15"/>
    <n v="41778"/>
  </r>
  <r>
    <x v="4"/>
    <x v="16"/>
    <n v="59663"/>
  </r>
  <r>
    <x v="4"/>
    <x v="17"/>
    <n v="76721"/>
  </r>
  <r>
    <x v="4"/>
    <x v="18"/>
    <n v="62165"/>
  </r>
  <r>
    <x v="4"/>
    <x v="19"/>
    <n v="44496"/>
  </r>
  <r>
    <x v="4"/>
    <x v="20"/>
    <n v="31377"/>
  </r>
  <r>
    <x v="4"/>
    <x v="21"/>
    <n v="26014"/>
  </r>
  <r>
    <x v="4"/>
    <x v="22"/>
    <n v="21885"/>
  </r>
  <r>
    <x v="4"/>
    <x v="23"/>
    <n v="12911"/>
  </r>
  <r>
    <x v="5"/>
    <x v="0"/>
    <n v="3894"/>
  </r>
  <r>
    <x v="5"/>
    <x v="1"/>
    <n v="1954"/>
  </r>
  <r>
    <x v="5"/>
    <x v="2"/>
    <n v="1069"/>
  </r>
  <r>
    <x v="5"/>
    <x v="3"/>
    <n v="797"/>
  </r>
  <r>
    <x v="5"/>
    <x v="4"/>
    <n v="1457"/>
  </r>
  <r>
    <x v="5"/>
    <x v="5"/>
    <n v="6796"/>
  </r>
  <r>
    <x v="5"/>
    <x v="6"/>
    <n v="21189"/>
  </r>
  <r>
    <x v="5"/>
    <x v="7"/>
    <n v="40046"/>
  </r>
  <r>
    <x v="5"/>
    <x v="8"/>
    <n v="45089"/>
  </r>
  <r>
    <x v="5"/>
    <x v="9"/>
    <n v="24727"/>
  </r>
  <r>
    <x v="5"/>
    <x v="10"/>
    <n v="20517"/>
  </r>
  <r>
    <x v="5"/>
    <x v="11"/>
    <n v="24751"/>
  </r>
  <r>
    <x v="5"/>
    <x v="12"/>
    <n v="30109"/>
  </r>
  <r>
    <x v="5"/>
    <x v="13"/>
    <n v="29778"/>
  </r>
  <r>
    <x v="5"/>
    <x v="14"/>
    <n v="29751"/>
  </r>
  <r>
    <x v="5"/>
    <x v="15"/>
    <n v="39430"/>
  </r>
  <r>
    <x v="5"/>
    <x v="16"/>
    <n v="59665"/>
  </r>
  <r>
    <x v="5"/>
    <x v="17"/>
    <n v="77021"/>
  </r>
  <r>
    <x v="5"/>
    <x v="18"/>
    <n v="59285"/>
  </r>
  <r>
    <x v="5"/>
    <x v="19"/>
    <n v="42251"/>
  </r>
  <r>
    <x v="5"/>
    <x v="20"/>
    <n v="29187"/>
  </r>
  <r>
    <x v="5"/>
    <x v="21"/>
    <n v="23002"/>
  </r>
  <r>
    <x v="5"/>
    <x v="22"/>
    <n v="15841"/>
  </r>
  <r>
    <x v="5"/>
    <x v="23"/>
    <n v="8423"/>
  </r>
  <r>
    <x v="6"/>
    <x v="0"/>
    <n v="4143"/>
  </r>
  <r>
    <x v="6"/>
    <x v="1"/>
    <n v="2085"/>
  </r>
  <r>
    <x v="6"/>
    <x v="2"/>
    <n v="1053"/>
  </r>
  <r>
    <x v="6"/>
    <x v="3"/>
    <n v="759"/>
  </r>
  <r>
    <x v="6"/>
    <x v="4"/>
    <n v="1286"/>
  </r>
  <r>
    <x v="6"/>
    <x v="5"/>
    <n v="6588"/>
  </r>
  <r>
    <x v="6"/>
    <x v="6"/>
    <n v="19551"/>
  </r>
  <r>
    <x v="6"/>
    <x v="7"/>
    <n v="37513"/>
  </r>
  <r>
    <x v="6"/>
    <x v="8"/>
    <n v="43611"/>
  </r>
  <r>
    <x v="6"/>
    <x v="9"/>
    <n v="24816"/>
  </r>
  <r>
    <x v="6"/>
    <x v="10"/>
    <n v="20075"/>
  </r>
  <r>
    <x v="6"/>
    <x v="11"/>
    <n v="24645"/>
  </r>
  <r>
    <x v="6"/>
    <x v="12"/>
    <n v="29244"/>
  </r>
  <r>
    <x v="6"/>
    <x v="13"/>
    <n v="28869"/>
  </r>
  <r>
    <x v="6"/>
    <x v="14"/>
    <n v="29690"/>
  </r>
  <r>
    <x v="6"/>
    <x v="15"/>
    <n v="38478"/>
  </r>
  <r>
    <x v="6"/>
    <x v="16"/>
    <n v="59080"/>
  </r>
  <r>
    <x v="6"/>
    <x v="17"/>
    <n v="77360"/>
  </r>
  <r>
    <x v="6"/>
    <x v="18"/>
    <n v="60426"/>
  </r>
  <r>
    <x v="6"/>
    <x v="19"/>
    <n v="43127"/>
  </r>
  <r>
    <x v="6"/>
    <x v="20"/>
    <n v="31100"/>
  </r>
  <r>
    <x v="6"/>
    <x v="21"/>
    <n v="25057"/>
  </r>
  <r>
    <x v="6"/>
    <x v="22"/>
    <n v="18354"/>
  </r>
  <r>
    <x v="6"/>
    <x v="23"/>
    <n v="98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x v="0"/>
    <n v="33594"/>
  </r>
  <r>
    <x v="0"/>
    <x v="1"/>
    <n v="25938"/>
  </r>
  <r>
    <x v="1"/>
    <x v="0"/>
    <n v="21400"/>
  </r>
  <r>
    <x v="1"/>
    <x v="1"/>
    <n v="15898"/>
  </r>
  <r>
    <x v="2"/>
    <x v="0"/>
    <n v="12818"/>
  </r>
  <r>
    <x v="2"/>
    <x v="1"/>
    <n v="8813"/>
  </r>
  <r>
    <x v="3"/>
    <x v="0"/>
    <n v="7185"/>
  </r>
  <r>
    <x v="3"/>
    <x v="1"/>
    <n v="5282"/>
  </r>
  <r>
    <x v="4"/>
    <x v="1"/>
    <n v="6248"/>
  </r>
  <r>
    <x v="4"/>
    <x v="0"/>
    <n v="4755"/>
  </r>
  <r>
    <x v="5"/>
    <x v="0"/>
    <n v="8713"/>
  </r>
  <r>
    <x v="5"/>
    <x v="1"/>
    <n v="26303"/>
  </r>
  <r>
    <x v="6"/>
    <x v="1"/>
    <n v="80162"/>
  </r>
  <r>
    <x v="6"/>
    <x v="0"/>
    <n v="22792"/>
  </r>
  <r>
    <x v="7"/>
    <x v="1"/>
    <n v="149712"/>
  </r>
  <r>
    <x v="7"/>
    <x v="0"/>
    <n v="39576"/>
  </r>
  <r>
    <x v="8"/>
    <x v="1"/>
    <n v="176402"/>
  </r>
  <r>
    <x v="8"/>
    <x v="0"/>
    <n v="54290"/>
  </r>
  <r>
    <x v="9"/>
    <x v="1"/>
    <n v="117951"/>
  </r>
  <r>
    <x v="9"/>
    <x v="0"/>
    <n v="56172"/>
  </r>
  <r>
    <x v="10"/>
    <x v="0"/>
    <n v="73135"/>
  </r>
  <r>
    <x v="10"/>
    <x v="1"/>
    <n v="108279"/>
  </r>
  <r>
    <x v="11"/>
    <x v="0"/>
    <n v="95431"/>
  </r>
  <r>
    <x v="11"/>
    <x v="1"/>
    <n v="129185"/>
  </r>
  <r>
    <x v="12"/>
    <x v="0"/>
    <n v="111986"/>
  </r>
  <r>
    <x v="12"/>
    <x v="1"/>
    <n v="148586"/>
  </r>
  <r>
    <x v="13"/>
    <x v="0"/>
    <n v="116309"/>
  </r>
  <r>
    <x v="13"/>
    <x v="1"/>
    <n v="146811"/>
  </r>
  <r>
    <x v="14"/>
    <x v="1"/>
    <n v="146322"/>
  </r>
  <r>
    <x v="14"/>
    <x v="0"/>
    <n v="123133"/>
  </r>
  <r>
    <x v="15"/>
    <x v="0"/>
    <n v="136153"/>
  </r>
  <r>
    <x v="15"/>
    <x v="1"/>
    <n v="179322"/>
  </r>
  <r>
    <x v="16"/>
    <x v="0"/>
    <n v="153461"/>
  </r>
  <r>
    <x v="16"/>
    <x v="1"/>
    <n v="242343"/>
  </r>
  <r>
    <x v="17"/>
    <x v="1"/>
    <n v="292296"/>
  </r>
  <r>
    <x v="17"/>
    <x v="0"/>
    <n v="170640"/>
  </r>
  <r>
    <x v="18"/>
    <x v="1"/>
    <n v="230716"/>
  </r>
  <r>
    <x v="18"/>
    <x v="0"/>
    <n v="150051"/>
  </r>
  <r>
    <x v="19"/>
    <x v="1"/>
    <n v="164135"/>
  </r>
  <r>
    <x v="19"/>
    <x v="0"/>
    <n v="114477"/>
  </r>
  <r>
    <x v="20"/>
    <x v="0"/>
    <n v="83689"/>
  </r>
  <r>
    <x v="20"/>
    <x v="1"/>
    <n v="113988"/>
  </r>
  <r>
    <x v="21"/>
    <x v="1"/>
    <n v="88177"/>
  </r>
  <r>
    <x v="21"/>
    <x v="0"/>
    <n v="71705"/>
  </r>
  <r>
    <x v="22"/>
    <x v="1"/>
    <n v="65502"/>
  </r>
  <r>
    <x v="22"/>
    <x v="0"/>
    <n v="64125"/>
  </r>
  <r>
    <x v="23"/>
    <x v="1"/>
    <n v="41696"/>
  </r>
  <r>
    <x v="23"/>
    <x v="0"/>
    <n v="4695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8">
  <r>
    <x v="0"/>
    <x v="0"/>
    <n v="3407"/>
  </r>
  <r>
    <x v="0"/>
    <x v="1"/>
    <n v="1910"/>
  </r>
  <r>
    <x v="0"/>
    <x v="2"/>
    <n v="1010"/>
  </r>
  <r>
    <x v="0"/>
    <x v="3"/>
    <n v="626"/>
  </r>
  <r>
    <x v="0"/>
    <x v="4"/>
    <n v="917"/>
  </r>
  <r>
    <x v="0"/>
    <x v="5"/>
    <n v="4149"/>
  </r>
  <r>
    <x v="0"/>
    <x v="6"/>
    <n v="12141"/>
  </r>
  <r>
    <x v="0"/>
    <x v="7"/>
    <n v="20490"/>
  </r>
  <r>
    <x v="0"/>
    <x v="8"/>
    <n v="23029"/>
  </r>
  <r>
    <x v="0"/>
    <x v="9"/>
    <n v="15616"/>
  </r>
  <r>
    <x v="0"/>
    <x v="10"/>
    <n v="13511"/>
  </r>
  <r>
    <x v="0"/>
    <x v="11"/>
    <n v="16931"/>
  </r>
  <r>
    <x v="0"/>
    <x v="12"/>
    <n v="20601"/>
  </r>
  <r>
    <x v="0"/>
    <x v="13"/>
    <n v="21513"/>
  </r>
  <r>
    <x v="0"/>
    <x v="14"/>
    <n v="22006"/>
  </r>
  <r>
    <x v="0"/>
    <x v="15"/>
    <n v="27651"/>
  </r>
  <r>
    <x v="0"/>
    <x v="16"/>
    <n v="33990"/>
  </r>
  <r>
    <x v="0"/>
    <x v="17"/>
    <n v="38478"/>
  </r>
  <r>
    <x v="0"/>
    <x v="18"/>
    <n v="31598"/>
  </r>
  <r>
    <x v="0"/>
    <x v="19"/>
    <n v="22651"/>
  </r>
  <r>
    <x v="0"/>
    <x v="20"/>
    <n v="15482"/>
  </r>
  <r>
    <x v="0"/>
    <x v="21"/>
    <n v="11794"/>
  </r>
  <r>
    <x v="0"/>
    <x v="22"/>
    <n v="10451"/>
  </r>
  <r>
    <x v="0"/>
    <x v="23"/>
    <n v="8183"/>
  </r>
  <r>
    <x v="1"/>
    <x v="0"/>
    <n v="2209"/>
  </r>
  <r>
    <x v="1"/>
    <x v="1"/>
    <n v="1233"/>
  </r>
  <r>
    <x v="1"/>
    <x v="2"/>
    <n v="673"/>
  </r>
  <r>
    <x v="1"/>
    <x v="3"/>
    <n v="477"/>
  </r>
  <r>
    <x v="1"/>
    <x v="4"/>
    <n v="877"/>
  </r>
  <r>
    <x v="1"/>
    <x v="5"/>
    <n v="4209"/>
  </r>
  <r>
    <x v="1"/>
    <x v="6"/>
    <n v="13183"/>
  </r>
  <r>
    <x v="1"/>
    <x v="7"/>
    <n v="23713"/>
  </r>
  <r>
    <x v="1"/>
    <x v="8"/>
    <n v="27167"/>
  </r>
  <r>
    <x v="1"/>
    <x v="9"/>
    <n v="15498"/>
  </r>
  <r>
    <x v="1"/>
    <x v="10"/>
    <n v="13219"/>
  </r>
  <r>
    <x v="1"/>
    <x v="11"/>
    <n v="15969"/>
  </r>
  <r>
    <x v="1"/>
    <x v="12"/>
    <n v="18944"/>
  </r>
  <r>
    <x v="1"/>
    <x v="13"/>
    <n v="18690"/>
  </r>
  <r>
    <x v="1"/>
    <x v="14"/>
    <n v="18953"/>
  </r>
  <r>
    <x v="1"/>
    <x v="15"/>
    <n v="24072"/>
  </r>
  <r>
    <x v="1"/>
    <x v="16"/>
    <n v="36083"/>
  </r>
  <r>
    <x v="1"/>
    <x v="17"/>
    <n v="47511"/>
  </r>
  <r>
    <x v="1"/>
    <x v="18"/>
    <n v="36662"/>
  </r>
  <r>
    <x v="1"/>
    <x v="19"/>
    <n v="25117"/>
  </r>
  <r>
    <x v="1"/>
    <x v="20"/>
    <n v="16911"/>
  </r>
  <r>
    <x v="1"/>
    <x v="21"/>
    <n v="12198"/>
  </r>
  <r>
    <x v="1"/>
    <x v="22"/>
    <n v="7280"/>
  </r>
  <r>
    <x v="1"/>
    <x v="23"/>
    <n v="3998"/>
  </r>
  <r>
    <x v="2"/>
    <x v="0"/>
    <n v="6589"/>
  </r>
  <r>
    <x v="2"/>
    <x v="1"/>
    <n v="4658"/>
  </r>
  <r>
    <x v="2"/>
    <x v="2"/>
    <n v="2476"/>
  </r>
  <r>
    <x v="2"/>
    <x v="3"/>
    <n v="1358"/>
  </r>
  <r>
    <x v="2"/>
    <x v="4"/>
    <n v="813"/>
  </r>
  <r>
    <x v="2"/>
    <x v="5"/>
    <n v="1471"/>
  </r>
  <r>
    <x v="2"/>
    <x v="6"/>
    <n v="3951"/>
  </r>
  <r>
    <x v="2"/>
    <x v="7"/>
    <n v="7347"/>
  </r>
  <r>
    <x v="2"/>
    <x v="8"/>
    <n v="12463"/>
  </r>
  <r>
    <x v="2"/>
    <x v="9"/>
    <n v="17747"/>
  </r>
  <r>
    <x v="2"/>
    <x v="10"/>
    <n v="21588"/>
  </r>
  <r>
    <x v="2"/>
    <x v="11"/>
    <n v="24799"/>
  </r>
  <r>
    <x v="2"/>
    <x v="12"/>
    <n v="25813"/>
  </r>
  <r>
    <x v="2"/>
    <x v="13"/>
    <n v="25269"/>
  </r>
  <r>
    <x v="2"/>
    <x v="14"/>
    <n v="25537"/>
  </r>
  <r>
    <x v="2"/>
    <x v="15"/>
    <n v="25410"/>
  </r>
  <r>
    <x v="2"/>
    <x v="16"/>
    <n v="25679"/>
  </r>
  <r>
    <x v="2"/>
    <x v="17"/>
    <n v="25116"/>
  </r>
  <r>
    <x v="2"/>
    <x v="18"/>
    <n v="23421"/>
  </r>
  <r>
    <x v="2"/>
    <x v="19"/>
    <n v="18708"/>
  </r>
  <r>
    <x v="2"/>
    <x v="20"/>
    <n v="13614"/>
  </r>
  <r>
    <x v="2"/>
    <x v="21"/>
    <n v="11602"/>
  </r>
  <r>
    <x v="2"/>
    <x v="22"/>
    <n v="10486"/>
  </r>
  <r>
    <x v="2"/>
    <x v="23"/>
    <n v="9143"/>
  </r>
  <r>
    <x v="3"/>
    <x v="0"/>
    <n v="7332"/>
  </r>
  <r>
    <x v="3"/>
    <x v="1"/>
    <n v="5054"/>
  </r>
  <r>
    <x v="3"/>
    <x v="2"/>
    <n v="3110"/>
  </r>
  <r>
    <x v="3"/>
    <x v="3"/>
    <n v="1659"/>
  </r>
  <r>
    <x v="3"/>
    <x v="4"/>
    <n v="1031"/>
  </r>
  <r>
    <x v="3"/>
    <x v="5"/>
    <n v="1254"/>
  </r>
  <r>
    <x v="3"/>
    <x v="6"/>
    <n v="3096"/>
  </r>
  <r>
    <x v="3"/>
    <x v="7"/>
    <n v="5713"/>
  </r>
  <r>
    <x v="3"/>
    <x v="8"/>
    <n v="8510"/>
  </r>
  <r>
    <x v="3"/>
    <x v="9"/>
    <n v="13412"/>
  </r>
  <r>
    <x v="3"/>
    <x v="10"/>
    <n v="18473"/>
  </r>
  <r>
    <x v="3"/>
    <x v="11"/>
    <n v="22547"/>
  </r>
  <r>
    <x v="3"/>
    <x v="12"/>
    <n v="24220"/>
  </r>
  <r>
    <x v="3"/>
    <x v="13"/>
    <n v="24432"/>
  </r>
  <r>
    <x v="3"/>
    <x v="14"/>
    <n v="23855"/>
  </r>
  <r>
    <x v="3"/>
    <x v="15"/>
    <n v="25214"/>
  </r>
  <r>
    <x v="3"/>
    <x v="16"/>
    <n v="24880"/>
  </r>
  <r>
    <x v="3"/>
    <x v="17"/>
    <n v="23651"/>
  </r>
  <r>
    <x v="3"/>
    <x v="18"/>
    <n v="21513"/>
  </r>
  <r>
    <x v="3"/>
    <x v="19"/>
    <n v="16181"/>
  </r>
  <r>
    <x v="3"/>
    <x v="20"/>
    <n v="11816"/>
  </r>
  <r>
    <x v="3"/>
    <x v="21"/>
    <n v="9099"/>
  </r>
  <r>
    <x v="3"/>
    <x v="22"/>
    <n v="6743"/>
  </r>
  <r>
    <x v="3"/>
    <x v="23"/>
    <n v="3992"/>
  </r>
  <r>
    <x v="4"/>
    <x v="0"/>
    <n v="2502"/>
  </r>
  <r>
    <x v="4"/>
    <x v="1"/>
    <n v="1145"/>
  </r>
  <r>
    <x v="4"/>
    <x v="2"/>
    <n v="643"/>
  </r>
  <r>
    <x v="4"/>
    <x v="3"/>
    <n v="438"/>
  </r>
  <r>
    <x v="4"/>
    <x v="4"/>
    <n v="823"/>
  </r>
  <r>
    <x v="4"/>
    <x v="5"/>
    <n v="4667"/>
  </r>
  <r>
    <x v="4"/>
    <x v="6"/>
    <n v="14971"/>
  </r>
  <r>
    <x v="4"/>
    <x v="7"/>
    <n v="29473"/>
  </r>
  <r>
    <x v="4"/>
    <x v="8"/>
    <n v="34566"/>
  </r>
  <r>
    <x v="4"/>
    <x v="9"/>
    <n v="18873"/>
  </r>
  <r>
    <x v="4"/>
    <x v="10"/>
    <n v="14247"/>
  </r>
  <r>
    <x v="4"/>
    <x v="11"/>
    <n v="16793"/>
  </r>
  <r>
    <x v="4"/>
    <x v="12"/>
    <n v="20240"/>
  </r>
  <r>
    <x v="4"/>
    <x v="13"/>
    <n v="19482"/>
  </r>
  <r>
    <x v="4"/>
    <x v="14"/>
    <n v="19081"/>
  </r>
  <r>
    <x v="4"/>
    <x v="15"/>
    <n v="25977"/>
  </r>
  <r>
    <x v="4"/>
    <x v="16"/>
    <n v="39361"/>
  </r>
  <r>
    <x v="4"/>
    <x v="17"/>
    <n v="50498"/>
  </r>
  <r>
    <x v="4"/>
    <x v="18"/>
    <n v="38713"/>
  </r>
  <r>
    <x v="4"/>
    <x v="19"/>
    <n v="27010"/>
  </r>
  <r>
    <x v="4"/>
    <x v="20"/>
    <n v="18471"/>
  </r>
  <r>
    <x v="4"/>
    <x v="21"/>
    <n v="15096"/>
  </r>
  <r>
    <x v="4"/>
    <x v="22"/>
    <n v="11555"/>
  </r>
  <r>
    <x v="4"/>
    <x v="23"/>
    <n v="6657"/>
  </r>
  <r>
    <x v="5"/>
    <x v="0"/>
    <n v="1834"/>
  </r>
  <r>
    <x v="5"/>
    <x v="1"/>
    <n v="927"/>
  </r>
  <r>
    <x v="5"/>
    <x v="2"/>
    <n v="446"/>
  </r>
  <r>
    <x v="5"/>
    <x v="3"/>
    <n v="366"/>
  </r>
  <r>
    <x v="5"/>
    <x v="4"/>
    <n v="962"/>
  </r>
  <r>
    <x v="5"/>
    <x v="5"/>
    <n v="5409"/>
  </r>
  <r>
    <x v="5"/>
    <x v="6"/>
    <n v="17115"/>
  </r>
  <r>
    <x v="5"/>
    <x v="7"/>
    <n v="32576"/>
  </r>
  <r>
    <x v="5"/>
    <x v="8"/>
    <n v="36106"/>
  </r>
  <r>
    <x v="5"/>
    <x v="9"/>
    <n v="18247"/>
  </r>
  <r>
    <x v="5"/>
    <x v="10"/>
    <n v="13598"/>
  </r>
  <r>
    <x v="5"/>
    <x v="11"/>
    <n v="15930"/>
  </r>
  <r>
    <x v="5"/>
    <x v="12"/>
    <n v="19479"/>
  </r>
  <r>
    <x v="5"/>
    <x v="13"/>
    <n v="18655"/>
  </r>
  <r>
    <x v="5"/>
    <x v="14"/>
    <n v="18174"/>
  </r>
  <r>
    <x v="5"/>
    <x v="15"/>
    <n v="25737"/>
  </r>
  <r>
    <x v="5"/>
    <x v="16"/>
    <n v="41548"/>
  </r>
  <r>
    <x v="5"/>
    <x v="17"/>
    <n v="53692"/>
  </r>
  <r>
    <x v="5"/>
    <x v="18"/>
    <n v="39182"/>
  </r>
  <r>
    <x v="5"/>
    <x v="19"/>
    <n v="27198"/>
  </r>
  <r>
    <x v="5"/>
    <x v="20"/>
    <n v="18614"/>
  </r>
  <r>
    <x v="5"/>
    <x v="21"/>
    <n v="13873"/>
  </r>
  <r>
    <x v="5"/>
    <x v="22"/>
    <n v="8863"/>
  </r>
  <r>
    <x v="5"/>
    <x v="23"/>
    <n v="4516"/>
  </r>
  <r>
    <x v="6"/>
    <x v="0"/>
    <n v="2065"/>
  </r>
  <r>
    <x v="6"/>
    <x v="1"/>
    <n v="971"/>
  </r>
  <r>
    <x v="6"/>
    <x v="2"/>
    <n v="455"/>
  </r>
  <r>
    <x v="6"/>
    <x v="3"/>
    <n v="358"/>
  </r>
  <r>
    <x v="6"/>
    <x v="4"/>
    <n v="825"/>
  </r>
  <r>
    <x v="6"/>
    <x v="5"/>
    <n v="5144"/>
  </r>
  <r>
    <x v="6"/>
    <x v="6"/>
    <n v="15705"/>
  </r>
  <r>
    <x v="6"/>
    <x v="7"/>
    <n v="30400"/>
  </r>
  <r>
    <x v="6"/>
    <x v="8"/>
    <n v="34561"/>
  </r>
  <r>
    <x v="6"/>
    <x v="9"/>
    <n v="18558"/>
  </r>
  <r>
    <x v="6"/>
    <x v="10"/>
    <n v="13643"/>
  </r>
  <r>
    <x v="6"/>
    <x v="11"/>
    <n v="16216"/>
  </r>
  <r>
    <x v="6"/>
    <x v="12"/>
    <n v="19289"/>
  </r>
  <r>
    <x v="6"/>
    <x v="13"/>
    <n v="18770"/>
  </r>
  <r>
    <x v="6"/>
    <x v="14"/>
    <n v="18716"/>
  </r>
  <r>
    <x v="6"/>
    <x v="15"/>
    <n v="25261"/>
  </r>
  <r>
    <x v="6"/>
    <x v="16"/>
    <n v="40802"/>
  </r>
  <r>
    <x v="6"/>
    <x v="17"/>
    <n v="53350"/>
  </r>
  <r>
    <x v="6"/>
    <x v="18"/>
    <n v="39627"/>
  </r>
  <r>
    <x v="6"/>
    <x v="19"/>
    <n v="27270"/>
  </r>
  <r>
    <x v="6"/>
    <x v="20"/>
    <n v="19080"/>
  </r>
  <r>
    <x v="6"/>
    <x v="21"/>
    <n v="14515"/>
  </r>
  <r>
    <x v="6"/>
    <x v="22"/>
    <n v="10124"/>
  </r>
  <r>
    <x v="6"/>
    <x v="23"/>
    <n v="520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8">
  <r>
    <x v="0"/>
    <x v="0"/>
    <n v="3877"/>
  </r>
  <r>
    <x v="0"/>
    <x v="1"/>
    <n v="2256"/>
  </r>
  <r>
    <x v="0"/>
    <x v="2"/>
    <n v="1235"/>
  </r>
  <r>
    <x v="0"/>
    <x v="3"/>
    <n v="734"/>
  </r>
  <r>
    <x v="0"/>
    <x v="4"/>
    <n v="525"/>
  </r>
  <r>
    <x v="0"/>
    <x v="5"/>
    <n v="1219"/>
  </r>
  <r>
    <x v="0"/>
    <x v="6"/>
    <n v="3949"/>
  </r>
  <r>
    <x v="0"/>
    <x v="7"/>
    <n v="5703"/>
  </r>
  <r>
    <x v="0"/>
    <x v="8"/>
    <n v="7334"/>
  </r>
  <r>
    <x v="0"/>
    <x v="9"/>
    <n v="7285"/>
  </r>
  <r>
    <x v="0"/>
    <x v="10"/>
    <n v="9045"/>
  </r>
  <r>
    <x v="0"/>
    <x v="11"/>
    <n v="12200"/>
  </r>
  <r>
    <x v="0"/>
    <x v="12"/>
    <n v="15187"/>
  </r>
  <r>
    <x v="0"/>
    <x v="13"/>
    <n v="16037"/>
  </r>
  <r>
    <x v="0"/>
    <x v="14"/>
    <n v="17187"/>
  </r>
  <r>
    <x v="0"/>
    <x v="15"/>
    <n v="19699"/>
  </r>
  <r>
    <x v="0"/>
    <x v="16"/>
    <n v="21944"/>
  </r>
  <r>
    <x v="0"/>
    <x v="17"/>
    <n v="24519"/>
  </r>
  <r>
    <x v="0"/>
    <x v="18"/>
    <n v="22440"/>
  </r>
  <r>
    <x v="0"/>
    <x v="19"/>
    <n v="17405"/>
  </r>
  <r>
    <x v="0"/>
    <x v="20"/>
    <n v="12608"/>
  </r>
  <r>
    <x v="0"/>
    <x v="21"/>
    <n v="10541"/>
  </r>
  <r>
    <x v="0"/>
    <x v="22"/>
    <n v="10774"/>
  </r>
  <r>
    <x v="0"/>
    <x v="23"/>
    <n v="10161"/>
  </r>
  <r>
    <x v="1"/>
    <x v="0"/>
    <n v="3120"/>
  </r>
  <r>
    <x v="1"/>
    <x v="1"/>
    <n v="1664"/>
  </r>
  <r>
    <x v="1"/>
    <x v="2"/>
    <n v="1051"/>
  </r>
  <r>
    <x v="1"/>
    <x v="3"/>
    <n v="774"/>
  </r>
  <r>
    <x v="1"/>
    <x v="4"/>
    <n v="661"/>
  </r>
  <r>
    <x v="1"/>
    <x v="5"/>
    <n v="1223"/>
  </r>
  <r>
    <x v="1"/>
    <x v="6"/>
    <n v="3183"/>
  </r>
  <r>
    <x v="1"/>
    <x v="7"/>
    <n v="5369"/>
  </r>
  <r>
    <x v="1"/>
    <x v="8"/>
    <n v="7058"/>
  </r>
  <r>
    <x v="1"/>
    <x v="9"/>
    <n v="6807"/>
  </r>
  <r>
    <x v="1"/>
    <x v="10"/>
    <n v="8595"/>
  </r>
  <r>
    <x v="1"/>
    <x v="11"/>
    <n v="10827"/>
  </r>
  <r>
    <x v="1"/>
    <x v="12"/>
    <n v="13008"/>
  </r>
  <r>
    <x v="1"/>
    <x v="13"/>
    <n v="13682"/>
  </r>
  <r>
    <x v="1"/>
    <x v="14"/>
    <n v="14571"/>
  </r>
  <r>
    <x v="1"/>
    <x v="15"/>
    <n v="15941"/>
  </r>
  <r>
    <x v="1"/>
    <x v="16"/>
    <n v="18788"/>
  </r>
  <r>
    <x v="1"/>
    <x v="17"/>
    <n v="21651"/>
  </r>
  <r>
    <x v="1"/>
    <x v="18"/>
    <n v="18830"/>
  </r>
  <r>
    <x v="1"/>
    <x v="19"/>
    <n v="14232"/>
  </r>
  <r>
    <x v="1"/>
    <x v="20"/>
    <n v="10203"/>
  </r>
  <r>
    <x v="1"/>
    <x v="21"/>
    <n v="8167"/>
  </r>
  <r>
    <x v="1"/>
    <x v="22"/>
    <n v="6231"/>
  </r>
  <r>
    <x v="1"/>
    <x v="23"/>
    <n v="3884"/>
  </r>
  <r>
    <x v="2"/>
    <x v="0"/>
    <n v="8671"/>
  </r>
  <r>
    <x v="2"/>
    <x v="1"/>
    <n v="6664"/>
  </r>
  <r>
    <x v="2"/>
    <x v="2"/>
    <n v="3614"/>
  </r>
  <r>
    <x v="2"/>
    <x v="3"/>
    <n v="1848"/>
  </r>
  <r>
    <x v="2"/>
    <x v="4"/>
    <n v="825"/>
  </r>
  <r>
    <x v="2"/>
    <x v="5"/>
    <n v="929"/>
  </r>
  <r>
    <x v="2"/>
    <x v="6"/>
    <n v="1835"/>
  </r>
  <r>
    <x v="2"/>
    <x v="7"/>
    <n v="3504"/>
  </r>
  <r>
    <x v="2"/>
    <x v="8"/>
    <n v="7133"/>
  </r>
  <r>
    <x v="2"/>
    <x v="9"/>
    <n v="12459"/>
  </r>
  <r>
    <x v="2"/>
    <x v="10"/>
    <n v="18776"/>
  </r>
  <r>
    <x v="2"/>
    <x v="11"/>
    <n v="24320"/>
  </r>
  <r>
    <x v="2"/>
    <x v="12"/>
    <n v="27254"/>
  </r>
  <r>
    <x v="2"/>
    <x v="13"/>
    <n v="28242"/>
  </r>
  <r>
    <x v="2"/>
    <x v="14"/>
    <n v="29679"/>
  </r>
  <r>
    <x v="2"/>
    <x v="15"/>
    <n v="31042"/>
  </r>
  <r>
    <x v="2"/>
    <x v="16"/>
    <n v="30157"/>
  </r>
  <r>
    <x v="2"/>
    <x v="17"/>
    <n v="27812"/>
  </r>
  <r>
    <x v="2"/>
    <x v="18"/>
    <n v="25183"/>
  </r>
  <r>
    <x v="2"/>
    <x v="19"/>
    <n v="19823"/>
  </r>
  <r>
    <x v="2"/>
    <x v="20"/>
    <n v="14903"/>
  </r>
  <r>
    <x v="2"/>
    <x v="21"/>
    <n v="13768"/>
  </r>
  <r>
    <x v="2"/>
    <x v="22"/>
    <n v="14071"/>
  </r>
  <r>
    <x v="2"/>
    <x v="23"/>
    <n v="13302"/>
  </r>
  <r>
    <x v="3"/>
    <x v="0"/>
    <n v="11198"/>
  </r>
  <r>
    <x v="3"/>
    <x v="1"/>
    <n v="7399"/>
  </r>
  <r>
    <x v="3"/>
    <x v="2"/>
    <n v="4934"/>
  </r>
  <r>
    <x v="3"/>
    <x v="3"/>
    <n v="2511"/>
  </r>
  <r>
    <x v="3"/>
    <x v="4"/>
    <n v="1340"/>
  </r>
  <r>
    <x v="3"/>
    <x v="5"/>
    <n v="1188"/>
  </r>
  <r>
    <x v="3"/>
    <x v="6"/>
    <n v="1860"/>
  </r>
  <r>
    <x v="3"/>
    <x v="7"/>
    <n v="3091"/>
  </r>
  <r>
    <x v="3"/>
    <x v="8"/>
    <n v="5339"/>
  </r>
  <r>
    <x v="3"/>
    <x v="9"/>
    <n v="10150"/>
  </r>
  <r>
    <x v="3"/>
    <x v="10"/>
    <n v="15839"/>
  </r>
  <r>
    <x v="3"/>
    <x v="11"/>
    <n v="21097"/>
  </r>
  <r>
    <x v="3"/>
    <x v="12"/>
    <n v="24107"/>
  </r>
  <r>
    <x v="3"/>
    <x v="13"/>
    <n v="24951"/>
  </r>
  <r>
    <x v="3"/>
    <x v="14"/>
    <n v="25985"/>
  </r>
  <r>
    <x v="3"/>
    <x v="15"/>
    <n v="26760"/>
  </r>
  <r>
    <x v="3"/>
    <x v="16"/>
    <n v="25875"/>
  </r>
  <r>
    <x v="3"/>
    <x v="17"/>
    <n v="23096"/>
  </r>
  <r>
    <x v="3"/>
    <x v="18"/>
    <n v="19244"/>
  </r>
  <r>
    <x v="3"/>
    <x v="19"/>
    <n v="14621"/>
  </r>
  <r>
    <x v="3"/>
    <x v="20"/>
    <n v="10476"/>
  </r>
  <r>
    <x v="3"/>
    <x v="21"/>
    <n v="8640"/>
  </r>
  <r>
    <x v="3"/>
    <x v="22"/>
    <n v="7511"/>
  </r>
  <r>
    <x v="3"/>
    <x v="23"/>
    <n v="4783"/>
  </r>
  <r>
    <x v="4"/>
    <x v="0"/>
    <n v="2590"/>
  </r>
  <r>
    <x v="4"/>
    <x v="1"/>
    <n v="1276"/>
  </r>
  <r>
    <x v="4"/>
    <x v="2"/>
    <n v="763"/>
  </r>
  <r>
    <x v="4"/>
    <x v="3"/>
    <n v="486"/>
  </r>
  <r>
    <x v="4"/>
    <x v="4"/>
    <n v="448"/>
  </r>
  <r>
    <x v="4"/>
    <x v="5"/>
    <n v="1323"/>
  </r>
  <r>
    <x v="4"/>
    <x v="6"/>
    <n v="4045"/>
  </r>
  <r>
    <x v="4"/>
    <x v="7"/>
    <n v="7326"/>
  </r>
  <r>
    <x v="4"/>
    <x v="8"/>
    <n v="9393"/>
  </r>
  <r>
    <x v="4"/>
    <x v="9"/>
    <n v="6733"/>
  </r>
  <r>
    <x v="4"/>
    <x v="10"/>
    <n v="7529"/>
  </r>
  <r>
    <x v="4"/>
    <x v="11"/>
    <n v="9737"/>
  </r>
  <r>
    <x v="4"/>
    <x v="12"/>
    <n v="11845"/>
  </r>
  <r>
    <x v="4"/>
    <x v="13"/>
    <n v="12175"/>
  </r>
  <r>
    <x v="4"/>
    <x v="14"/>
    <n v="13160"/>
  </r>
  <r>
    <x v="4"/>
    <x v="15"/>
    <n v="15801"/>
  </r>
  <r>
    <x v="4"/>
    <x v="16"/>
    <n v="20302"/>
  </r>
  <r>
    <x v="4"/>
    <x v="17"/>
    <n v="26223"/>
  </r>
  <r>
    <x v="4"/>
    <x v="18"/>
    <n v="23452"/>
  </r>
  <r>
    <x v="4"/>
    <x v="19"/>
    <n v="17486"/>
  </r>
  <r>
    <x v="4"/>
    <x v="20"/>
    <n v="12906"/>
  </r>
  <r>
    <x v="4"/>
    <x v="21"/>
    <n v="10918"/>
  </r>
  <r>
    <x v="4"/>
    <x v="22"/>
    <n v="10330"/>
  </r>
  <r>
    <x v="4"/>
    <x v="23"/>
    <n v="6254"/>
  </r>
  <r>
    <x v="5"/>
    <x v="0"/>
    <n v="2060"/>
  </r>
  <r>
    <x v="5"/>
    <x v="1"/>
    <n v="1027"/>
  </r>
  <r>
    <x v="5"/>
    <x v="2"/>
    <n v="623"/>
  </r>
  <r>
    <x v="5"/>
    <x v="3"/>
    <n v="431"/>
  </r>
  <r>
    <x v="5"/>
    <x v="4"/>
    <n v="495"/>
  </r>
  <r>
    <x v="5"/>
    <x v="5"/>
    <n v="1387"/>
  </r>
  <r>
    <x v="5"/>
    <x v="6"/>
    <n v="4074"/>
  </r>
  <r>
    <x v="5"/>
    <x v="7"/>
    <n v="7470"/>
  </r>
  <r>
    <x v="5"/>
    <x v="8"/>
    <n v="8983"/>
  </r>
  <r>
    <x v="5"/>
    <x v="9"/>
    <n v="6480"/>
  </r>
  <r>
    <x v="5"/>
    <x v="10"/>
    <n v="6919"/>
  </r>
  <r>
    <x v="5"/>
    <x v="11"/>
    <n v="8821"/>
  </r>
  <r>
    <x v="5"/>
    <x v="12"/>
    <n v="10630"/>
  </r>
  <r>
    <x v="5"/>
    <x v="13"/>
    <n v="11123"/>
  </r>
  <r>
    <x v="5"/>
    <x v="14"/>
    <n v="11577"/>
  </r>
  <r>
    <x v="5"/>
    <x v="15"/>
    <n v="13693"/>
  </r>
  <r>
    <x v="5"/>
    <x v="16"/>
    <n v="18117"/>
  </r>
  <r>
    <x v="5"/>
    <x v="17"/>
    <n v="23329"/>
  </r>
  <r>
    <x v="5"/>
    <x v="18"/>
    <n v="20103"/>
  </r>
  <r>
    <x v="5"/>
    <x v="19"/>
    <n v="15053"/>
  </r>
  <r>
    <x v="5"/>
    <x v="20"/>
    <n v="10573"/>
  </r>
  <r>
    <x v="5"/>
    <x v="21"/>
    <n v="9129"/>
  </r>
  <r>
    <x v="5"/>
    <x v="22"/>
    <n v="6978"/>
  </r>
  <r>
    <x v="5"/>
    <x v="23"/>
    <n v="3907"/>
  </r>
  <r>
    <x v="6"/>
    <x v="0"/>
    <n v="2078"/>
  </r>
  <r>
    <x v="6"/>
    <x v="1"/>
    <n v="1114"/>
  </r>
  <r>
    <x v="6"/>
    <x v="2"/>
    <n v="598"/>
  </r>
  <r>
    <x v="6"/>
    <x v="3"/>
    <n v="401"/>
  </r>
  <r>
    <x v="6"/>
    <x v="4"/>
    <n v="461"/>
  </r>
  <r>
    <x v="6"/>
    <x v="5"/>
    <n v="1444"/>
  </r>
  <r>
    <x v="6"/>
    <x v="6"/>
    <n v="3846"/>
  </r>
  <r>
    <x v="6"/>
    <x v="7"/>
    <n v="7113"/>
  </r>
  <r>
    <x v="6"/>
    <x v="8"/>
    <n v="9050"/>
  </r>
  <r>
    <x v="6"/>
    <x v="9"/>
    <n v="6258"/>
  </r>
  <r>
    <x v="6"/>
    <x v="10"/>
    <n v="6432"/>
  </r>
  <r>
    <x v="6"/>
    <x v="11"/>
    <n v="8429"/>
  </r>
  <r>
    <x v="6"/>
    <x v="12"/>
    <n v="9955"/>
  </r>
  <r>
    <x v="6"/>
    <x v="13"/>
    <n v="10099"/>
  </r>
  <r>
    <x v="6"/>
    <x v="14"/>
    <n v="10974"/>
  </r>
  <r>
    <x v="6"/>
    <x v="15"/>
    <n v="13217"/>
  </r>
  <r>
    <x v="6"/>
    <x v="16"/>
    <n v="18278"/>
  </r>
  <r>
    <x v="6"/>
    <x v="17"/>
    <n v="24010"/>
  </r>
  <r>
    <x v="6"/>
    <x v="18"/>
    <n v="20799"/>
  </r>
  <r>
    <x v="6"/>
    <x v="19"/>
    <n v="15857"/>
  </r>
  <r>
    <x v="6"/>
    <x v="20"/>
    <n v="12020"/>
  </r>
  <r>
    <x v="6"/>
    <x v="21"/>
    <n v="10542"/>
  </r>
  <r>
    <x v="6"/>
    <x v="22"/>
    <n v="8230"/>
  </r>
  <r>
    <x v="6"/>
    <x v="23"/>
    <n v="466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x v="0"/>
    <n v="29621"/>
    <x v="0"/>
  </r>
  <r>
    <x v="0"/>
    <x v="1"/>
    <n v="118663"/>
    <x v="0"/>
  </r>
  <r>
    <x v="1"/>
    <x v="0"/>
    <n v="32844"/>
    <x v="1"/>
  </r>
  <r>
    <x v="1"/>
    <x v="1"/>
    <n v="116962"/>
    <x v="1"/>
  </r>
  <r>
    <x v="2"/>
    <x v="0"/>
    <n v="46792"/>
    <x v="2"/>
  </r>
  <r>
    <x v="2"/>
    <x v="1"/>
    <n v="153655"/>
    <x v="2"/>
  </r>
  <r>
    <x v="3"/>
    <x v="0"/>
    <n v="91897"/>
    <x v="3"/>
  </r>
  <r>
    <x v="3"/>
    <x v="1"/>
    <n v="180663"/>
    <x v="3"/>
  </r>
  <r>
    <x v="4"/>
    <x v="0"/>
    <n v="220246"/>
    <x v="4"/>
  </r>
  <r>
    <x v="4"/>
    <x v="1"/>
    <n v="282299"/>
    <x v="4"/>
  </r>
  <r>
    <x v="5"/>
    <x v="0"/>
    <n v="292068"/>
    <x v="5"/>
  </r>
  <r>
    <x v="5"/>
    <x v="1"/>
    <n v="328282"/>
    <x v="5"/>
  </r>
  <r>
    <x v="6"/>
    <x v="0"/>
    <n v="311678"/>
    <x v="6"/>
  </r>
  <r>
    <x v="6"/>
    <x v="1"/>
    <n v="331002"/>
    <x v="6"/>
  </r>
  <r>
    <x v="7"/>
    <x v="0"/>
    <n v="270095"/>
    <x v="7"/>
  </r>
  <r>
    <x v="7"/>
    <x v="1"/>
    <n v="335230"/>
    <x v="7"/>
  </r>
  <r>
    <x v="8"/>
    <x v="0"/>
    <n v="220915"/>
    <x v="8"/>
  </r>
  <r>
    <x v="8"/>
    <x v="1"/>
    <n v="314230"/>
    <x v="8"/>
  </r>
  <r>
    <x v="9"/>
    <x v="0"/>
    <n v="151324"/>
    <x v="9"/>
  </r>
  <r>
    <x v="9"/>
    <x v="1"/>
    <n v="262945"/>
    <x v="9"/>
  </r>
  <r>
    <x v="10"/>
    <x v="0"/>
    <n v="73556"/>
    <x v="10"/>
  </r>
  <r>
    <x v="10"/>
    <x v="1"/>
    <n v="182238"/>
    <x v="10"/>
  </r>
  <r>
    <x v="11"/>
    <x v="0"/>
    <n v="31505"/>
    <x v="11"/>
  </r>
  <r>
    <x v="11"/>
    <x v="1"/>
    <n v="103898"/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8">
  <r>
    <x v="0"/>
    <x v="0"/>
    <n v="25742"/>
  </r>
  <r>
    <x v="0"/>
    <x v="1"/>
    <n v="13523"/>
  </r>
  <r>
    <x v="0"/>
    <x v="2"/>
    <n v="7497"/>
  </r>
  <r>
    <x v="0"/>
    <x v="3"/>
    <n v="5091"/>
  </r>
  <r>
    <x v="0"/>
    <x v="4"/>
    <n v="6994"/>
  </r>
  <r>
    <x v="0"/>
    <x v="5"/>
    <n v="30174"/>
  </r>
  <r>
    <x v="0"/>
    <x v="6"/>
    <n v="92212"/>
  </r>
  <r>
    <x v="0"/>
    <x v="7"/>
    <n v="169633"/>
  </r>
  <r>
    <x v="0"/>
    <x v="8"/>
    <n v="197247"/>
  </r>
  <r>
    <x v="0"/>
    <x v="9"/>
    <n v="120355"/>
  </r>
  <r>
    <x v="0"/>
    <x v="10"/>
    <n v="106738"/>
  </r>
  <r>
    <x v="0"/>
    <x v="11"/>
    <n v="131853"/>
  </r>
  <r>
    <x v="0"/>
    <x v="12"/>
    <n v="159178"/>
  </r>
  <r>
    <x v="0"/>
    <x v="13"/>
    <n v="160226"/>
  </r>
  <r>
    <x v="0"/>
    <x v="14"/>
    <n v="164399"/>
  </r>
  <r>
    <x v="0"/>
    <x v="15"/>
    <n v="207049"/>
  </r>
  <r>
    <x v="0"/>
    <x v="16"/>
    <n v="289213"/>
  </r>
  <r>
    <x v="0"/>
    <x v="17"/>
    <n v="363261"/>
  </r>
  <r>
    <x v="0"/>
    <x v="18"/>
    <n v="291406"/>
  </r>
  <r>
    <x v="0"/>
    <x v="19"/>
    <n v="209279"/>
  </r>
  <r>
    <x v="0"/>
    <x v="20"/>
    <n v="146868"/>
  </r>
  <r>
    <x v="0"/>
    <x v="21"/>
    <n v="116773"/>
  </r>
  <r>
    <x v="0"/>
    <x v="22"/>
    <n v="90816"/>
  </r>
  <r>
    <x v="0"/>
    <x v="23"/>
    <n v="57427"/>
  </r>
  <r>
    <x v="1"/>
    <x v="0"/>
    <n v="33790"/>
  </r>
  <r>
    <x v="1"/>
    <x v="1"/>
    <n v="23775"/>
  </r>
  <r>
    <x v="1"/>
    <x v="2"/>
    <n v="14134"/>
  </r>
  <r>
    <x v="1"/>
    <x v="3"/>
    <n v="7376"/>
  </r>
  <r>
    <x v="1"/>
    <x v="4"/>
    <n v="4009"/>
  </r>
  <r>
    <x v="1"/>
    <x v="5"/>
    <n v="4842"/>
  </r>
  <r>
    <x v="1"/>
    <x v="6"/>
    <n v="10742"/>
  </r>
  <r>
    <x v="1"/>
    <x v="7"/>
    <n v="19655"/>
  </r>
  <r>
    <x v="1"/>
    <x v="8"/>
    <n v="33445"/>
  </r>
  <r>
    <x v="1"/>
    <x v="9"/>
    <n v="53768"/>
  </r>
  <r>
    <x v="1"/>
    <x v="10"/>
    <n v="74676"/>
  </r>
  <r>
    <x v="1"/>
    <x v="11"/>
    <n v="92763"/>
  </r>
  <r>
    <x v="1"/>
    <x v="12"/>
    <n v="101394"/>
  </r>
  <r>
    <x v="1"/>
    <x v="13"/>
    <n v="102894"/>
  </r>
  <r>
    <x v="1"/>
    <x v="14"/>
    <n v="105056"/>
  </r>
  <r>
    <x v="1"/>
    <x v="15"/>
    <n v="108426"/>
  </r>
  <r>
    <x v="1"/>
    <x v="16"/>
    <n v="106591"/>
  </r>
  <r>
    <x v="1"/>
    <x v="17"/>
    <n v="99675"/>
  </r>
  <r>
    <x v="1"/>
    <x v="18"/>
    <n v="89361"/>
  </r>
  <r>
    <x v="1"/>
    <x v="19"/>
    <n v="69333"/>
  </r>
  <r>
    <x v="1"/>
    <x v="20"/>
    <n v="50809"/>
  </r>
  <r>
    <x v="1"/>
    <x v="21"/>
    <n v="43109"/>
  </r>
  <r>
    <x v="1"/>
    <x v="22"/>
    <n v="38811"/>
  </r>
  <r>
    <x v="1"/>
    <x v="23"/>
    <n v="3122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">
  <r>
    <x v="0"/>
    <x v="0"/>
    <n v="22.02"/>
  </r>
  <r>
    <x v="0"/>
    <x v="1"/>
    <n v="23.89"/>
  </r>
  <r>
    <x v="0"/>
    <x v="2"/>
    <n v="26.17"/>
  </r>
  <r>
    <x v="0"/>
    <x v="3"/>
    <n v="26.62"/>
  </r>
  <r>
    <x v="0"/>
    <x v="4"/>
    <n v="20.77"/>
  </r>
  <r>
    <x v="0"/>
    <x v="5"/>
    <n v="20.9"/>
  </r>
  <r>
    <x v="0"/>
    <x v="6"/>
    <n v="19.8"/>
  </r>
  <r>
    <x v="1"/>
    <x v="0"/>
    <n v="12.03"/>
  </r>
  <r>
    <x v="1"/>
    <x v="1"/>
    <n v="11.79"/>
  </r>
  <r>
    <x v="1"/>
    <x v="2"/>
    <n v="13.83"/>
  </r>
  <r>
    <x v="1"/>
    <x v="3"/>
    <n v="13.67"/>
  </r>
  <r>
    <x v="1"/>
    <x v="4"/>
    <n v="11.87"/>
  </r>
  <r>
    <x v="1"/>
    <x v="5"/>
    <n v="11.66"/>
  </r>
  <r>
    <x v="1"/>
    <x v="6"/>
    <n v="11.6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">
  <r>
    <x v="0"/>
    <x v="0"/>
    <n v="887280"/>
  </r>
  <r>
    <x v="0"/>
    <x v="1"/>
    <n v="1748943"/>
  </r>
  <r>
    <x v="1"/>
    <x v="0"/>
    <n v="171126"/>
  </r>
  <r>
    <x v="2"/>
    <x v="0"/>
    <n v="714135"/>
  </r>
  <r>
    <x v="2"/>
    <x v="1"/>
    <n v="961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T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11" firstHeaderRow="1" firstDataRow="2" firstDataCol="1"/>
  <pivotFields count="3">
    <pivotField axis="axisRow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23:D231" firstHeaderRow="1" firstDataRow="2" firstDataCol="1"/>
  <pivotFields count="3">
    <pivotField axis="axisRow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3">
    <i>
      <x/>
    </i>
    <i>
      <x v="1"/>
    </i>
    <i>
      <x v="2"/>
    </i>
  </colItems>
  <dataFields count="1">
    <dataField name="Sum of no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7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127:C140" firstHeaderRow="1" firstDataRow="2" firstDataCol="1"/>
  <pivotFields count="4">
    <pivotField axis="axisRow" showAll="0" nonAutoSortDefault="1">
      <items count="13">
        <item x="8"/>
        <item x="3"/>
        <item x="7"/>
        <item x="11"/>
        <item x="1"/>
        <item x="0"/>
        <item x="6"/>
        <item x="5"/>
        <item x="2"/>
        <item x="4"/>
        <item x="10"/>
        <item x="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/>
    </i>
    <i>
      <x v="1"/>
    </i>
  </colItems>
  <dataFields count="1">
    <dataField name="Sum of count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09:C217" firstHeaderRow="1" firstDataRow="2" firstDataCol="1"/>
  <pivotFields count="3">
    <pivotField axis="axisRow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dataFields count="1">
    <dataField name="Sum of no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96:I121" firstHeaderRow="1" firstDataRow="2" firstDataCol="1"/>
  <pivotFields count="3">
    <pivotField axis="axisCol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63:D276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5"/>
        <item x="4"/>
        <item x="1"/>
        <item x="8"/>
        <item x="10"/>
        <item x="0"/>
        <item x="7"/>
        <item x="2"/>
        <item x="3"/>
        <item x="9"/>
        <item x="6"/>
        <item x="11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/>
    </i>
    <i>
      <x v="1"/>
    </i>
    <i>
      <x v="2"/>
    </i>
  </colItems>
  <dataFields count="1">
    <dataField name="Sum of no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244:C25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2">
    <i>
      <x/>
    </i>
    <i>
      <x v="1"/>
    </i>
  </colItems>
  <dataFields count="1">
    <dataField name="Sum of no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t0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H28" firstHeaderRow="1" firstDataRow="2" firstDataCol="1"/>
  <pivotFields count="3">
    <pivotField axis="axisCol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8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47:C172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2">
    <i>
      <x/>
    </i>
    <i>
      <x v="1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94:C19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dataFields count="1">
    <dataField name="Sum of no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8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5:H90" firstHeaderRow="1" firstDataRow="2" firstDataCol="1"/>
  <pivotFields count="3">
    <pivotField axis="axisCol" showAll="0">
      <items count="8">
        <item x="1"/>
        <item x="5"/>
        <item x="6"/>
        <item x="4"/>
        <item x="0"/>
        <item x="2"/>
        <item x="3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4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5:C60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1"/>
  </colFields>
  <colItems count="2">
    <i>
      <x/>
    </i>
    <i>
      <x v="1"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79:C18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5"/>
        <item x="6"/>
        <item x="4"/>
        <item x="0"/>
        <item x="2"/>
        <item x="3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Sum of mean_trip_duration_mi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1"/>
  <sheetViews>
    <sheetView tabSelected="1" topLeftCell="A117" workbookViewId="0">
      <selection activeCell="K256" sqref="K256:M291"/>
    </sheetView>
  </sheetViews>
  <sheetFormatPr defaultRowHeight="15" x14ac:dyDescent="0.25"/>
  <cols>
    <col min="1" max="2" width="18.5703125" customWidth="1"/>
    <col min="3" max="3" width="24.42578125" bestFit="1" customWidth="1"/>
    <col min="4" max="5" width="18.5703125" customWidth="1"/>
    <col min="6" max="6" width="24.42578125" bestFit="1" customWidth="1"/>
    <col min="7" max="7" width="18.5703125" customWidth="1"/>
    <col min="11" max="13" width="14.7109375" customWidth="1"/>
    <col min="17" max="17" width="15.140625" bestFit="1" customWidth="1"/>
    <col min="18" max="18" width="15.28515625" bestFit="1" customWidth="1"/>
    <col min="19" max="19" width="13.28515625" customWidth="1"/>
    <col min="21" max="21" width="15.140625" bestFit="1" customWidth="1"/>
    <col min="22" max="22" width="15.28515625" bestFit="1" customWidth="1"/>
    <col min="25" max="25" width="15.140625" bestFit="1" customWidth="1"/>
    <col min="26" max="26" width="15.28515625" bestFit="1" customWidth="1"/>
  </cols>
  <sheetData>
    <row r="1" spans="1:27" x14ac:dyDescent="0.25">
      <c r="A1" s="18" t="s">
        <v>4</v>
      </c>
      <c r="B1" s="18"/>
      <c r="Q1" s="18"/>
      <c r="R1" s="18"/>
      <c r="S1" s="18"/>
      <c r="U1" s="19" t="s">
        <v>22</v>
      </c>
      <c r="V1" s="19"/>
      <c r="W1" s="19"/>
      <c r="Y1" s="19" t="s">
        <v>21</v>
      </c>
      <c r="Z1" s="19"/>
      <c r="AA1" s="19"/>
    </row>
    <row r="2" spans="1:27" x14ac:dyDescent="0.25">
      <c r="A2" s="2" t="s">
        <v>0</v>
      </c>
      <c r="B2" s="2" t="s">
        <v>1</v>
      </c>
      <c r="Q2" s="2" t="s">
        <v>5</v>
      </c>
      <c r="R2" s="2" t="s">
        <v>18</v>
      </c>
      <c r="S2" s="2" t="s">
        <v>6</v>
      </c>
      <c r="U2" s="12" t="s">
        <v>5</v>
      </c>
      <c r="V2" s="12" t="s">
        <v>18</v>
      </c>
      <c r="W2" s="12" t="s">
        <v>6</v>
      </c>
      <c r="Y2" s="12" t="s">
        <v>5</v>
      </c>
      <c r="Z2" s="12" t="s">
        <v>18</v>
      </c>
      <c r="AA2" s="12" t="s">
        <v>6</v>
      </c>
    </row>
    <row r="3" spans="1:27" x14ac:dyDescent="0.25">
      <c r="A3" s="1" t="s">
        <v>2</v>
      </c>
      <c r="B3" s="5">
        <v>0.39539999999999997</v>
      </c>
      <c r="Q3" s="1" t="s">
        <v>7</v>
      </c>
      <c r="R3" s="1">
        <v>0</v>
      </c>
      <c r="S3" s="1">
        <v>7284</v>
      </c>
      <c r="U3" s="1" t="s">
        <v>7</v>
      </c>
      <c r="V3" s="1">
        <v>0</v>
      </c>
      <c r="W3" s="1">
        <v>3407</v>
      </c>
      <c r="Y3" s="1" t="s">
        <v>7</v>
      </c>
      <c r="Z3" s="1">
        <v>0</v>
      </c>
      <c r="AA3" s="1">
        <v>3877</v>
      </c>
    </row>
    <row r="4" spans="1:27" x14ac:dyDescent="0.25">
      <c r="A4" s="1" t="s">
        <v>3</v>
      </c>
      <c r="B4" s="5">
        <v>0.60460000000000003</v>
      </c>
      <c r="Q4" s="1" t="s">
        <v>7</v>
      </c>
      <c r="R4" s="1">
        <v>1</v>
      </c>
      <c r="S4" s="1">
        <v>4166</v>
      </c>
      <c r="U4" s="1" t="s">
        <v>7</v>
      </c>
      <c r="V4" s="1">
        <v>1</v>
      </c>
      <c r="W4" s="1">
        <v>1910</v>
      </c>
      <c r="Y4" s="1" t="s">
        <v>7</v>
      </c>
      <c r="Z4" s="1">
        <v>1</v>
      </c>
      <c r="AA4" s="1">
        <v>2256</v>
      </c>
    </row>
    <row r="5" spans="1:27" x14ac:dyDescent="0.25">
      <c r="Q5" s="1" t="s">
        <v>7</v>
      </c>
      <c r="R5" s="1">
        <v>2</v>
      </c>
      <c r="S5" s="1">
        <v>2245</v>
      </c>
      <c r="U5" s="1" t="s">
        <v>7</v>
      </c>
      <c r="V5" s="1">
        <v>2</v>
      </c>
      <c r="W5" s="1">
        <v>1010</v>
      </c>
      <c r="Y5" s="1" t="s">
        <v>7</v>
      </c>
      <c r="Z5" s="1">
        <v>2</v>
      </c>
      <c r="AA5" s="1">
        <v>1235</v>
      </c>
    </row>
    <row r="6" spans="1:27" x14ac:dyDescent="0.25">
      <c r="Q6" s="1" t="s">
        <v>7</v>
      </c>
      <c r="R6" s="1">
        <v>3</v>
      </c>
      <c r="S6" s="1">
        <v>1360</v>
      </c>
      <c r="U6" s="1" t="s">
        <v>7</v>
      </c>
      <c r="V6" s="1">
        <v>3</v>
      </c>
      <c r="W6" s="1">
        <v>626</v>
      </c>
      <c r="Y6" s="1" t="s">
        <v>7</v>
      </c>
      <c r="Z6" s="1">
        <v>3</v>
      </c>
      <c r="AA6" s="1">
        <v>734</v>
      </c>
    </row>
    <row r="7" spans="1:27" x14ac:dyDescent="0.25">
      <c r="Q7" s="1" t="s">
        <v>7</v>
      </c>
      <c r="R7" s="1">
        <v>4</v>
      </c>
      <c r="S7" s="1">
        <v>1442</v>
      </c>
      <c r="U7" s="1" t="s">
        <v>7</v>
      </c>
      <c r="V7" s="1">
        <v>4</v>
      </c>
      <c r="W7" s="1">
        <v>917</v>
      </c>
      <c r="Y7" s="1" t="s">
        <v>7</v>
      </c>
      <c r="Z7" s="1">
        <v>4</v>
      </c>
      <c r="AA7" s="1">
        <v>525</v>
      </c>
    </row>
    <row r="8" spans="1:27" x14ac:dyDescent="0.25">
      <c r="Q8" s="1" t="s">
        <v>7</v>
      </c>
      <c r="R8" s="1">
        <v>5</v>
      </c>
      <c r="S8" s="1">
        <v>5368</v>
      </c>
      <c r="U8" s="1" t="s">
        <v>7</v>
      </c>
      <c r="V8" s="1">
        <v>5</v>
      </c>
      <c r="W8" s="1">
        <v>4149</v>
      </c>
      <c r="Y8" s="1" t="s">
        <v>7</v>
      </c>
      <c r="Z8" s="1">
        <v>5</v>
      </c>
      <c r="AA8" s="1">
        <v>1219</v>
      </c>
    </row>
    <row r="9" spans="1:27" x14ac:dyDescent="0.25">
      <c r="Q9" s="1" t="s">
        <v>7</v>
      </c>
      <c r="R9" s="1">
        <v>6</v>
      </c>
      <c r="S9" s="1">
        <v>16090</v>
      </c>
      <c r="U9" s="1" t="s">
        <v>7</v>
      </c>
      <c r="V9" s="1">
        <v>6</v>
      </c>
      <c r="W9" s="1">
        <v>12141</v>
      </c>
      <c r="Y9" s="1" t="s">
        <v>7</v>
      </c>
      <c r="Z9" s="1">
        <v>6</v>
      </c>
      <c r="AA9" s="1">
        <v>3949</v>
      </c>
    </row>
    <row r="10" spans="1:27" x14ac:dyDescent="0.25">
      <c r="Q10" s="1" t="s">
        <v>7</v>
      </c>
      <c r="R10" s="1">
        <v>7</v>
      </c>
      <c r="S10" s="1">
        <v>26193</v>
      </c>
      <c r="U10" s="1" t="s">
        <v>7</v>
      </c>
      <c r="V10" s="1">
        <v>7</v>
      </c>
      <c r="W10" s="1">
        <v>20490</v>
      </c>
      <c r="Y10" s="1" t="s">
        <v>7</v>
      </c>
      <c r="Z10" s="1">
        <v>7</v>
      </c>
      <c r="AA10" s="1">
        <v>5703</v>
      </c>
    </row>
    <row r="11" spans="1:27" x14ac:dyDescent="0.25">
      <c r="Q11" s="1" t="s">
        <v>7</v>
      </c>
      <c r="R11" s="1">
        <v>8</v>
      </c>
      <c r="S11" s="1">
        <v>30363</v>
      </c>
      <c r="U11" s="1" t="s">
        <v>7</v>
      </c>
      <c r="V11" s="1">
        <v>8</v>
      </c>
      <c r="W11" s="1">
        <v>23029</v>
      </c>
      <c r="Y11" s="1" t="s">
        <v>7</v>
      </c>
      <c r="Z11" s="1">
        <v>8</v>
      </c>
      <c r="AA11" s="1">
        <v>7334</v>
      </c>
    </row>
    <row r="12" spans="1:27" x14ac:dyDescent="0.25">
      <c r="Q12" s="1" t="s">
        <v>7</v>
      </c>
      <c r="R12" s="1">
        <v>9</v>
      </c>
      <c r="S12" s="1">
        <v>22901</v>
      </c>
      <c r="U12" s="1" t="s">
        <v>7</v>
      </c>
      <c r="V12" s="1">
        <v>9</v>
      </c>
      <c r="W12" s="1">
        <v>15616</v>
      </c>
      <c r="Y12" s="1" t="s">
        <v>7</v>
      </c>
      <c r="Z12" s="1">
        <v>9</v>
      </c>
      <c r="AA12" s="1">
        <v>7285</v>
      </c>
    </row>
    <row r="13" spans="1:27" x14ac:dyDescent="0.25">
      <c r="A13" s="20" t="s">
        <v>14</v>
      </c>
      <c r="B13" s="18"/>
      <c r="C13" s="18"/>
      <c r="Q13" s="1" t="s">
        <v>7</v>
      </c>
      <c r="R13" s="1">
        <v>10</v>
      </c>
      <c r="S13" s="1">
        <v>22556</v>
      </c>
      <c r="U13" s="1" t="s">
        <v>7</v>
      </c>
      <c r="V13" s="1">
        <v>10</v>
      </c>
      <c r="W13" s="1">
        <v>13511</v>
      </c>
      <c r="Y13" s="1" t="s">
        <v>7</v>
      </c>
      <c r="Z13" s="1">
        <v>10</v>
      </c>
      <c r="AA13" s="1">
        <v>9045</v>
      </c>
    </row>
    <row r="14" spans="1:27" x14ac:dyDescent="0.25">
      <c r="A14" s="4" t="s">
        <v>5</v>
      </c>
      <c r="B14" s="4" t="s">
        <v>0</v>
      </c>
      <c r="C14" s="4" t="s">
        <v>6</v>
      </c>
      <c r="E14" s="9"/>
      <c r="F14" s="10"/>
      <c r="G14" s="10"/>
      <c r="Q14" s="1" t="s">
        <v>7</v>
      </c>
      <c r="R14" s="1">
        <v>11</v>
      </c>
      <c r="S14" s="1">
        <v>29131</v>
      </c>
      <c r="U14" s="1" t="s">
        <v>7</v>
      </c>
      <c r="V14" s="1">
        <v>11</v>
      </c>
      <c r="W14" s="1">
        <v>16931</v>
      </c>
      <c r="Y14" s="1" t="s">
        <v>7</v>
      </c>
      <c r="Z14" s="1">
        <v>11</v>
      </c>
      <c r="AA14" s="1">
        <v>12200</v>
      </c>
    </row>
    <row r="15" spans="1:27" x14ac:dyDescent="0.25">
      <c r="A15" s="3" t="s">
        <v>7</v>
      </c>
      <c r="B15" s="3" t="s">
        <v>2</v>
      </c>
      <c r="C15" s="3">
        <v>253864</v>
      </c>
      <c r="E15" s="3"/>
      <c r="F15" s="1"/>
      <c r="G15" s="1"/>
      <c r="Q15" s="1" t="s">
        <v>7</v>
      </c>
      <c r="R15" s="1">
        <v>12</v>
      </c>
      <c r="S15" s="1">
        <v>35788</v>
      </c>
      <c r="U15" s="1" t="s">
        <v>7</v>
      </c>
      <c r="V15" s="1">
        <v>12</v>
      </c>
      <c r="W15" s="1">
        <v>20601</v>
      </c>
      <c r="Y15" s="1" t="s">
        <v>7</v>
      </c>
      <c r="Z15" s="1">
        <v>12</v>
      </c>
      <c r="AA15" s="1">
        <v>15187</v>
      </c>
    </row>
    <row r="16" spans="1:27" x14ac:dyDescent="0.25">
      <c r="A16" s="3" t="s">
        <v>7</v>
      </c>
      <c r="B16" s="3" t="s">
        <v>3</v>
      </c>
      <c r="C16" s="3">
        <v>378135</v>
      </c>
      <c r="E16" s="3"/>
      <c r="F16" s="1"/>
      <c r="G16" s="1"/>
      <c r="Q16" s="1" t="s">
        <v>7</v>
      </c>
      <c r="R16" s="1">
        <v>13</v>
      </c>
      <c r="S16" s="1">
        <v>37550</v>
      </c>
      <c r="U16" s="1" t="s">
        <v>7</v>
      </c>
      <c r="V16" s="1">
        <v>13</v>
      </c>
      <c r="W16" s="1">
        <v>21513</v>
      </c>
      <c r="Y16" s="1" t="s">
        <v>7</v>
      </c>
      <c r="Z16" s="1">
        <v>13</v>
      </c>
      <c r="AA16" s="1">
        <v>16037</v>
      </c>
    </row>
    <row r="17" spans="1:27" x14ac:dyDescent="0.25">
      <c r="A17" s="3" t="s">
        <v>8</v>
      </c>
      <c r="B17" s="3" t="s">
        <v>2</v>
      </c>
      <c r="C17" s="3">
        <v>209520</v>
      </c>
      <c r="E17" s="3"/>
      <c r="F17" s="1"/>
      <c r="G17" s="1"/>
      <c r="Q17" s="1" t="s">
        <v>7</v>
      </c>
      <c r="R17" s="1">
        <v>14</v>
      </c>
      <c r="S17" s="1">
        <v>39193</v>
      </c>
      <c r="U17" s="1" t="s">
        <v>7</v>
      </c>
      <c r="V17" s="1">
        <v>14</v>
      </c>
      <c r="W17" s="1">
        <v>22006</v>
      </c>
      <c r="Y17" s="1" t="s">
        <v>7</v>
      </c>
      <c r="Z17" s="1">
        <v>14</v>
      </c>
      <c r="AA17" s="1">
        <v>17187</v>
      </c>
    </row>
    <row r="18" spans="1:27" x14ac:dyDescent="0.25">
      <c r="A18" s="3" t="s">
        <v>8</v>
      </c>
      <c r="B18" s="3" t="s">
        <v>3</v>
      </c>
      <c r="C18" s="3">
        <v>384846</v>
      </c>
      <c r="E18" s="3"/>
      <c r="F18" s="1"/>
      <c r="G18" s="1"/>
      <c r="Q18" s="1" t="s">
        <v>7</v>
      </c>
      <c r="R18" s="1">
        <v>15</v>
      </c>
      <c r="S18" s="1">
        <v>47350</v>
      </c>
      <c r="U18" s="1" t="s">
        <v>7</v>
      </c>
      <c r="V18" s="1">
        <v>15</v>
      </c>
      <c r="W18" s="1">
        <v>27651</v>
      </c>
      <c r="Y18" s="1" t="s">
        <v>7</v>
      </c>
      <c r="Z18" s="1">
        <v>15</v>
      </c>
      <c r="AA18" s="1">
        <v>19699</v>
      </c>
    </row>
    <row r="19" spans="1:27" x14ac:dyDescent="0.25">
      <c r="A19" s="3" t="s">
        <v>9</v>
      </c>
      <c r="B19" s="3" t="s">
        <v>2</v>
      </c>
      <c r="C19" s="3">
        <v>365814</v>
      </c>
      <c r="E19" s="3"/>
      <c r="F19" s="1"/>
      <c r="G19" s="1"/>
      <c r="Q19" s="1" t="s">
        <v>7</v>
      </c>
      <c r="R19" s="1">
        <v>16</v>
      </c>
      <c r="S19" s="1">
        <v>55934</v>
      </c>
      <c r="U19" s="1" t="s">
        <v>7</v>
      </c>
      <c r="V19" s="1">
        <v>16</v>
      </c>
      <c r="W19" s="1">
        <v>33990</v>
      </c>
      <c r="Y19" s="1" t="s">
        <v>7</v>
      </c>
      <c r="Z19" s="1">
        <v>16</v>
      </c>
      <c r="AA19" s="1">
        <v>21944</v>
      </c>
    </row>
    <row r="20" spans="1:27" x14ac:dyDescent="0.25">
      <c r="A20" s="3" t="s">
        <v>9</v>
      </c>
      <c r="B20" s="3" t="s">
        <v>3</v>
      </c>
      <c r="C20" s="3">
        <v>345058</v>
      </c>
      <c r="E20" s="3"/>
      <c r="F20" s="1"/>
      <c r="G20" s="1"/>
      <c r="Q20" s="1" t="s">
        <v>7</v>
      </c>
      <c r="R20" s="1">
        <v>17</v>
      </c>
      <c r="S20" s="1">
        <v>62997</v>
      </c>
      <c r="U20" s="1" t="s">
        <v>7</v>
      </c>
      <c r="V20" s="1">
        <v>17</v>
      </c>
      <c r="W20" s="1">
        <v>38478</v>
      </c>
      <c r="Y20" s="1" t="s">
        <v>7</v>
      </c>
      <c r="Z20" s="1">
        <v>17</v>
      </c>
      <c r="AA20" s="1">
        <v>24519</v>
      </c>
    </row>
    <row r="21" spans="1:27" x14ac:dyDescent="0.25">
      <c r="A21" s="3" t="s">
        <v>10</v>
      </c>
      <c r="B21" s="3" t="s">
        <v>2</v>
      </c>
      <c r="C21" s="3">
        <v>301995</v>
      </c>
      <c r="E21" s="3"/>
      <c r="F21" s="1"/>
      <c r="G21" s="1"/>
      <c r="Q21" s="1" t="s">
        <v>7</v>
      </c>
      <c r="R21" s="1">
        <v>18</v>
      </c>
      <c r="S21" s="1">
        <v>54038</v>
      </c>
      <c r="U21" s="1" t="s">
        <v>7</v>
      </c>
      <c r="V21" s="1">
        <v>18</v>
      </c>
      <c r="W21" s="1">
        <v>31598</v>
      </c>
      <c r="Y21" s="1" t="s">
        <v>7</v>
      </c>
      <c r="Z21" s="1">
        <v>18</v>
      </c>
      <c r="AA21" s="1">
        <v>22440</v>
      </c>
    </row>
    <row r="22" spans="1:27" x14ac:dyDescent="0.25">
      <c r="A22" s="3" t="s">
        <v>10</v>
      </c>
      <c r="B22" s="3" t="s">
        <v>3</v>
      </c>
      <c r="C22" s="3">
        <v>306787</v>
      </c>
      <c r="Q22" s="1" t="s">
        <v>7</v>
      </c>
      <c r="R22" s="1">
        <v>19</v>
      </c>
      <c r="S22" s="1">
        <v>40056</v>
      </c>
      <c r="U22" s="1" t="s">
        <v>7</v>
      </c>
      <c r="V22" s="1">
        <v>19</v>
      </c>
      <c r="W22" s="1">
        <v>22651</v>
      </c>
      <c r="Y22" s="1" t="s">
        <v>7</v>
      </c>
      <c r="Z22" s="1">
        <v>19</v>
      </c>
      <c r="AA22" s="1">
        <v>17405</v>
      </c>
    </row>
    <row r="23" spans="1:27" x14ac:dyDescent="0.25">
      <c r="A23" s="3" t="s">
        <v>11</v>
      </c>
      <c r="B23" s="3" t="s">
        <v>2</v>
      </c>
      <c r="C23" s="3">
        <v>232501</v>
      </c>
      <c r="Q23" s="1" t="s">
        <v>7</v>
      </c>
      <c r="R23" s="1">
        <v>20</v>
      </c>
      <c r="S23" s="1">
        <v>28090</v>
      </c>
      <c r="U23" s="1" t="s">
        <v>7</v>
      </c>
      <c r="V23" s="1">
        <v>20</v>
      </c>
      <c r="W23" s="1">
        <v>15482</v>
      </c>
      <c r="Y23" s="1" t="s">
        <v>7</v>
      </c>
      <c r="Z23" s="1">
        <v>20</v>
      </c>
      <c r="AA23" s="1">
        <v>12608</v>
      </c>
    </row>
    <row r="24" spans="1:27" x14ac:dyDescent="0.25">
      <c r="A24" s="3" t="s">
        <v>11</v>
      </c>
      <c r="B24" s="3" t="s">
        <v>3</v>
      </c>
      <c r="C24" s="3">
        <v>431282</v>
      </c>
      <c r="Q24" s="1" t="s">
        <v>7</v>
      </c>
      <c r="R24" s="1">
        <v>21</v>
      </c>
      <c r="S24" s="1">
        <v>22335</v>
      </c>
      <c r="U24" s="1" t="s">
        <v>7</v>
      </c>
      <c r="V24" s="1">
        <v>21</v>
      </c>
      <c r="W24" s="1">
        <v>11794</v>
      </c>
      <c r="Y24" s="1" t="s">
        <v>7</v>
      </c>
      <c r="Z24" s="1">
        <v>21</v>
      </c>
      <c r="AA24" s="1">
        <v>10541</v>
      </c>
    </row>
    <row r="25" spans="1:27" x14ac:dyDescent="0.25">
      <c r="A25" s="3" t="s">
        <v>12</v>
      </c>
      <c r="B25" s="3" t="s">
        <v>2</v>
      </c>
      <c r="C25" s="3">
        <v>202982</v>
      </c>
      <c r="Q25" s="1" t="s">
        <v>7</v>
      </c>
      <c r="R25" s="1">
        <v>22</v>
      </c>
      <c r="S25" s="1">
        <v>21225</v>
      </c>
      <c r="U25" s="1" t="s">
        <v>7</v>
      </c>
      <c r="V25" s="1">
        <v>22</v>
      </c>
      <c r="W25" s="1">
        <v>10451</v>
      </c>
      <c r="Y25" s="1" t="s">
        <v>7</v>
      </c>
      <c r="Z25" s="1">
        <v>22</v>
      </c>
      <c r="AA25" s="1">
        <v>10774</v>
      </c>
    </row>
    <row r="26" spans="1:27" x14ac:dyDescent="0.25">
      <c r="A26" s="3" t="s">
        <v>12</v>
      </c>
      <c r="B26" s="3" t="s">
        <v>3</v>
      </c>
      <c r="C26" s="3">
        <v>433047</v>
      </c>
      <c r="Q26" s="1" t="s">
        <v>7</v>
      </c>
      <c r="R26" s="1">
        <v>23</v>
      </c>
      <c r="S26" s="1">
        <v>18344</v>
      </c>
      <c r="U26" s="1" t="s">
        <v>7</v>
      </c>
      <c r="V26" s="1">
        <v>23</v>
      </c>
      <c r="W26" s="1">
        <v>8183</v>
      </c>
      <c r="Y26" s="1" t="s">
        <v>7</v>
      </c>
      <c r="Z26" s="1">
        <v>23</v>
      </c>
      <c r="AA26" s="1">
        <v>10161</v>
      </c>
    </row>
    <row r="27" spans="1:27" x14ac:dyDescent="0.25">
      <c r="A27" s="3" t="s">
        <v>13</v>
      </c>
      <c r="B27" s="3" t="s">
        <v>2</v>
      </c>
      <c r="C27" s="3">
        <v>205865</v>
      </c>
      <c r="Q27" s="1" t="s">
        <v>8</v>
      </c>
      <c r="R27" s="1">
        <v>0</v>
      </c>
      <c r="S27" s="1">
        <v>5329</v>
      </c>
      <c r="U27" s="1" t="s">
        <v>8</v>
      </c>
      <c r="V27" s="1">
        <v>0</v>
      </c>
      <c r="W27" s="1">
        <v>2209</v>
      </c>
      <c r="Y27" s="1" t="s">
        <v>8</v>
      </c>
      <c r="Z27" s="1">
        <v>0</v>
      </c>
      <c r="AA27" s="1">
        <v>3120</v>
      </c>
    </row>
    <row r="28" spans="1:27" x14ac:dyDescent="0.25">
      <c r="A28" s="3" t="s">
        <v>13</v>
      </c>
      <c r="B28" s="3" t="s">
        <v>3</v>
      </c>
      <c r="C28" s="3">
        <v>430912</v>
      </c>
      <c r="Q28" s="1" t="s">
        <v>8</v>
      </c>
      <c r="R28" s="1">
        <v>1</v>
      </c>
      <c r="S28" s="1">
        <v>2897</v>
      </c>
      <c r="U28" s="1" t="s">
        <v>8</v>
      </c>
      <c r="V28" s="1">
        <v>1</v>
      </c>
      <c r="W28" s="1">
        <v>1233</v>
      </c>
      <c r="Y28" s="1" t="s">
        <v>8</v>
      </c>
      <c r="Z28" s="1">
        <v>1</v>
      </c>
      <c r="AA28" s="1">
        <v>1664</v>
      </c>
    </row>
    <row r="29" spans="1:27" x14ac:dyDescent="0.25">
      <c r="A29" s="11"/>
      <c r="B29" s="11"/>
      <c r="C29" s="11"/>
      <c r="Q29" s="1" t="s">
        <v>8</v>
      </c>
      <c r="R29" s="1">
        <v>2</v>
      </c>
      <c r="S29" s="1">
        <v>1724</v>
      </c>
      <c r="U29" s="1" t="s">
        <v>8</v>
      </c>
      <c r="V29" s="1">
        <v>2</v>
      </c>
      <c r="W29" s="1">
        <v>673</v>
      </c>
      <c r="Y29" s="1" t="s">
        <v>8</v>
      </c>
      <c r="Z29" s="1">
        <v>2</v>
      </c>
      <c r="AA29" s="1">
        <v>1051</v>
      </c>
    </row>
    <row r="30" spans="1:27" x14ac:dyDescent="0.25">
      <c r="Q30" s="1" t="s">
        <v>8</v>
      </c>
      <c r="R30" s="1">
        <v>3</v>
      </c>
      <c r="S30" s="1">
        <v>1251</v>
      </c>
      <c r="U30" s="1" t="s">
        <v>8</v>
      </c>
      <c r="V30" s="1">
        <v>3</v>
      </c>
      <c r="W30" s="1">
        <v>477</v>
      </c>
      <c r="Y30" s="1" t="s">
        <v>8</v>
      </c>
      <c r="Z30" s="1">
        <v>3</v>
      </c>
      <c r="AA30" s="1">
        <v>774</v>
      </c>
    </row>
    <row r="31" spans="1:27" x14ac:dyDescent="0.25">
      <c r="A31" s="20" t="s">
        <v>20</v>
      </c>
      <c r="B31" s="18"/>
      <c r="C31" s="18"/>
      <c r="Q31" s="1" t="s">
        <v>8</v>
      </c>
      <c r="R31" s="1">
        <v>4</v>
      </c>
      <c r="S31" s="1">
        <v>1538</v>
      </c>
      <c r="U31" s="1" t="s">
        <v>8</v>
      </c>
      <c r="V31" s="1">
        <v>4</v>
      </c>
      <c r="W31" s="1">
        <v>877</v>
      </c>
      <c r="Y31" s="1" t="s">
        <v>8</v>
      </c>
      <c r="Z31" s="1">
        <v>4</v>
      </c>
      <c r="AA31" s="1">
        <v>661</v>
      </c>
    </row>
    <row r="32" spans="1:27" x14ac:dyDescent="0.25">
      <c r="A32" s="4" t="s">
        <v>18</v>
      </c>
      <c r="B32" s="4" t="s">
        <v>0</v>
      </c>
      <c r="C32" s="4" t="s">
        <v>6</v>
      </c>
      <c r="Q32" s="1" t="s">
        <v>8</v>
      </c>
      <c r="R32" s="1">
        <v>5</v>
      </c>
      <c r="S32" s="1">
        <v>5432</v>
      </c>
      <c r="U32" s="1" t="s">
        <v>8</v>
      </c>
      <c r="V32" s="1">
        <v>5</v>
      </c>
      <c r="W32" s="1">
        <v>4209</v>
      </c>
      <c r="Y32" s="1" t="s">
        <v>8</v>
      </c>
      <c r="Z32" s="1">
        <v>5</v>
      </c>
      <c r="AA32" s="1">
        <v>1223</v>
      </c>
    </row>
    <row r="33" spans="1:27" x14ac:dyDescent="0.25">
      <c r="A33" s="3">
        <v>0</v>
      </c>
      <c r="B33" s="3" t="s">
        <v>2</v>
      </c>
      <c r="C33" s="3">
        <v>33594</v>
      </c>
      <c r="Q33" s="1" t="s">
        <v>8</v>
      </c>
      <c r="R33" s="1">
        <v>6</v>
      </c>
      <c r="S33" s="1">
        <v>16366</v>
      </c>
      <c r="U33" s="1" t="s">
        <v>8</v>
      </c>
      <c r="V33" s="1">
        <v>6</v>
      </c>
      <c r="W33" s="1">
        <v>13183</v>
      </c>
      <c r="Y33" s="1" t="s">
        <v>8</v>
      </c>
      <c r="Z33" s="1">
        <v>6</v>
      </c>
      <c r="AA33" s="1">
        <v>3183</v>
      </c>
    </row>
    <row r="34" spans="1:27" x14ac:dyDescent="0.25">
      <c r="A34" s="3">
        <v>0</v>
      </c>
      <c r="B34" s="3" t="s">
        <v>3</v>
      </c>
      <c r="C34" s="3">
        <v>25938</v>
      </c>
      <c r="Q34" s="1" t="s">
        <v>8</v>
      </c>
      <c r="R34" s="1">
        <v>7</v>
      </c>
      <c r="S34" s="1">
        <v>29082</v>
      </c>
      <c r="U34" s="1" t="s">
        <v>8</v>
      </c>
      <c r="V34" s="1">
        <v>7</v>
      </c>
      <c r="W34" s="1">
        <v>23713</v>
      </c>
      <c r="Y34" s="1" t="s">
        <v>8</v>
      </c>
      <c r="Z34" s="1">
        <v>7</v>
      </c>
      <c r="AA34" s="1">
        <v>5369</v>
      </c>
    </row>
    <row r="35" spans="1:27" x14ac:dyDescent="0.25">
      <c r="A35" s="3">
        <v>1</v>
      </c>
      <c r="B35" s="3" t="s">
        <v>2</v>
      </c>
      <c r="C35" s="3">
        <v>21400</v>
      </c>
      <c r="Q35" s="1" t="s">
        <v>8</v>
      </c>
      <c r="R35" s="1">
        <v>8</v>
      </c>
      <c r="S35" s="1">
        <v>34225</v>
      </c>
      <c r="U35" s="1" t="s">
        <v>8</v>
      </c>
      <c r="V35" s="1">
        <v>8</v>
      </c>
      <c r="W35" s="1">
        <v>27167</v>
      </c>
      <c r="Y35" s="1" t="s">
        <v>8</v>
      </c>
      <c r="Z35" s="1">
        <v>8</v>
      </c>
      <c r="AA35" s="1">
        <v>7058</v>
      </c>
    </row>
    <row r="36" spans="1:27" x14ac:dyDescent="0.25">
      <c r="A36" s="3">
        <v>1</v>
      </c>
      <c r="B36" s="3" t="s">
        <v>3</v>
      </c>
      <c r="C36" s="3">
        <v>15898</v>
      </c>
      <c r="Q36" s="1" t="s">
        <v>8</v>
      </c>
      <c r="R36" s="1">
        <v>9</v>
      </c>
      <c r="S36" s="1">
        <v>22305</v>
      </c>
      <c r="U36" s="1" t="s">
        <v>8</v>
      </c>
      <c r="V36" s="1">
        <v>9</v>
      </c>
      <c r="W36" s="1">
        <v>15498</v>
      </c>
      <c r="Y36" s="1" t="s">
        <v>8</v>
      </c>
      <c r="Z36" s="1">
        <v>9</v>
      </c>
      <c r="AA36" s="1">
        <v>6807</v>
      </c>
    </row>
    <row r="37" spans="1:27" x14ac:dyDescent="0.25">
      <c r="A37" s="3">
        <v>2</v>
      </c>
      <c r="B37" s="3" t="s">
        <v>2</v>
      </c>
      <c r="C37" s="3">
        <v>12818</v>
      </c>
      <c r="Q37" s="1" t="s">
        <v>8</v>
      </c>
      <c r="R37" s="1">
        <v>10</v>
      </c>
      <c r="S37" s="1">
        <v>21814</v>
      </c>
      <c r="U37" s="1" t="s">
        <v>8</v>
      </c>
      <c r="V37" s="1">
        <v>10</v>
      </c>
      <c r="W37" s="1">
        <v>13219</v>
      </c>
      <c r="Y37" s="1" t="s">
        <v>8</v>
      </c>
      <c r="Z37" s="1">
        <v>10</v>
      </c>
      <c r="AA37" s="1">
        <v>8595</v>
      </c>
    </row>
    <row r="38" spans="1:27" x14ac:dyDescent="0.25">
      <c r="A38" s="3">
        <v>2</v>
      </c>
      <c r="B38" s="3" t="s">
        <v>3</v>
      </c>
      <c r="C38" s="3">
        <v>8813</v>
      </c>
      <c r="Q38" s="1" t="s">
        <v>8</v>
      </c>
      <c r="R38" s="1">
        <v>11</v>
      </c>
      <c r="S38" s="1">
        <v>26796</v>
      </c>
      <c r="U38" s="1" t="s">
        <v>8</v>
      </c>
      <c r="V38" s="1">
        <v>11</v>
      </c>
      <c r="W38" s="1">
        <v>15969</v>
      </c>
      <c r="Y38" s="1" t="s">
        <v>8</v>
      </c>
      <c r="Z38" s="1">
        <v>11</v>
      </c>
      <c r="AA38" s="1">
        <v>10827</v>
      </c>
    </row>
    <row r="39" spans="1:27" x14ac:dyDescent="0.25">
      <c r="A39" s="3">
        <v>3</v>
      </c>
      <c r="B39" s="3" t="s">
        <v>2</v>
      </c>
      <c r="C39" s="3">
        <v>7185</v>
      </c>
      <c r="Q39" s="1" t="s">
        <v>8</v>
      </c>
      <c r="R39" s="1">
        <v>12</v>
      </c>
      <c r="S39" s="1">
        <v>31952</v>
      </c>
      <c r="U39" s="1" t="s">
        <v>8</v>
      </c>
      <c r="V39" s="1">
        <v>12</v>
      </c>
      <c r="W39" s="1">
        <v>18944</v>
      </c>
      <c r="Y39" s="1" t="s">
        <v>8</v>
      </c>
      <c r="Z39" s="1">
        <v>12</v>
      </c>
      <c r="AA39" s="1">
        <v>13008</v>
      </c>
    </row>
    <row r="40" spans="1:27" x14ac:dyDescent="0.25">
      <c r="A40" s="3">
        <v>3</v>
      </c>
      <c r="B40" s="3" t="s">
        <v>3</v>
      </c>
      <c r="C40" s="3">
        <v>5282</v>
      </c>
      <c r="Q40" s="1" t="s">
        <v>8</v>
      </c>
      <c r="R40" s="1">
        <v>13</v>
      </c>
      <c r="S40" s="1">
        <v>32372</v>
      </c>
      <c r="U40" s="1" t="s">
        <v>8</v>
      </c>
      <c r="V40" s="1">
        <v>13</v>
      </c>
      <c r="W40" s="1">
        <v>18690</v>
      </c>
      <c r="Y40" s="1" t="s">
        <v>8</v>
      </c>
      <c r="Z40" s="1">
        <v>13</v>
      </c>
      <c r="AA40" s="1">
        <v>13682</v>
      </c>
    </row>
    <row r="41" spans="1:27" x14ac:dyDescent="0.25">
      <c r="A41" s="3">
        <v>4</v>
      </c>
      <c r="B41" s="3" t="s">
        <v>3</v>
      </c>
      <c r="C41" s="3">
        <v>6248</v>
      </c>
      <c r="Q41" s="1" t="s">
        <v>8</v>
      </c>
      <c r="R41" s="1">
        <v>14</v>
      </c>
      <c r="S41" s="1">
        <v>33524</v>
      </c>
      <c r="U41" s="1" t="s">
        <v>8</v>
      </c>
      <c r="V41" s="1">
        <v>14</v>
      </c>
      <c r="W41" s="1">
        <v>18953</v>
      </c>
      <c r="Y41" s="1" t="s">
        <v>8</v>
      </c>
      <c r="Z41" s="1">
        <v>14</v>
      </c>
      <c r="AA41" s="1">
        <v>14571</v>
      </c>
    </row>
    <row r="42" spans="1:27" x14ac:dyDescent="0.25">
      <c r="A42" s="3">
        <v>4</v>
      </c>
      <c r="B42" s="3" t="s">
        <v>2</v>
      </c>
      <c r="C42" s="3">
        <v>4755</v>
      </c>
      <c r="Q42" s="1" t="s">
        <v>8</v>
      </c>
      <c r="R42" s="1">
        <v>15</v>
      </c>
      <c r="S42" s="1">
        <v>40013</v>
      </c>
      <c r="U42" s="1" t="s">
        <v>8</v>
      </c>
      <c r="V42" s="1">
        <v>15</v>
      </c>
      <c r="W42" s="1">
        <v>24072</v>
      </c>
      <c r="Y42" s="1" t="s">
        <v>8</v>
      </c>
      <c r="Z42" s="1">
        <v>15</v>
      </c>
      <c r="AA42" s="1">
        <v>15941</v>
      </c>
    </row>
    <row r="43" spans="1:27" x14ac:dyDescent="0.25">
      <c r="A43" s="3">
        <v>5</v>
      </c>
      <c r="B43" s="3" t="s">
        <v>2</v>
      </c>
      <c r="C43" s="3">
        <v>8713</v>
      </c>
      <c r="Q43" s="1" t="s">
        <v>8</v>
      </c>
      <c r="R43" s="1">
        <v>16</v>
      </c>
      <c r="S43" s="1">
        <v>54871</v>
      </c>
      <c r="U43" s="1" t="s">
        <v>8</v>
      </c>
      <c r="V43" s="1">
        <v>16</v>
      </c>
      <c r="W43" s="1">
        <v>36083</v>
      </c>
      <c r="Y43" s="1" t="s">
        <v>8</v>
      </c>
      <c r="Z43" s="1">
        <v>16</v>
      </c>
      <c r="AA43" s="1">
        <v>18788</v>
      </c>
    </row>
    <row r="44" spans="1:27" x14ac:dyDescent="0.25">
      <c r="A44" s="3">
        <v>5</v>
      </c>
      <c r="B44" s="3" t="s">
        <v>3</v>
      </c>
      <c r="C44" s="3">
        <v>26303</v>
      </c>
      <c r="Q44" s="1" t="s">
        <v>8</v>
      </c>
      <c r="R44" s="1">
        <v>17</v>
      </c>
      <c r="S44" s="1">
        <v>69162</v>
      </c>
      <c r="U44" s="1" t="s">
        <v>8</v>
      </c>
      <c r="V44" s="1">
        <v>17</v>
      </c>
      <c r="W44" s="1">
        <v>47511</v>
      </c>
      <c r="Y44" s="1" t="s">
        <v>8</v>
      </c>
      <c r="Z44" s="1">
        <v>17</v>
      </c>
      <c r="AA44" s="1">
        <v>21651</v>
      </c>
    </row>
    <row r="45" spans="1:27" x14ac:dyDescent="0.25">
      <c r="A45" s="3">
        <v>6</v>
      </c>
      <c r="B45" s="3" t="s">
        <v>3</v>
      </c>
      <c r="C45" s="3">
        <v>80162</v>
      </c>
      <c r="Q45" s="1" t="s">
        <v>8</v>
      </c>
      <c r="R45" s="1">
        <v>18</v>
      </c>
      <c r="S45" s="1">
        <v>55492</v>
      </c>
      <c r="U45" s="1" t="s">
        <v>8</v>
      </c>
      <c r="V45" s="1">
        <v>18</v>
      </c>
      <c r="W45" s="1">
        <v>36662</v>
      </c>
      <c r="Y45" s="1" t="s">
        <v>8</v>
      </c>
      <c r="Z45" s="1">
        <v>18</v>
      </c>
      <c r="AA45" s="1">
        <v>18830</v>
      </c>
    </row>
    <row r="46" spans="1:27" x14ac:dyDescent="0.25">
      <c r="A46" s="3">
        <v>6</v>
      </c>
      <c r="B46" s="3" t="s">
        <v>2</v>
      </c>
      <c r="C46" s="3">
        <v>22792</v>
      </c>
      <c r="Q46" s="1" t="s">
        <v>8</v>
      </c>
      <c r="R46" s="1">
        <v>19</v>
      </c>
      <c r="S46" s="1">
        <v>39349</v>
      </c>
      <c r="U46" s="1" t="s">
        <v>8</v>
      </c>
      <c r="V46" s="1">
        <v>19</v>
      </c>
      <c r="W46" s="1">
        <v>25117</v>
      </c>
      <c r="Y46" s="1" t="s">
        <v>8</v>
      </c>
      <c r="Z46" s="1">
        <v>19</v>
      </c>
      <c r="AA46" s="1">
        <v>14232</v>
      </c>
    </row>
    <row r="47" spans="1:27" x14ac:dyDescent="0.25">
      <c r="A47" s="3">
        <v>7</v>
      </c>
      <c r="B47" s="3" t="s">
        <v>3</v>
      </c>
      <c r="C47" s="3">
        <v>149712</v>
      </c>
      <c r="Q47" s="1" t="s">
        <v>8</v>
      </c>
      <c r="R47" s="1">
        <v>20</v>
      </c>
      <c r="S47" s="1">
        <v>27114</v>
      </c>
      <c r="U47" s="1" t="s">
        <v>8</v>
      </c>
      <c r="V47" s="1">
        <v>20</v>
      </c>
      <c r="W47" s="1">
        <v>16911</v>
      </c>
      <c r="Y47" s="1" t="s">
        <v>8</v>
      </c>
      <c r="Z47" s="1">
        <v>20</v>
      </c>
      <c r="AA47" s="1">
        <v>10203</v>
      </c>
    </row>
    <row r="48" spans="1:27" x14ac:dyDescent="0.25">
      <c r="A48" s="3">
        <v>7</v>
      </c>
      <c r="B48" s="3" t="s">
        <v>2</v>
      </c>
      <c r="C48" s="3">
        <v>39576</v>
      </c>
      <c r="Q48" s="1" t="s">
        <v>8</v>
      </c>
      <c r="R48" s="1">
        <v>21</v>
      </c>
      <c r="S48" s="1">
        <v>20365</v>
      </c>
      <c r="U48" s="1" t="s">
        <v>8</v>
      </c>
      <c r="V48" s="1">
        <v>21</v>
      </c>
      <c r="W48" s="1">
        <v>12198</v>
      </c>
      <c r="Y48" s="1" t="s">
        <v>8</v>
      </c>
      <c r="Z48" s="1">
        <v>21</v>
      </c>
      <c r="AA48" s="1">
        <v>8167</v>
      </c>
    </row>
    <row r="49" spans="1:27" x14ac:dyDescent="0.25">
      <c r="A49" s="3">
        <v>8</v>
      </c>
      <c r="B49" s="3" t="s">
        <v>3</v>
      </c>
      <c r="C49" s="3">
        <v>176402</v>
      </c>
      <c r="Q49" s="1" t="s">
        <v>8</v>
      </c>
      <c r="R49" s="1">
        <v>22</v>
      </c>
      <c r="S49" s="1">
        <v>13511</v>
      </c>
      <c r="U49" s="1" t="s">
        <v>8</v>
      </c>
      <c r="V49" s="1">
        <v>22</v>
      </c>
      <c r="W49" s="1">
        <v>7280</v>
      </c>
      <c r="Y49" s="1" t="s">
        <v>8</v>
      </c>
      <c r="Z49" s="1">
        <v>22</v>
      </c>
      <c r="AA49" s="1">
        <v>6231</v>
      </c>
    </row>
    <row r="50" spans="1:27" x14ac:dyDescent="0.25">
      <c r="A50" s="3">
        <v>8</v>
      </c>
      <c r="B50" s="3" t="s">
        <v>2</v>
      </c>
      <c r="C50" s="3">
        <v>54290</v>
      </c>
      <c r="Q50" s="1" t="s">
        <v>8</v>
      </c>
      <c r="R50" s="1">
        <v>23</v>
      </c>
      <c r="S50" s="1">
        <v>7882</v>
      </c>
      <c r="U50" s="1" t="s">
        <v>8</v>
      </c>
      <c r="V50" s="1">
        <v>23</v>
      </c>
      <c r="W50" s="1">
        <v>3998</v>
      </c>
      <c r="Y50" s="1" t="s">
        <v>8</v>
      </c>
      <c r="Z50" s="1">
        <v>23</v>
      </c>
      <c r="AA50" s="1">
        <v>3884</v>
      </c>
    </row>
    <row r="51" spans="1:27" x14ac:dyDescent="0.25">
      <c r="A51" s="3">
        <v>9</v>
      </c>
      <c r="B51" s="3" t="s">
        <v>3</v>
      </c>
      <c r="C51" s="3">
        <v>117951</v>
      </c>
      <c r="Q51" s="1" t="s">
        <v>9</v>
      </c>
      <c r="R51" s="1">
        <v>0</v>
      </c>
      <c r="S51" s="1">
        <v>15260</v>
      </c>
      <c r="U51" s="1" t="s">
        <v>9</v>
      </c>
      <c r="V51" s="1">
        <v>0</v>
      </c>
      <c r="W51" s="1">
        <v>6589</v>
      </c>
      <c r="Y51" s="1" t="s">
        <v>9</v>
      </c>
      <c r="Z51" s="1">
        <v>0</v>
      </c>
      <c r="AA51" s="1">
        <v>8671</v>
      </c>
    </row>
    <row r="52" spans="1:27" x14ac:dyDescent="0.25">
      <c r="A52" s="3">
        <v>9</v>
      </c>
      <c r="B52" s="3" t="s">
        <v>2</v>
      </c>
      <c r="C52" s="3">
        <v>56172</v>
      </c>
      <c r="Q52" s="1" t="s">
        <v>9</v>
      </c>
      <c r="R52" s="1">
        <v>1</v>
      </c>
      <c r="S52" s="1">
        <v>11322</v>
      </c>
      <c r="U52" s="1" t="s">
        <v>9</v>
      </c>
      <c r="V52" s="1">
        <v>1</v>
      </c>
      <c r="W52" s="1">
        <v>4658</v>
      </c>
      <c r="Y52" s="1" t="s">
        <v>9</v>
      </c>
      <c r="Z52" s="1">
        <v>1</v>
      </c>
      <c r="AA52" s="1">
        <v>6664</v>
      </c>
    </row>
    <row r="53" spans="1:27" x14ac:dyDescent="0.25">
      <c r="A53" s="3">
        <v>10</v>
      </c>
      <c r="B53" s="3" t="s">
        <v>2</v>
      </c>
      <c r="C53" s="3">
        <v>73135</v>
      </c>
      <c r="Q53" s="1" t="s">
        <v>9</v>
      </c>
      <c r="R53" s="1">
        <v>2</v>
      </c>
      <c r="S53" s="1">
        <v>6090</v>
      </c>
      <c r="U53" s="1" t="s">
        <v>9</v>
      </c>
      <c r="V53" s="1">
        <v>2</v>
      </c>
      <c r="W53" s="1">
        <v>2476</v>
      </c>
      <c r="Y53" s="1" t="s">
        <v>9</v>
      </c>
      <c r="Z53" s="1">
        <v>2</v>
      </c>
      <c r="AA53" s="1">
        <v>3614</v>
      </c>
    </row>
    <row r="54" spans="1:27" x14ac:dyDescent="0.25">
      <c r="A54" s="3">
        <v>10</v>
      </c>
      <c r="B54" s="3" t="s">
        <v>3</v>
      </c>
      <c r="C54" s="3">
        <v>108279</v>
      </c>
      <c r="Q54" s="1" t="s">
        <v>9</v>
      </c>
      <c r="R54" s="1">
        <v>3</v>
      </c>
      <c r="S54" s="1">
        <v>3206</v>
      </c>
      <c r="U54" s="1" t="s">
        <v>9</v>
      </c>
      <c r="V54" s="1">
        <v>3</v>
      </c>
      <c r="W54" s="1">
        <v>1358</v>
      </c>
      <c r="Y54" s="1" t="s">
        <v>9</v>
      </c>
      <c r="Z54" s="1">
        <v>3</v>
      </c>
      <c r="AA54" s="1">
        <v>1848</v>
      </c>
    </row>
    <row r="55" spans="1:27" x14ac:dyDescent="0.25">
      <c r="A55" s="3">
        <v>11</v>
      </c>
      <c r="B55" s="3" t="s">
        <v>2</v>
      </c>
      <c r="C55" s="3">
        <v>95431</v>
      </c>
      <c r="Q55" s="1" t="s">
        <v>9</v>
      </c>
      <c r="R55" s="1">
        <v>4</v>
      </c>
      <c r="S55" s="1">
        <v>1638</v>
      </c>
      <c r="U55" s="1" t="s">
        <v>9</v>
      </c>
      <c r="V55" s="1">
        <v>4</v>
      </c>
      <c r="W55" s="1">
        <v>813</v>
      </c>
      <c r="Y55" s="1" t="s">
        <v>9</v>
      </c>
      <c r="Z55" s="1">
        <v>4</v>
      </c>
      <c r="AA55" s="1">
        <v>825</v>
      </c>
    </row>
    <row r="56" spans="1:27" x14ac:dyDescent="0.25">
      <c r="A56" s="3">
        <v>11</v>
      </c>
      <c r="B56" s="3" t="s">
        <v>3</v>
      </c>
      <c r="C56" s="3">
        <v>129185</v>
      </c>
      <c r="Q56" s="1" t="s">
        <v>9</v>
      </c>
      <c r="R56" s="1">
        <v>5</v>
      </c>
      <c r="S56" s="1">
        <v>2400</v>
      </c>
      <c r="U56" s="1" t="s">
        <v>9</v>
      </c>
      <c r="V56" s="1">
        <v>5</v>
      </c>
      <c r="W56" s="1">
        <v>1471</v>
      </c>
      <c r="Y56" s="1" t="s">
        <v>9</v>
      </c>
      <c r="Z56" s="1">
        <v>5</v>
      </c>
      <c r="AA56" s="1">
        <v>929</v>
      </c>
    </row>
    <row r="57" spans="1:27" x14ac:dyDescent="0.25">
      <c r="A57" s="3">
        <v>12</v>
      </c>
      <c r="B57" s="3" t="s">
        <v>2</v>
      </c>
      <c r="C57" s="3">
        <v>111986</v>
      </c>
      <c r="Q57" s="1" t="s">
        <v>9</v>
      </c>
      <c r="R57" s="1">
        <v>6</v>
      </c>
      <c r="S57" s="1">
        <v>5786</v>
      </c>
      <c r="U57" s="1" t="s">
        <v>9</v>
      </c>
      <c r="V57" s="1">
        <v>6</v>
      </c>
      <c r="W57" s="1">
        <v>3951</v>
      </c>
      <c r="Y57" s="1" t="s">
        <v>9</v>
      </c>
      <c r="Z57" s="1">
        <v>6</v>
      </c>
      <c r="AA57" s="1">
        <v>1835</v>
      </c>
    </row>
    <row r="58" spans="1:27" x14ac:dyDescent="0.25">
      <c r="A58" s="3">
        <v>12</v>
      </c>
      <c r="B58" s="3" t="s">
        <v>3</v>
      </c>
      <c r="C58" s="3">
        <v>148586</v>
      </c>
      <c r="Q58" s="1" t="s">
        <v>9</v>
      </c>
      <c r="R58" s="1">
        <v>7</v>
      </c>
      <c r="S58" s="1">
        <v>10851</v>
      </c>
      <c r="U58" s="1" t="s">
        <v>9</v>
      </c>
      <c r="V58" s="1">
        <v>7</v>
      </c>
      <c r="W58" s="1">
        <v>7347</v>
      </c>
      <c r="Y58" s="1" t="s">
        <v>9</v>
      </c>
      <c r="Z58" s="1">
        <v>7</v>
      </c>
      <c r="AA58" s="1">
        <v>3504</v>
      </c>
    </row>
    <row r="59" spans="1:27" x14ac:dyDescent="0.25">
      <c r="A59" s="3">
        <v>13</v>
      </c>
      <c r="B59" s="3" t="s">
        <v>2</v>
      </c>
      <c r="C59" s="3">
        <v>116309</v>
      </c>
      <c r="Q59" s="1" t="s">
        <v>9</v>
      </c>
      <c r="R59" s="1">
        <v>8</v>
      </c>
      <c r="S59" s="1">
        <v>19596</v>
      </c>
      <c r="U59" s="1" t="s">
        <v>9</v>
      </c>
      <c r="V59" s="1">
        <v>8</v>
      </c>
      <c r="W59" s="1">
        <v>12463</v>
      </c>
      <c r="Y59" s="1" t="s">
        <v>9</v>
      </c>
      <c r="Z59" s="1">
        <v>8</v>
      </c>
      <c r="AA59" s="1">
        <v>7133</v>
      </c>
    </row>
    <row r="60" spans="1:27" x14ac:dyDescent="0.25">
      <c r="A60" s="3">
        <v>13</v>
      </c>
      <c r="B60" s="3" t="s">
        <v>3</v>
      </c>
      <c r="C60" s="3">
        <v>146811</v>
      </c>
      <c r="Q60" s="1" t="s">
        <v>9</v>
      </c>
      <c r="R60" s="1">
        <v>9</v>
      </c>
      <c r="S60" s="1">
        <v>30206</v>
      </c>
      <c r="U60" s="1" t="s">
        <v>9</v>
      </c>
      <c r="V60" s="1">
        <v>9</v>
      </c>
      <c r="W60" s="1">
        <v>17747</v>
      </c>
      <c r="Y60" s="1" t="s">
        <v>9</v>
      </c>
      <c r="Z60" s="1">
        <v>9</v>
      </c>
      <c r="AA60" s="1">
        <v>12459</v>
      </c>
    </row>
    <row r="61" spans="1:27" x14ac:dyDescent="0.25">
      <c r="A61" s="3">
        <v>14</v>
      </c>
      <c r="B61" s="3" t="s">
        <v>3</v>
      </c>
      <c r="C61" s="3">
        <v>146322</v>
      </c>
      <c r="Q61" s="1" t="s">
        <v>9</v>
      </c>
      <c r="R61" s="1">
        <v>10</v>
      </c>
      <c r="S61" s="1">
        <v>40364</v>
      </c>
      <c r="U61" s="1" t="s">
        <v>9</v>
      </c>
      <c r="V61" s="1">
        <v>10</v>
      </c>
      <c r="W61" s="1">
        <v>21588</v>
      </c>
      <c r="Y61" s="1" t="s">
        <v>9</v>
      </c>
      <c r="Z61" s="1">
        <v>10</v>
      </c>
      <c r="AA61" s="1">
        <v>18776</v>
      </c>
    </row>
    <row r="62" spans="1:27" x14ac:dyDescent="0.25">
      <c r="A62" s="3">
        <v>14</v>
      </c>
      <c r="B62" s="3" t="s">
        <v>2</v>
      </c>
      <c r="C62" s="3">
        <v>123133</v>
      </c>
      <c r="Q62" s="1" t="s">
        <v>9</v>
      </c>
      <c r="R62" s="1">
        <v>11</v>
      </c>
      <c r="S62" s="1">
        <v>49119</v>
      </c>
      <c r="U62" s="1" t="s">
        <v>9</v>
      </c>
      <c r="V62" s="1">
        <v>11</v>
      </c>
      <c r="W62" s="1">
        <v>24799</v>
      </c>
      <c r="Y62" s="1" t="s">
        <v>9</v>
      </c>
      <c r="Z62" s="1">
        <v>11</v>
      </c>
      <c r="AA62" s="1">
        <v>24320</v>
      </c>
    </row>
    <row r="63" spans="1:27" x14ac:dyDescent="0.25">
      <c r="A63" s="3">
        <v>15</v>
      </c>
      <c r="B63" s="3" t="s">
        <v>2</v>
      </c>
      <c r="C63" s="3">
        <v>136153</v>
      </c>
      <c r="Q63" s="1" t="s">
        <v>9</v>
      </c>
      <c r="R63" s="1">
        <v>12</v>
      </c>
      <c r="S63" s="1">
        <v>53067</v>
      </c>
      <c r="U63" s="1" t="s">
        <v>9</v>
      </c>
      <c r="V63" s="1">
        <v>12</v>
      </c>
      <c r="W63" s="1">
        <v>25813</v>
      </c>
      <c r="Y63" s="1" t="s">
        <v>9</v>
      </c>
      <c r="Z63" s="1">
        <v>12</v>
      </c>
      <c r="AA63" s="1">
        <v>27254</v>
      </c>
    </row>
    <row r="64" spans="1:27" x14ac:dyDescent="0.25">
      <c r="A64" s="3">
        <v>15</v>
      </c>
      <c r="B64" s="3" t="s">
        <v>3</v>
      </c>
      <c r="C64" s="3">
        <v>179322</v>
      </c>
      <c r="Q64" s="1" t="s">
        <v>9</v>
      </c>
      <c r="R64" s="1">
        <v>13</v>
      </c>
      <c r="S64" s="1">
        <v>53511</v>
      </c>
      <c r="U64" s="1" t="s">
        <v>9</v>
      </c>
      <c r="V64" s="1">
        <v>13</v>
      </c>
      <c r="W64" s="1">
        <v>25269</v>
      </c>
      <c r="Y64" s="1" t="s">
        <v>9</v>
      </c>
      <c r="Z64" s="1">
        <v>13</v>
      </c>
      <c r="AA64" s="1">
        <v>28242</v>
      </c>
    </row>
    <row r="65" spans="1:27" x14ac:dyDescent="0.25">
      <c r="A65" s="3">
        <v>16</v>
      </c>
      <c r="B65" s="3" t="s">
        <v>2</v>
      </c>
      <c r="C65" s="3">
        <v>153461</v>
      </c>
      <c r="Q65" s="1" t="s">
        <v>9</v>
      </c>
      <c r="R65" s="1">
        <v>14</v>
      </c>
      <c r="S65" s="1">
        <v>55216</v>
      </c>
      <c r="U65" s="1" t="s">
        <v>9</v>
      </c>
      <c r="V65" s="1">
        <v>14</v>
      </c>
      <c r="W65" s="1">
        <v>25537</v>
      </c>
      <c r="Y65" s="1" t="s">
        <v>9</v>
      </c>
      <c r="Z65" s="1">
        <v>14</v>
      </c>
      <c r="AA65" s="1">
        <v>29679</v>
      </c>
    </row>
    <row r="66" spans="1:27" x14ac:dyDescent="0.25">
      <c r="A66" s="3">
        <v>16</v>
      </c>
      <c r="B66" s="3" t="s">
        <v>3</v>
      </c>
      <c r="C66" s="3">
        <v>242343</v>
      </c>
      <c r="Q66" s="1" t="s">
        <v>9</v>
      </c>
      <c r="R66" s="1">
        <v>15</v>
      </c>
      <c r="S66" s="1">
        <v>56452</v>
      </c>
      <c r="U66" s="1" t="s">
        <v>9</v>
      </c>
      <c r="V66" s="1">
        <v>15</v>
      </c>
      <c r="W66" s="1">
        <v>25410</v>
      </c>
      <c r="Y66" s="1" t="s">
        <v>9</v>
      </c>
      <c r="Z66" s="1">
        <v>15</v>
      </c>
      <c r="AA66" s="1">
        <v>31042</v>
      </c>
    </row>
    <row r="67" spans="1:27" x14ac:dyDescent="0.25">
      <c r="A67" s="3">
        <v>17</v>
      </c>
      <c r="B67" s="3" t="s">
        <v>3</v>
      </c>
      <c r="C67" s="3">
        <v>292296</v>
      </c>
      <c r="Q67" s="1" t="s">
        <v>9</v>
      </c>
      <c r="R67" s="1">
        <v>16</v>
      </c>
      <c r="S67" s="1">
        <v>55836</v>
      </c>
      <c r="U67" s="1" t="s">
        <v>9</v>
      </c>
      <c r="V67" s="1">
        <v>16</v>
      </c>
      <c r="W67" s="1">
        <v>25679</v>
      </c>
      <c r="Y67" s="1" t="s">
        <v>9</v>
      </c>
      <c r="Z67" s="1">
        <v>16</v>
      </c>
      <c r="AA67" s="1">
        <v>30157</v>
      </c>
    </row>
    <row r="68" spans="1:27" x14ac:dyDescent="0.25">
      <c r="A68" s="3">
        <v>17</v>
      </c>
      <c r="B68" s="3" t="s">
        <v>2</v>
      </c>
      <c r="C68" s="3">
        <v>170640</v>
      </c>
      <c r="Q68" s="1" t="s">
        <v>9</v>
      </c>
      <c r="R68" s="1">
        <v>17</v>
      </c>
      <c r="S68" s="1">
        <v>52928</v>
      </c>
      <c r="U68" s="1" t="s">
        <v>9</v>
      </c>
      <c r="V68" s="1">
        <v>17</v>
      </c>
      <c r="W68" s="1">
        <v>25116</v>
      </c>
      <c r="Y68" s="1" t="s">
        <v>9</v>
      </c>
      <c r="Z68" s="1">
        <v>17</v>
      </c>
      <c r="AA68" s="1">
        <v>27812</v>
      </c>
    </row>
    <row r="69" spans="1:27" x14ac:dyDescent="0.25">
      <c r="A69" s="3">
        <v>18</v>
      </c>
      <c r="B69" s="3" t="s">
        <v>3</v>
      </c>
      <c r="C69" s="3">
        <v>230716</v>
      </c>
      <c r="Q69" s="1" t="s">
        <v>9</v>
      </c>
      <c r="R69" s="1">
        <v>18</v>
      </c>
      <c r="S69" s="1">
        <v>48604</v>
      </c>
      <c r="U69" s="1" t="s">
        <v>9</v>
      </c>
      <c r="V69" s="1">
        <v>18</v>
      </c>
      <c r="W69" s="1">
        <v>23421</v>
      </c>
      <c r="Y69" s="1" t="s">
        <v>9</v>
      </c>
      <c r="Z69" s="1">
        <v>18</v>
      </c>
      <c r="AA69" s="1">
        <v>25183</v>
      </c>
    </row>
    <row r="70" spans="1:27" x14ac:dyDescent="0.25">
      <c r="A70" s="3">
        <v>18</v>
      </c>
      <c r="B70" s="3" t="s">
        <v>2</v>
      </c>
      <c r="C70" s="3">
        <v>150051</v>
      </c>
      <c r="Q70" s="1" t="s">
        <v>9</v>
      </c>
      <c r="R70" s="1">
        <v>19</v>
      </c>
      <c r="S70" s="1">
        <v>38531</v>
      </c>
      <c r="U70" s="1" t="s">
        <v>9</v>
      </c>
      <c r="V70" s="1">
        <v>19</v>
      </c>
      <c r="W70" s="1">
        <v>18708</v>
      </c>
      <c r="Y70" s="1" t="s">
        <v>9</v>
      </c>
      <c r="Z70" s="1">
        <v>19</v>
      </c>
      <c r="AA70" s="1">
        <v>19823</v>
      </c>
    </row>
    <row r="71" spans="1:27" x14ac:dyDescent="0.25">
      <c r="A71" s="3">
        <v>19</v>
      </c>
      <c r="B71" s="3" t="s">
        <v>3</v>
      </c>
      <c r="C71" s="3">
        <v>164135</v>
      </c>
      <c r="Q71" s="1" t="s">
        <v>9</v>
      </c>
      <c r="R71" s="1">
        <v>20</v>
      </c>
      <c r="S71" s="1">
        <v>28517</v>
      </c>
      <c r="U71" s="1" t="s">
        <v>9</v>
      </c>
      <c r="V71" s="1">
        <v>20</v>
      </c>
      <c r="W71" s="1">
        <v>13614</v>
      </c>
      <c r="Y71" s="1" t="s">
        <v>9</v>
      </c>
      <c r="Z71" s="1">
        <v>20</v>
      </c>
      <c r="AA71" s="1">
        <v>14903</v>
      </c>
    </row>
    <row r="72" spans="1:27" x14ac:dyDescent="0.25">
      <c r="A72" s="3">
        <v>19</v>
      </c>
      <c r="B72" s="3" t="s">
        <v>2</v>
      </c>
      <c r="C72" s="3">
        <v>114477</v>
      </c>
      <c r="Q72" s="1" t="s">
        <v>9</v>
      </c>
      <c r="R72" s="1">
        <v>21</v>
      </c>
      <c r="S72" s="1">
        <v>25370</v>
      </c>
      <c r="U72" s="1" t="s">
        <v>9</v>
      </c>
      <c r="V72" s="1">
        <v>21</v>
      </c>
      <c r="W72" s="1">
        <v>11602</v>
      </c>
      <c r="Y72" s="1" t="s">
        <v>9</v>
      </c>
      <c r="Z72" s="1">
        <v>21</v>
      </c>
      <c r="AA72" s="1">
        <v>13768</v>
      </c>
    </row>
    <row r="73" spans="1:27" x14ac:dyDescent="0.25">
      <c r="A73" s="3">
        <v>20</v>
      </c>
      <c r="B73" s="3" t="s">
        <v>2</v>
      </c>
      <c r="C73" s="3">
        <v>83689</v>
      </c>
      <c r="Q73" s="1" t="s">
        <v>9</v>
      </c>
      <c r="R73" s="1">
        <v>22</v>
      </c>
      <c r="S73" s="1">
        <v>24557</v>
      </c>
      <c r="U73" s="1" t="s">
        <v>9</v>
      </c>
      <c r="V73" s="1">
        <v>22</v>
      </c>
      <c r="W73" s="1">
        <v>10486</v>
      </c>
      <c r="Y73" s="1" t="s">
        <v>9</v>
      </c>
      <c r="Z73" s="1">
        <v>22</v>
      </c>
      <c r="AA73" s="1">
        <v>14071</v>
      </c>
    </row>
    <row r="74" spans="1:27" x14ac:dyDescent="0.25">
      <c r="A74" s="3">
        <v>20</v>
      </c>
      <c r="B74" s="3" t="s">
        <v>3</v>
      </c>
      <c r="C74" s="3">
        <v>113988</v>
      </c>
      <c r="Q74" s="1" t="s">
        <v>9</v>
      </c>
      <c r="R74" s="1">
        <v>23</v>
      </c>
      <c r="S74" s="1">
        <v>22445</v>
      </c>
      <c r="U74" s="1" t="s">
        <v>9</v>
      </c>
      <c r="V74" s="1">
        <v>23</v>
      </c>
      <c r="W74" s="1">
        <v>9143</v>
      </c>
      <c r="Y74" s="1" t="s">
        <v>9</v>
      </c>
      <c r="Z74" s="1">
        <v>23</v>
      </c>
      <c r="AA74" s="1">
        <v>13302</v>
      </c>
    </row>
    <row r="75" spans="1:27" x14ac:dyDescent="0.25">
      <c r="A75" s="3">
        <v>21</v>
      </c>
      <c r="B75" s="3" t="s">
        <v>3</v>
      </c>
      <c r="C75" s="3">
        <v>88177</v>
      </c>
      <c r="Q75" s="1" t="s">
        <v>10</v>
      </c>
      <c r="R75" s="1">
        <v>0</v>
      </c>
      <c r="S75" s="1">
        <v>18530</v>
      </c>
      <c r="U75" s="1" t="s">
        <v>10</v>
      </c>
      <c r="V75" s="1">
        <v>0</v>
      </c>
      <c r="W75" s="1">
        <v>7332</v>
      </c>
      <c r="Y75" s="1" t="s">
        <v>10</v>
      </c>
      <c r="Z75" s="1">
        <v>0</v>
      </c>
      <c r="AA75" s="1">
        <v>11198</v>
      </c>
    </row>
    <row r="76" spans="1:27" x14ac:dyDescent="0.25">
      <c r="A76" s="3">
        <v>21</v>
      </c>
      <c r="B76" s="3" t="s">
        <v>2</v>
      </c>
      <c r="C76" s="3">
        <v>71705</v>
      </c>
      <c r="Q76" s="1" t="s">
        <v>10</v>
      </c>
      <c r="R76" s="1">
        <v>1</v>
      </c>
      <c r="S76" s="1">
        <v>12453</v>
      </c>
      <c r="U76" s="1" t="s">
        <v>10</v>
      </c>
      <c r="V76" s="1">
        <v>1</v>
      </c>
      <c r="W76" s="1">
        <v>5054</v>
      </c>
      <c r="Y76" s="1" t="s">
        <v>10</v>
      </c>
      <c r="Z76" s="1">
        <v>1</v>
      </c>
      <c r="AA76" s="1">
        <v>7399</v>
      </c>
    </row>
    <row r="77" spans="1:27" x14ac:dyDescent="0.25">
      <c r="A77" s="3">
        <v>22</v>
      </c>
      <c r="B77" s="3" t="s">
        <v>3</v>
      </c>
      <c r="C77" s="3">
        <v>65502</v>
      </c>
      <c r="Q77" s="1" t="s">
        <v>10</v>
      </c>
      <c r="R77" s="1">
        <v>2</v>
      </c>
      <c r="S77" s="1">
        <v>8044</v>
      </c>
      <c r="U77" s="1" t="s">
        <v>10</v>
      </c>
      <c r="V77" s="1">
        <v>2</v>
      </c>
      <c r="W77" s="1">
        <v>3110</v>
      </c>
      <c r="Y77" s="1" t="s">
        <v>10</v>
      </c>
      <c r="Z77" s="1">
        <v>2</v>
      </c>
      <c r="AA77" s="1">
        <v>4934</v>
      </c>
    </row>
    <row r="78" spans="1:27" x14ac:dyDescent="0.25">
      <c r="A78" s="3">
        <v>22</v>
      </c>
      <c r="B78" s="3" t="s">
        <v>2</v>
      </c>
      <c r="C78" s="3">
        <v>64125</v>
      </c>
      <c r="Q78" s="1" t="s">
        <v>10</v>
      </c>
      <c r="R78" s="1">
        <v>3</v>
      </c>
      <c r="S78" s="1">
        <v>4170</v>
      </c>
      <c r="U78" s="1" t="s">
        <v>10</v>
      </c>
      <c r="V78" s="1">
        <v>3</v>
      </c>
      <c r="W78" s="1">
        <v>1659</v>
      </c>
      <c r="Y78" s="1" t="s">
        <v>10</v>
      </c>
      <c r="Z78" s="1">
        <v>3</v>
      </c>
      <c r="AA78" s="1">
        <v>2511</v>
      </c>
    </row>
    <row r="79" spans="1:27" x14ac:dyDescent="0.25">
      <c r="A79" s="3">
        <v>23</v>
      </c>
      <c r="B79" s="3" t="s">
        <v>3</v>
      </c>
      <c r="C79" s="3">
        <v>41696</v>
      </c>
      <c r="Q79" s="1" t="s">
        <v>10</v>
      </c>
      <c r="R79" s="1">
        <v>4</v>
      </c>
      <c r="S79" s="1">
        <v>2371</v>
      </c>
      <c r="U79" s="1" t="s">
        <v>10</v>
      </c>
      <c r="V79" s="1">
        <v>4</v>
      </c>
      <c r="W79" s="1">
        <v>1031</v>
      </c>
      <c r="Y79" s="1" t="s">
        <v>10</v>
      </c>
      <c r="Z79" s="1">
        <v>4</v>
      </c>
      <c r="AA79" s="1">
        <v>1340</v>
      </c>
    </row>
    <row r="80" spans="1:27" x14ac:dyDescent="0.25">
      <c r="A80" s="3">
        <v>23</v>
      </c>
      <c r="B80" s="3" t="s">
        <v>2</v>
      </c>
      <c r="C80" s="3">
        <v>46951</v>
      </c>
      <c r="Q80" s="1" t="s">
        <v>10</v>
      </c>
      <c r="R80" s="1">
        <v>5</v>
      </c>
      <c r="S80" s="1">
        <v>2442</v>
      </c>
      <c r="U80" s="1" t="s">
        <v>10</v>
      </c>
      <c r="V80" s="1">
        <v>5</v>
      </c>
      <c r="W80" s="1">
        <v>1254</v>
      </c>
      <c r="Y80" s="1" t="s">
        <v>10</v>
      </c>
      <c r="Z80" s="1">
        <v>5</v>
      </c>
      <c r="AA80" s="1">
        <v>1188</v>
      </c>
    </row>
    <row r="81" spans="17:27" x14ac:dyDescent="0.25">
      <c r="Q81" s="1" t="s">
        <v>10</v>
      </c>
      <c r="R81" s="1">
        <v>6</v>
      </c>
      <c r="S81" s="1">
        <v>4956</v>
      </c>
      <c r="U81" s="1" t="s">
        <v>10</v>
      </c>
      <c r="V81" s="1">
        <v>6</v>
      </c>
      <c r="W81" s="1">
        <v>3096</v>
      </c>
      <c r="Y81" s="1" t="s">
        <v>10</v>
      </c>
      <c r="Z81" s="1">
        <v>6</v>
      </c>
      <c r="AA81" s="1">
        <v>1860</v>
      </c>
    </row>
    <row r="82" spans="17:27" x14ac:dyDescent="0.25">
      <c r="Q82" s="1" t="s">
        <v>10</v>
      </c>
      <c r="R82" s="1">
        <v>7</v>
      </c>
      <c r="S82" s="1">
        <v>8804</v>
      </c>
      <c r="U82" s="1" t="s">
        <v>10</v>
      </c>
      <c r="V82" s="1">
        <v>7</v>
      </c>
      <c r="W82" s="1">
        <v>5713</v>
      </c>
      <c r="Y82" s="1" t="s">
        <v>10</v>
      </c>
      <c r="Z82" s="1">
        <v>7</v>
      </c>
      <c r="AA82" s="1">
        <v>3091</v>
      </c>
    </row>
    <row r="83" spans="17:27" x14ac:dyDescent="0.25">
      <c r="Q83" s="1" t="s">
        <v>10</v>
      </c>
      <c r="R83" s="1">
        <v>8</v>
      </c>
      <c r="S83" s="1">
        <v>13849</v>
      </c>
      <c r="U83" s="1" t="s">
        <v>10</v>
      </c>
      <c r="V83" s="1">
        <v>8</v>
      </c>
      <c r="W83" s="1">
        <v>8510</v>
      </c>
      <c r="Y83" s="1" t="s">
        <v>10</v>
      </c>
      <c r="Z83" s="1">
        <v>8</v>
      </c>
      <c r="AA83" s="1">
        <v>5339</v>
      </c>
    </row>
    <row r="84" spans="17:27" x14ac:dyDescent="0.25">
      <c r="Q84" s="1" t="s">
        <v>10</v>
      </c>
      <c r="R84" s="1">
        <v>9</v>
      </c>
      <c r="S84" s="1">
        <v>23562</v>
      </c>
      <c r="U84" s="1" t="s">
        <v>10</v>
      </c>
      <c r="V84" s="1">
        <v>9</v>
      </c>
      <c r="W84" s="1">
        <v>13412</v>
      </c>
      <c r="Y84" s="1" t="s">
        <v>10</v>
      </c>
      <c r="Z84" s="1">
        <v>9</v>
      </c>
      <c r="AA84" s="1">
        <v>10150</v>
      </c>
    </row>
    <row r="85" spans="17:27" x14ac:dyDescent="0.25">
      <c r="Q85" s="1" t="s">
        <v>10</v>
      </c>
      <c r="R85" s="1">
        <v>10</v>
      </c>
      <c r="S85" s="1">
        <v>34312</v>
      </c>
      <c r="U85" s="1" t="s">
        <v>10</v>
      </c>
      <c r="V85" s="1">
        <v>10</v>
      </c>
      <c r="W85" s="1">
        <v>18473</v>
      </c>
      <c r="Y85" s="1" t="s">
        <v>10</v>
      </c>
      <c r="Z85" s="1">
        <v>10</v>
      </c>
      <c r="AA85" s="1">
        <v>15839</v>
      </c>
    </row>
    <row r="86" spans="17:27" x14ac:dyDescent="0.25">
      <c r="Q86" s="1" t="s">
        <v>10</v>
      </c>
      <c r="R86" s="1">
        <v>11</v>
      </c>
      <c r="S86" s="1">
        <v>43644</v>
      </c>
      <c r="U86" s="1" t="s">
        <v>10</v>
      </c>
      <c r="V86" s="1">
        <v>11</v>
      </c>
      <c r="W86" s="1">
        <v>22547</v>
      </c>
      <c r="Y86" s="1" t="s">
        <v>10</v>
      </c>
      <c r="Z86" s="1">
        <v>11</v>
      </c>
      <c r="AA86" s="1">
        <v>21097</v>
      </c>
    </row>
    <row r="87" spans="17:27" x14ac:dyDescent="0.25">
      <c r="Q87" s="1" t="s">
        <v>10</v>
      </c>
      <c r="R87" s="1">
        <v>12</v>
      </c>
      <c r="S87" s="1">
        <v>48327</v>
      </c>
      <c r="U87" s="1" t="s">
        <v>10</v>
      </c>
      <c r="V87" s="1">
        <v>12</v>
      </c>
      <c r="W87" s="1">
        <v>24220</v>
      </c>
      <c r="Y87" s="1" t="s">
        <v>10</v>
      </c>
      <c r="Z87" s="1">
        <v>12</v>
      </c>
      <c r="AA87" s="1">
        <v>24107</v>
      </c>
    </row>
    <row r="88" spans="17:27" x14ac:dyDescent="0.25">
      <c r="Q88" s="1" t="s">
        <v>10</v>
      </c>
      <c r="R88" s="1">
        <v>13</v>
      </c>
      <c r="S88" s="1">
        <v>49383</v>
      </c>
      <c r="U88" s="1" t="s">
        <v>10</v>
      </c>
      <c r="V88" s="1">
        <v>13</v>
      </c>
      <c r="W88" s="1">
        <v>24432</v>
      </c>
      <c r="Y88" s="1" t="s">
        <v>10</v>
      </c>
      <c r="Z88" s="1">
        <v>13</v>
      </c>
      <c r="AA88" s="1">
        <v>24951</v>
      </c>
    </row>
    <row r="89" spans="17:27" x14ac:dyDescent="0.25">
      <c r="Q89" s="1" t="s">
        <v>10</v>
      </c>
      <c r="R89" s="1">
        <v>14</v>
      </c>
      <c r="S89" s="1">
        <v>49840</v>
      </c>
      <c r="U89" s="1" t="s">
        <v>10</v>
      </c>
      <c r="V89" s="1">
        <v>14</v>
      </c>
      <c r="W89" s="1">
        <v>23855</v>
      </c>
      <c r="Y89" s="1" t="s">
        <v>10</v>
      </c>
      <c r="Z89" s="1">
        <v>14</v>
      </c>
      <c r="AA89" s="1">
        <v>25985</v>
      </c>
    </row>
    <row r="90" spans="17:27" x14ac:dyDescent="0.25">
      <c r="Q90" s="1" t="s">
        <v>10</v>
      </c>
      <c r="R90" s="1">
        <v>15</v>
      </c>
      <c r="S90" s="1">
        <v>51974</v>
      </c>
      <c r="U90" s="1" t="s">
        <v>10</v>
      </c>
      <c r="V90" s="1">
        <v>15</v>
      </c>
      <c r="W90" s="1">
        <v>25214</v>
      </c>
      <c r="Y90" s="1" t="s">
        <v>10</v>
      </c>
      <c r="Z90" s="1">
        <v>15</v>
      </c>
      <c r="AA90" s="1">
        <v>26760</v>
      </c>
    </row>
    <row r="91" spans="17:27" x14ac:dyDescent="0.25">
      <c r="Q91" s="1" t="s">
        <v>10</v>
      </c>
      <c r="R91" s="1">
        <v>16</v>
      </c>
      <c r="S91" s="1">
        <v>50755</v>
      </c>
      <c r="U91" s="1" t="s">
        <v>10</v>
      </c>
      <c r="V91" s="1">
        <v>16</v>
      </c>
      <c r="W91" s="1">
        <v>24880</v>
      </c>
      <c r="Y91" s="1" t="s">
        <v>10</v>
      </c>
      <c r="Z91" s="1">
        <v>16</v>
      </c>
      <c r="AA91" s="1">
        <v>25875</v>
      </c>
    </row>
    <row r="92" spans="17:27" x14ac:dyDescent="0.25">
      <c r="Q92" s="1" t="s">
        <v>10</v>
      </c>
      <c r="R92" s="1">
        <v>17</v>
      </c>
      <c r="S92" s="1">
        <v>46747</v>
      </c>
      <c r="U92" s="1" t="s">
        <v>10</v>
      </c>
      <c r="V92" s="1">
        <v>17</v>
      </c>
      <c r="W92" s="1">
        <v>23651</v>
      </c>
      <c r="Y92" s="1" t="s">
        <v>10</v>
      </c>
      <c r="Z92" s="1">
        <v>17</v>
      </c>
      <c r="AA92" s="1">
        <v>23096</v>
      </c>
    </row>
    <row r="93" spans="17:27" x14ac:dyDescent="0.25">
      <c r="Q93" s="1" t="s">
        <v>10</v>
      </c>
      <c r="R93" s="1">
        <v>18</v>
      </c>
      <c r="S93" s="1">
        <v>40757</v>
      </c>
      <c r="U93" s="1" t="s">
        <v>10</v>
      </c>
      <c r="V93" s="1">
        <v>18</v>
      </c>
      <c r="W93" s="1">
        <v>21513</v>
      </c>
      <c r="Y93" s="1" t="s">
        <v>10</v>
      </c>
      <c r="Z93" s="1">
        <v>18</v>
      </c>
      <c r="AA93" s="1">
        <v>19244</v>
      </c>
    </row>
    <row r="94" spans="17:27" x14ac:dyDescent="0.25">
      <c r="Q94" s="1" t="s">
        <v>10</v>
      </c>
      <c r="R94" s="1">
        <v>19</v>
      </c>
      <c r="S94" s="1">
        <v>30802</v>
      </c>
      <c r="U94" s="1" t="s">
        <v>10</v>
      </c>
      <c r="V94" s="1">
        <v>19</v>
      </c>
      <c r="W94" s="1">
        <v>16181</v>
      </c>
      <c r="Y94" s="1" t="s">
        <v>10</v>
      </c>
      <c r="Z94" s="1">
        <v>19</v>
      </c>
      <c r="AA94" s="1">
        <v>14621</v>
      </c>
    </row>
    <row r="95" spans="17:27" x14ac:dyDescent="0.25">
      <c r="Q95" s="1" t="s">
        <v>10</v>
      </c>
      <c r="R95" s="1">
        <v>20</v>
      </c>
      <c r="S95" s="1">
        <v>22292</v>
      </c>
      <c r="U95" s="1" t="s">
        <v>10</v>
      </c>
      <c r="V95" s="1">
        <v>20</v>
      </c>
      <c r="W95" s="1">
        <v>11816</v>
      </c>
      <c r="Y95" s="1" t="s">
        <v>10</v>
      </c>
      <c r="Z95" s="1">
        <v>20</v>
      </c>
      <c r="AA95" s="1">
        <v>10476</v>
      </c>
    </row>
    <row r="96" spans="17:27" x14ac:dyDescent="0.25">
      <c r="Q96" s="1" t="s">
        <v>10</v>
      </c>
      <c r="R96" s="1">
        <v>21</v>
      </c>
      <c r="S96" s="1">
        <v>17739</v>
      </c>
      <c r="U96" s="1" t="s">
        <v>10</v>
      </c>
      <c r="V96" s="1">
        <v>21</v>
      </c>
      <c r="W96" s="1">
        <v>9099</v>
      </c>
      <c r="Y96" s="1" t="s">
        <v>10</v>
      </c>
      <c r="Z96" s="1">
        <v>21</v>
      </c>
      <c r="AA96" s="1">
        <v>8640</v>
      </c>
    </row>
    <row r="97" spans="1:27" x14ac:dyDescent="0.25">
      <c r="Q97" s="1" t="s">
        <v>10</v>
      </c>
      <c r="R97" s="1">
        <v>22</v>
      </c>
      <c r="S97" s="1">
        <v>14254</v>
      </c>
      <c r="U97" s="1" t="s">
        <v>10</v>
      </c>
      <c r="V97" s="1">
        <v>22</v>
      </c>
      <c r="W97" s="1">
        <v>6743</v>
      </c>
      <c r="Y97" s="1" t="s">
        <v>10</v>
      </c>
      <c r="Z97" s="1">
        <v>22</v>
      </c>
      <c r="AA97" s="1">
        <v>7511</v>
      </c>
    </row>
    <row r="98" spans="1:27" x14ac:dyDescent="0.25">
      <c r="Q98" s="1" t="s">
        <v>10</v>
      </c>
      <c r="R98" s="1">
        <v>23</v>
      </c>
      <c r="S98" s="1">
        <v>8775</v>
      </c>
      <c r="U98" s="1" t="s">
        <v>10</v>
      </c>
      <c r="V98" s="1">
        <v>23</v>
      </c>
      <c r="W98" s="1">
        <v>3992</v>
      </c>
      <c r="Y98" s="1" t="s">
        <v>10</v>
      </c>
      <c r="Z98" s="1">
        <v>23</v>
      </c>
      <c r="AA98" s="1">
        <v>4783</v>
      </c>
    </row>
    <row r="99" spans="1:27" x14ac:dyDescent="0.25">
      <c r="Q99" s="1" t="s">
        <v>11</v>
      </c>
      <c r="R99" s="1">
        <v>0</v>
      </c>
      <c r="S99" s="1">
        <v>5092</v>
      </c>
      <c r="U99" s="1" t="s">
        <v>11</v>
      </c>
      <c r="V99" s="1">
        <v>0</v>
      </c>
      <c r="W99" s="1">
        <v>2502</v>
      </c>
      <c r="Y99" s="1" t="s">
        <v>11</v>
      </c>
      <c r="Z99" s="1">
        <v>0</v>
      </c>
      <c r="AA99" s="1">
        <v>2590</v>
      </c>
    </row>
    <row r="100" spans="1:27" x14ac:dyDescent="0.25">
      <c r="Q100" s="1" t="s">
        <v>11</v>
      </c>
      <c r="R100" s="1">
        <v>1</v>
      </c>
      <c r="S100" s="1">
        <v>2421</v>
      </c>
      <c r="U100" s="1" t="s">
        <v>11</v>
      </c>
      <c r="V100" s="1">
        <v>1</v>
      </c>
      <c r="W100" s="1">
        <v>1145</v>
      </c>
      <c r="Y100" s="1" t="s">
        <v>11</v>
      </c>
      <c r="Z100" s="1">
        <v>1</v>
      </c>
      <c r="AA100" s="1">
        <v>1276</v>
      </c>
    </row>
    <row r="101" spans="1:27" x14ac:dyDescent="0.25">
      <c r="Q101" s="1" t="s">
        <v>11</v>
      </c>
      <c r="R101" s="1">
        <v>2</v>
      </c>
      <c r="S101" s="1">
        <v>1406</v>
      </c>
      <c r="U101" s="1" t="s">
        <v>11</v>
      </c>
      <c r="V101" s="1">
        <v>2</v>
      </c>
      <c r="W101" s="1">
        <v>643</v>
      </c>
      <c r="Y101" s="1" t="s">
        <v>11</v>
      </c>
      <c r="Z101" s="1">
        <v>2</v>
      </c>
      <c r="AA101" s="1">
        <v>763</v>
      </c>
    </row>
    <row r="102" spans="1:27" x14ac:dyDescent="0.25">
      <c r="A102" s="2" t="s">
        <v>24</v>
      </c>
      <c r="B102" s="2" t="s">
        <v>0</v>
      </c>
      <c r="C102" s="2" t="s">
        <v>6</v>
      </c>
      <c r="D102" s="13" t="s">
        <v>49</v>
      </c>
      <c r="Q102" s="1" t="s">
        <v>11</v>
      </c>
      <c r="R102" s="1">
        <v>3</v>
      </c>
      <c r="S102" s="1">
        <v>924</v>
      </c>
      <c r="U102" s="1" t="s">
        <v>11</v>
      </c>
      <c r="V102" s="1">
        <v>3</v>
      </c>
      <c r="W102" s="1">
        <v>438</v>
      </c>
      <c r="Y102" s="1" t="s">
        <v>11</v>
      </c>
      <c r="Z102" s="1">
        <v>3</v>
      </c>
      <c r="AA102" s="1">
        <v>486</v>
      </c>
    </row>
    <row r="103" spans="1:27" x14ac:dyDescent="0.25">
      <c r="A103" s="1" t="s">
        <v>29</v>
      </c>
      <c r="B103" s="1" t="s">
        <v>2</v>
      </c>
      <c r="C103" s="1">
        <v>29621</v>
      </c>
      <c r="D103" t="s">
        <v>41</v>
      </c>
      <c r="Q103" s="1" t="s">
        <v>11</v>
      </c>
      <c r="R103" s="1">
        <v>4</v>
      </c>
      <c r="S103" s="1">
        <v>1271</v>
      </c>
      <c r="U103" s="1" t="s">
        <v>11</v>
      </c>
      <c r="V103" s="1">
        <v>4</v>
      </c>
      <c r="W103" s="1">
        <v>823</v>
      </c>
      <c r="Y103" s="1" t="s">
        <v>11</v>
      </c>
      <c r="Z103" s="1">
        <v>4</v>
      </c>
      <c r="AA103" s="1">
        <v>448</v>
      </c>
    </row>
    <row r="104" spans="1:27" x14ac:dyDescent="0.25">
      <c r="A104" s="1" t="s">
        <v>29</v>
      </c>
      <c r="B104" s="1" t="s">
        <v>3</v>
      </c>
      <c r="C104" s="1">
        <v>118663</v>
      </c>
      <c r="D104" t="s">
        <v>41</v>
      </c>
      <c r="Q104" s="1" t="s">
        <v>11</v>
      </c>
      <c r="R104" s="1">
        <v>5</v>
      </c>
      <c r="S104" s="1">
        <v>5990</v>
      </c>
      <c r="U104" s="1" t="s">
        <v>11</v>
      </c>
      <c r="V104" s="1">
        <v>5</v>
      </c>
      <c r="W104" s="1">
        <v>4667</v>
      </c>
      <c r="Y104" s="1" t="s">
        <v>11</v>
      </c>
      <c r="Z104" s="1">
        <v>5</v>
      </c>
      <c r="AA104" s="1">
        <v>1323</v>
      </c>
    </row>
    <row r="105" spans="1:27" x14ac:dyDescent="0.25">
      <c r="A105" s="1" t="s">
        <v>28</v>
      </c>
      <c r="B105" s="1" t="s">
        <v>2</v>
      </c>
      <c r="C105" s="1">
        <v>32844</v>
      </c>
      <c r="D105" t="s">
        <v>40</v>
      </c>
      <c r="Q105" s="1" t="s">
        <v>11</v>
      </c>
      <c r="R105" s="1">
        <v>6</v>
      </c>
      <c r="S105" s="1">
        <v>19016</v>
      </c>
      <c r="U105" s="1" t="s">
        <v>11</v>
      </c>
      <c r="V105" s="1">
        <v>6</v>
      </c>
      <c r="W105" s="1">
        <v>14971</v>
      </c>
      <c r="Y105" s="1" t="s">
        <v>11</v>
      </c>
      <c r="Z105" s="1">
        <v>6</v>
      </c>
      <c r="AA105" s="1">
        <v>4045</v>
      </c>
    </row>
    <row r="106" spans="1:27" x14ac:dyDescent="0.25">
      <c r="A106" s="1" t="s">
        <v>28</v>
      </c>
      <c r="B106" s="1" t="s">
        <v>3</v>
      </c>
      <c r="C106" s="1">
        <v>116962</v>
      </c>
      <c r="D106" t="s">
        <v>40</v>
      </c>
      <c r="Q106" s="1" t="s">
        <v>11</v>
      </c>
      <c r="R106" s="1">
        <v>7</v>
      </c>
      <c r="S106" s="1">
        <v>36799</v>
      </c>
      <c r="U106" s="1" t="s">
        <v>11</v>
      </c>
      <c r="V106" s="1">
        <v>7</v>
      </c>
      <c r="W106" s="1">
        <v>29473</v>
      </c>
      <c r="Y106" s="1" t="s">
        <v>11</v>
      </c>
      <c r="Z106" s="1">
        <v>7</v>
      </c>
      <c r="AA106" s="1">
        <v>7326</v>
      </c>
    </row>
    <row r="107" spans="1:27" x14ac:dyDescent="0.25">
      <c r="A107" s="1" t="s">
        <v>32</v>
      </c>
      <c r="B107" s="1" t="s">
        <v>2</v>
      </c>
      <c r="C107" s="1">
        <v>46792</v>
      </c>
      <c r="D107" t="s">
        <v>44</v>
      </c>
      <c r="Q107" s="1" t="s">
        <v>11</v>
      </c>
      <c r="R107" s="1">
        <v>8</v>
      </c>
      <c r="S107" s="1">
        <v>43959</v>
      </c>
      <c r="U107" s="1" t="s">
        <v>11</v>
      </c>
      <c r="V107" s="1">
        <v>8</v>
      </c>
      <c r="W107" s="1">
        <v>34566</v>
      </c>
      <c r="Y107" s="1" t="s">
        <v>11</v>
      </c>
      <c r="Z107" s="1">
        <v>8</v>
      </c>
      <c r="AA107" s="1">
        <v>9393</v>
      </c>
    </row>
    <row r="108" spans="1:27" x14ac:dyDescent="0.25">
      <c r="A108" s="1" t="s">
        <v>32</v>
      </c>
      <c r="B108" s="1" t="s">
        <v>3</v>
      </c>
      <c r="C108" s="1">
        <v>153655</v>
      </c>
      <c r="D108" t="s">
        <v>44</v>
      </c>
      <c r="Q108" s="1" t="s">
        <v>11</v>
      </c>
      <c r="R108" s="1">
        <v>9</v>
      </c>
      <c r="S108" s="1">
        <v>25606</v>
      </c>
      <c r="U108" s="1" t="s">
        <v>11</v>
      </c>
      <c r="V108" s="1">
        <v>9</v>
      </c>
      <c r="W108" s="1">
        <v>18873</v>
      </c>
      <c r="Y108" s="1" t="s">
        <v>11</v>
      </c>
      <c r="Z108" s="1">
        <v>9</v>
      </c>
      <c r="AA108" s="1">
        <v>6733</v>
      </c>
    </row>
    <row r="109" spans="1:27" x14ac:dyDescent="0.25">
      <c r="A109" s="1" t="s">
        <v>25</v>
      </c>
      <c r="B109" s="1" t="s">
        <v>2</v>
      </c>
      <c r="C109" s="1">
        <v>91897</v>
      </c>
      <c r="D109" t="s">
        <v>37</v>
      </c>
      <c r="Q109" s="1" t="s">
        <v>11</v>
      </c>
      <c r="R109" s="1">
        <v>10</v>
      </c>
      <c r="S109" s="1">
        <v>21776</v>
      </c>
      <c r="U109" s="1" t="s">
        <v>11</v>
      </c>
      <c r="V109" s="1">
        <v>10</v>
      </c>
      <c r="W109" s="1">
        <v>14247</v>
      </c>
      <c r="Y109" s="1" t="s">
        <v>11</v>
      </c>
      <c r="Z109" s="1">
        <v>10</v>
      </c>
      <c r="AA109" s="1">
        <v>7529</v>
      </c>
    </row>
    <row r="110" spans="1:27" x14ac:dyDescent="0.25">
      <c r="A110" s="1" t="s">
        <v>25</v>
      </c>
      <c r="B110" s="1" t="s">
        <v>3</v>
      </c>
      <c r="C110" s="1">
        <v>180663</v>
      </c>
      <c r="D110" t="s">
        <v>37</v>
      </c>
      <c r="Q110" s="1" t="s">
        <v>11</v>
      </c>
      <c r="R110" s="1">
        <v>11</v>
      </c>
      <c r="S110" s="1">
        <v>26530</v>
      </c>
      <c r="U110" s="1" t="s">
        <v>11</v>
      </c>
      <c r="V110" s="1">
        <v>11</v>
      </c>
      <c r="W110" s="1">
        <v>16793</v>
      </c>
      <c r="Y110" s="1" t="s">
        <v>11</v>
      </c>
      <c r="Z110" s="1">
        <v>11</v>
      </c>
      <c r="AA110" s="1">
        <v>9737</v>
      </c>
    </row>
    <row r="111" spans="1:27" x14ac:dyDescent="0.25">
      <c r="A111" s="1" t="s">
        <v>33</v>
      </c>
      <c r="B111" s="1" t="s">
        <v>2</v>
      </c>
      <c r="C111" s="1">
        <v>220246</v>
      </c>
      <c r="D111" t="s">
        <v>45</v>
      </c>
      <c r="Q111" s="1" t="s">
        <v>11</v>
      </c>
      <c r="R111" s="1">
        <v>12</v>
      </c>
      <c r="S111" s="1">
        <v>32085</v>
      </c>
      <c r="U111" s="1" t="s">
        <v>11</v>
      </c>
      <c r="V111" s="1">
        <v>12</v>
      </c>
      <c r="W111" s="1">
        <v>20240</v>
      </c>
      <c r="Y111" s="1" t="s">
        <v>11</v>
      </c>
      <c r="Z111" s="1">
        <v>12</v>
      </c>
      <c r="AA111" s="1">
        <v>11845</v>
      </c>
    </row>
    <row r="112" spans="1:27" x14ac:dyDescent="0.25">
      <c r="A112" s="1" t="s">
        <v>33</v>
      </c>
      <c r="B112" s="1" t="s">
        <v>3</v>
      </c>
      <c r="C112" s="1">
        <v>282299</v>
      </c>
      <c r="D112" t="s">
        <v>45</v>
      </c>
      <c r="Q112" s="1" t="s">
        <v>11</v>
      </c>
      <c r="R112" s="1">
        <v>13</v>
      </c>
      <c r="S112" s="1">
        <v>31657</v>
      </c>
      <c r="U112" s="1" t="s">
        <v>11</v>
      </c>
      <c r="V112" s="1">
        <v>13</v>
      </c>
      <c r="W112" s="1">
        <v>19482</v>
      </c>
      <c r="Y112" s="1" t="s">
        <v>11</v>
      </c>
      <c r="Z112" s="1">
        <v>13</v>
      </c>
      <c r="AA112" s="1">
        <v>12175</v>
      </c>
    </row>
    <row r="113" spans="1:27" x14ac:dyDescent="0.25">
      <c r="A113" s="1" t="s">
        <v>31</v>
      </c>
      <c r="B113" s="1" t="s">
        <v>2</v>
      </c>
      <c r="C113" s="1">
        <v>292068</v>
      </c>
      <c r="D113" t="s">
        <v>43</v>
      </c>
      <c r="Q113" s="1" t="s">
        <v>11</v>
      </c>
      <c r="R113" s="1">
        <v>14</v>
      </c>
      <c r="S113" s="1">
        <v>32241</v>
      </c>
      <c r="U113" s="1" t="s">
        <v>11</v>
      </c>
      <c r="V113" s="1">
        <v>14</v>
      </c>
      <c r="W113" s="1">
        <v>19081</v>
      </c>
      <c r="Y113" s="1" t="s">
        <v>11</v>
      </c>
      <c r="Z113" s="1">
        <v>14</v>
      </c>
      <c r="AA113" s="1">
        <v>13160</v>
      </c>
    </row>
    <row r="114" spans="1:27" x14ac:dyDescent="0.25">
      <c r="A114" s="1" t="s">
        <v>31</v>
      </c>
      <c r="B114" s="1" t="s">
        <v>3</v>
      </c>
      <c r="C114" s="1">
        <v>328282</v>
      </c>
      <c r="D114" t="s">
        <v>43</v>
      </c>
      <c r="Q114" s="1" t="s">
        <v>11</v>
      </c>
      <c r="R114" s="1">
        <v>15</v>
      </c>
      <c r="S114" s="1">
        <v>41778</v>
      </c>
      <c r="U114" s="1" t="s">
        <v>11</v>
      </c>
      <c r="V114" s="1">
        <v>15</v>
      </c>
      <c r="W114" s="1">
        <v>25977</v>
      </c>
      <c r="Y114" s="1" t="s">
        <v>11</v>
      </c>
      <c r="Z114" s="1">
        <v>15</v>
      </c>
      <c r="AA114" s="1">
        <v>15801</v>
      </c>
    </row>
    <row r="115" spans="1:27" x14ac:dyDescent="0.25">
      <c r="A115" s="1" t="s">
        <v>30</v>
      </c>
      <c r="B115" s="1" t="s">
        <v>2</v>
      </c>
      <c r="C115" s="1">
        <v>311678</v>
      </c>
      <c r="D115" t="s">
        <v>42</v>
      </c>
      <c r="Q115" s="1" t="s">
        <v>11</v>
      </c>
      <c r="R115" s="1">
        <v>16</v>
      </c>
      <c r="S115" s="1">
        <v>59663</v>
      </c>
      <c r="U115" s="1" t="s">
        <v>11</v>
      </c>
      <c r="V115" s="1">
        <v>16</v>
      </c>
      <c r="W115" s="1">
        <v>39361</v>
      </c>
      <c r="Y115" s="1" t="s">
        <v>11</v>
      </c>
      <c r="Z115" s="1">
        <v>16</v>
      </c>
      <c r="AA115" s="1">
        <v>20302</v>
      </c>
    </row>
    <row r="116" spans="1:27" x14ac:dyDescent="0.25">
      <c r="A116" s="1" t="s">
        <v>30</v>
      </c>
      <c r="B116" s="1" t="s">
        <v>3</v>
      </c>
      <c r="C116" s="1">
        <v>331002</v>
      </c>
      <c r="D116" t="s">
        <v>42</v>
      </c>
      <c r="Q116" s="1" t="s">
        <v>11</v>
      </c>
      <c r="R116" s="1">
        <v>17</v>
      </c>
      <c r="S116" s="1">
        <v>76721</v>
      </c>
      <c r="U116" s="1" t="s">
        <v>11</v>
      </c>
      <c r="V116" s="1">
        <v>17</v>
      </c>
      <c r="W116" s="1">
        <v>50498</v>
      </c>
      <c r="Y116" s="1" t="s">
        <v>11</v>
      </c>
      <c r="Z116" s="1">
        <v>17</v>
      </c>
      <c r="AA116" s="1">
        <v>26223</v>
      </c>
    </row>
    <row r="117" spans="1:27" x14ac:dyDescent="0.25">
      <c r="A117" s="1" t="s">
        <v>26</v>
      </c>
      <c r="B117" s="1" t="s">
        <v>2</v>
      </c>
      <c r="C117" s="1">
        <v>270095</v>
      </c>
      <c r="D117" t="s">
        <v>38</v>
      </c>
      <c r="Q117" s="1" t="s">
        <v>11</v>
      </c>
      <c r="R117" s="1">
        <v>18</v>
      </c>
      <c r="S117" s="1">
        <v>62165</v>
      </c>
      <c r="U117" s="1" t="s">
        <v>11</v>
      </c>
      <c r="V117" s="1">
        <v>18</v>
      </c>
      <c r="W117" s="1">
        <v>38713</v>
      </c>
      <c r="Y117" s="1" t="s">
        <v>11</v>
      </c>
      <c r="Z117" s="1">
        <v>18</v>
      </c>
      <c r="AA117" s="1">
        <v>23452</v>
      </c>
    </row>
    <row r="118" spans="1:27" x14ac:dyDescent="0.25">
      <c r="A118" s="1" t="s">
        <v>26</v>
      </c>
      <c r="B118" s="1" t="s">
        <v>3</v>
      </c>
      <c r="C118" s="1">
        <v>335230</v>
      </c>
      <c r="D118" t="s">
        <v>38</v>
      </c>
      <c r="Q118" s="1" t="s">
        <v>11</v>
      </c>
      <c r="R118" s="1">
        <v>19</v>
      </c>
      <c r="S118" s="1">
        <v>44496</v>
      </c>
      <c r="U118" s="1" t="s">
        <v>11</v>
      </c>
      <c r="V118" s="1">
        <v>19</v>
      </c>
      <c r="W118" s="1">
        <v>27010</v>
      </c>
      <c r="Y118" s="1" t="s">
        <v>11</v>
      </c>
      <c r="Z118" s="1">
        <v>19</v>
      </c>
      <c r="AA118" s="1">
        <v>17486</v>
      </c>
    </row>
    <row r="119" spans="1:27" x14ac:dyDescent="0.25">
      <c r="A119" s="1" t="s">
        <v>36</v>
      </c>
      <c r="B119" s="1" t="s">
        <v>2</v>
      </c>
      <c r="C119" s="1">
        <v>220915</v>
      </c>
      <c r="D119" t="s">
        <v>48</v>
      </c>
      <c r="Q119" s="1" t="s">
        <v>11</v>
      </c>
      <c r="R119" s="1">
        <v>20</v>
      </c>
      <c r="S119" s="1">
        <v>31377</v>
      </c>
      <c r="U119" s="1" t="s">
        <v>11</v>
      </c>
      <c r="V119" s="1">
        <v>20</v>
      </c>
      <c r="W119" s="1">
        <v>18471</v>
      </c>
      <c r="Y119" s="1" t="s">
        <v>11</v>
      </c>
      <c r="Z119" s="1">
        <v>20</v>
      </c>
      <c r="AA119" s="1">
        <v>12906</v>
      </c>
    </row>
    <row r="120" spans="1:27" x14ac:dyDescent="0.25">
      <c r="A120" s="1" t="s">
        <v>36</v>
      </c>
      <c r="B120" s="1" t="s">
        <v>3</v>
      </c>
      <c r="C120" s="1">
        <v>314230</v>
      </c>
      <c r="D120" t="s">
        <v>48</v>
      </c>
      <c r="Q120" s="1" t="s">
        <v>11</v>
      </c>
      <c r="R120" s="1">
        <v>21</v>
      </c>
      <c r="S120" s="1">
        <v>26014</v>
      </c>
      <c r="U120" s="1" t="s">
        <v>11</v>
      </c>
      <c r="V120" s="1">
        <v>21</v>
      </c>
      <c r="W120" s="1">
        <v>15096</v>
      </c>
      <c r="Y120" s="1" t="s">
        <v>11</v>
      </c>
      <c r="Z120" s="1">
        <v>21</v>
      </c>
      <c r="AA120" s="1">
        <v>10918</v>
      </c>
    </row>
    <row r="121" spans="1:27" x14ac:dyDescent="0.25">
      <c r="A121" s="1" t="s">
        <v>35</v>
      </c>
      <c r="B121" s="1" t="s">
        <v>2</v>
      </c>
      <c r="C121" s="1">
        <v>151324</v>
      </c>
      <c r="D121" t="s">
        <v>47</v>
      </c>
      <c r="Q121" s="1" t="s">
        <v>11</v>
      </c>
      <c r="R121" s="1">
        <v>22</v>
      </c>
      <c r="S121" s="1">
        <v>21885</v>
      </c>
      <c r="U121" s="1" t="s">
        <v>11</v>
      </c>
      <c r="V121" s="1">
        <v>22</v>
      </c>
      <c r="W121" s="1">
        <v>11555</v>
      </c>
      <c r="Y121" s="1" t="s">
        <v>11</v>
      </c>
      <c r="Z121" s="1">
        <v>22</v>
      </c>
      <c r="AA121" s="1">
        <v>10330</v>
      </c>
    </row>
    <row r="122" spans="1:27" x14ac:dyDescent="0.25">
      <c r="A122" s="1" t="s">
        <v>35</v>
      </c>
      <c r="B122" s="1" t="s">
        <v>3</v>
      </c>
      <c r="C122" s="1">
        <v>262945</v>
      </c>
      <c r="D122" t="s">
        <v>47</v>
      </c>
      <c r="Q122" s="1" t="s">
        <v>11</v>
      </c>
      <c r="R122" s="1">
        <v>23</v>
      </c>
      <c r="S122" s="1">
        <v>12911</v>
      </c>
      <c r="U122" s="1" t="s">
        <v>11</v>
      </c>
      <c r="V122" s="1">
        <v>23</v>
      </c>
      <c r="W122" s="1">
        <v>6657</v>
      </c>
      <c r="Y122" s="1" t="s">
        <v>11</v>
      </c>
      <c r="Z122" s="1">
        <v>23</v>
      </c>
      <c r="AA122" s="1">
        <v>6254</v>
      </c>
    </row>
    <row r="123" spans="1:27" x14ac:dyDescent="0.25">
      <c r="A123" s="1" t="s">
        <v>34</v>
      </c>
      <c r="B123" s="1" t="s">
        <v>2</v>
      </c>
      <c r="C123" s="1">
        <v>73556</v>
      </c>
      <c r="D123" t="s">
        <v>46</v>
      </c>
      <c r="Q123" s="1" t="s">
        <v>12</v>
      </c>
      <c r="R123" s="1">
        <v>0</v>
      </c>
      <c r="S123" s="1">
        <v>3894</v>
      </c>
      <c r="U123" s="1" t="s">
        <v>12</v>
      </c>
      <c r="V123" s="1">
        <v>0</v>
      </c>
      <c r="W123" s="1">
        <v>1834</v>
      </c>
      <c r="Y123" s="1" t="s">
        <v>12</v>
      </c>
      <c r="Z123" s="1">
        <v>0</v>
      </c>
      <c r="AA123" s="1">
        <v>2060</v>
      </c>
    </row>
    <row r="124" spans="1:27" x14ac:dyDescent="0.25">
      <c r="A124" s="1" t="s">
        <v>34</v>
      </c>
      <c r="B124" s="1" t="s">
        <v>3</v>
      </c>
      <c r="C124" s="1">
        <v>182238</v>
      </c>
      <c r="D124" t="s">
        <v>46</v>
      </c>
      <c r="Q124" s="1" t="s">
        <v>12</v>
      </c>
      <c r="R124" s="1">
        <v>1</v>
      </c>
      <c r="S124" s="1">
        <v>1954</v>
      </c>
      <c r="U124" s="1" t="s">
        <v>12</v>
      </c>
      <c r="V124" s="1">
        <v>1</v>
      </c>
      <c r="W124" s="1">
        <v>927</v>
      </c>
      <c r="Y124" s="1" t="s">
        <v>12</v>
      </c>
      <c r="Z124" s="1">
        <v>1</v>
      </c>
      <c r="AA124" s="1">
        <v>1027</v>
      </c>
    </row>
    <row r="125" spans="1:27" x14ac:dyDescent="0.25">
      <c r="A125" s="1" t="s">
        <v>27</v>
      </c>
      <c r="B125" s="1" t="s">
        <v>2</v>
      </c>
      <c r="C125" s="1">
        <v>31505</v>
      </c>
      <c r="D125" t="s">
        <v>39</v>
      </c>
      <c r="Q125" s="1" t="s">
        <v>12</v>
      </c>
      <c r="R125" s="1">
        <v>2</v>
      </c>
      <c r="S125" s="1">
        <v>1069</v>
      </c>
      <c r="U125" s="1" t="s">
        <v>12</v>
      </c>
      <c r="V125" s="1">
        <v>2</v>
      </c>
      <c r="W125" s="1">
        <v>446</v>
      </c>
      <c r="Y125" s="1" t="s">
        <v>12</v>
      </c>
      <c r="Z125" s="1">
        <v>2</v>
      </c>
      <c r="AA125" s="1">
        <v>623</v>
      </c>
    </row>
    <row r="126" spans="1:27" x14ac:dyDescent="0.25">
      <c r="A126" s="1" t="s">
        <v>27</v>
      </c>
      <c r="B126" s="1" t="s">
        <v>3</v>
      </c>
      <c r="C126" s="1">
        <v>103898</v>
      </c>
      <c r="D126" t="s">
        <v>39</v>
      </c>
      <c r="Q126" s="1" t="s">
        <v>12</v>
      </c>
      <c r="R126" s="1">
        <v>3</v>
      </c>
      <c r="S126" s="1">
        <v>797</v>
      </c>
      <c r="U126" s="1" t="s">
        <v>12</v>
      </c>
      <c r="V126" s="1">
        <v>3</v>
      </c>
      <c r="W126" s="1">
        <v>366</v>
      </c>
      <c r="Y126" s="1" t="s">
        <v>12</v>
      </c>
      <c r="Z126" s="1">
        <v>3</v>
      </c>
      <c r="AA126" s="1">
        <v>431</v>
      </c>
    </row>
    <row r="127" spans="1:27" x14ac:dyDescent="0.25">
      <c r="Q127" s="1" t="s">
        <v>12</v>
      </c>
      <c r="R127" s="1">
        <v>4</v>
      </c>
      <c r="S127" s="1">
        <v>1457</v>
      </c>
      <c r="U127" s="1" t="s">
        <v>12</v>
      </c>
      <c r="V127" s="1">
        <v>4</v>
      </c>
      <c r="W127" s="1">
        <v>962</v>
      </c>
      <c r="Y127" s="1" t="s">
        <v>12</v>
      </c>
      <c r="Z127" s="1">
        <v>4</v>
      </c>
      <c r="AA127" s="1">
        <v>495</v>
      </c>
    </row>
    <row r="128" spans="1:27" x14ac:dyDescent="0.25">
      <c r="Q128" s="1" t="s">
        <v>12</v>
      </c>
      <c r="R128" s="1">
        <v>5</v>
      </c>
      <c r="S128" s="1">
        <v>6796</v>
      </c>
      <c r="U128" s="1" t="s">
        <v>12</v>
      </c>
      <c r="V128" s="1">
        <v>5</v>
      </c>
      <c r="W128" s="1">
        <v>5409</v>
      </c>
      <c r="Y128" s="1" t="s">
        <v>12</v>
      </c>
      <c r="Z128" s="1">
        <v>5</v>
      </c>
      <c r="AA128" s="1">
        <v>1387</v>
      </c>
    </row>
    <row r="129" spans="1:27" x14ac:dyDescent="0.25">
      <c r="Q129" s="1" t="s">
        <v>12</v>
      </c>
      <c r="R129" s="1">
        <v>6</v>
      </c>
      <c r="S129" s="1">
        <v>21189</v>
      </c>
      <c r="U129" s="1" t="s">
        <v>12</v>
      </c>
      <c r="V129" s="1">
        <v>6</v>
      </c>
      <c r="W129" s="1">
        <v>17115</v>
      </c>
      <c r="Y129" s="1" t="s">
        <v>12</v>
      </c>
      <c r="Z129" s="1">
        <v>6</v>
      </c>
      <c r="AA129" s="1">
        <v>4074</v>
      </c>
    </row>
    <row r="130" spans="1:27" x14ac:dyDescent="0.25">
      <c r="Q130" s="1" t="s">
        <v>12</v>
      </c>
      <c r="R130" s="1">
        <v>7</v>
      </c>
      <c r="S130" s="1">
        <v>40046</v>
      </c>
      <c r="U130" s="1" t="s">
        <v>12</v>
      </c>
      <c r="V130" s="1">
        <v>7</v>
      </c>
      <c r="W130" s="1">
        <v>32576</v>
      </c>
      <c r="Y130" s="1" t="s">
        <v>12</v>
      </c>
      <c r="Z130" s="1">
        <v>7</v>
      </c>
      <c r="AA130" s="1">
        <v>7470</v>
      </c>
    </row>
    <row r="131" spans="1:27" x14ac:dyDescent="0.25">
      <c r="A131" s="2" t="s">
        <v>50</v>
      </c>
      <c r="B131" s="2" t="s">
        <v>18</v>
      </c>
      <c r="C131" s="2" t="s">
        <v>6</v>
      </c>
      <c r="Q131" s="1" t="s">
        <v>12</v>
      </c>
      <c r="R131" s="1">
        <v>8</v>
      </c>
      <c r="S131" s="1">
        <v>45089</v>
      </c>
      <c r="U131" s="1" t="s">
        <v>12</v>
      </c>
      <c r="V131" s="1">
        <v>8</v>
      </c>
      <c r="W131" s="1">
        <v>36106</v>
      </c>
      <c r="Y131" s="1" t="s">
        <v>12</v>
      </c>
      <c r="Z131" s="1">
        <v>8</v>
      </c>
      <c r="AA131" s="1">
        <v>8983</v>
      </c>
    </row>
    <row r="132" spans="1:27" x14ac:dyDescent="0.25">
      <c r="A132" s="1" t="s">
        <v>51</v>
      </c>
      <c r="B132" s="1">
        <v>0</v>
      </c>
      <c r="C132" s="1">
        <v>25742</v>
      </c>
      <c r="Q132" s="1" t="s">
        <v>12</v>
      </c>
      <c r="R132" s="1">
        <v>9</v>
      </c>
      <c r="S132" s="1">
        <v>24727</v>
      </c>
      <c r="U132" s="1" t="s">
        <v>12</v>
      </c>
      <c r="V132" s="1">
        <v>9</v>
      </c>
      <c r="W132" s="1">
        <v>18247</v>
      </c>
      <c r="Y132" s="1" t="s">
        <v>12</v>
      </c>
      <c r="Z132" s="1">
        <v>9</v>
      </c>
      <c r="AA132" s="1">
        <v>6480</v>
      </c>
    </row>
    <row r="133" spans="1:27" x14ac:dyDescent="0.25">
      <c r="A133" s="1" t="s">
        <v>51</v>
      </c>
      <c r="B133" s="1">
        <v>1</v>
      </c>
      <c r="C133" s="1">
        <v>13523</v>
      </c>
      <c r="Q133" s="1" t="s">
        <v>12</v>
      </c>
      <c r="R133" s="1">
        <v>10</v>
      </c>
      <c r="S133" s="1">
        <v>20517</v>
      </c>
      <c r="U133" s="1" t="s">
        <v>12</v>
      </c>
      <c r="V133" s="1">
        <v>10</v>
      </c>
      <c r="W133" s="1">
        <v>13598</v>
      </c>
      <c r="Y133" s="1" t="s">
        <v>12</v>
      </c>
      <c r="Z133" s="1">
        <v>10</v>
      </c>
      <c r="AA133" s="1">
        <v>6919</v>
      </c>
    </row>
    <row r="134" spans="1:27" x14ac:dyDescent="0.25">
      <c r="A134" s="1" t="s">
        <v>51</v>
      </c>
      <c r="B134" s="1">
        <v>2</v>
      </c>
      <c r="C134" s="1">
        <v>7497</v>
      </c>
      <c r="Q134" s="1" t="s">
        <v>12</v>
      </c>
      <c r="R134" s="1">
        <v>11</v>
      </c>
      <c r="S134" s="1">
        <v>24751</v>
      </c>
      <c r="U134" s="1" t="s">
        <v>12</v>
      </c>
      <c r="V134" s="1">
        <v>11</v>
      </c>
      <c r="W134" s="1">
        <v>15930</v>
      </c>
      <c r="Y134" s="1" t="s">
        <v>12</v>
      </c>
      <c r="Z134" s="1">
        <v>11</v>
      </c>
      <c r="AA134" s="1">
        <v>8821</v>
      </c>
    </row>
    <row r="135" spans="1:27" x14ac:dyDescent="0.25">
      <c r="A135" s="1" t="s">
        <v>51</v>
      </c>
      <c r="B135" s="1">
        <v>3</v>
      </c>
      <c r="C135" s="1">
        <v>5091</v>
      </c>
      <c r="Q135" s="1" t="s">
        <v>12</v>
      </c>
      <c r="R135" s="1">
        <v>12</v>
      </c>
      <c r="S135" s="1">
        <v>30109</v>
      </c>
      <c r="U135" s="1" t="s">
        <v>12</v>
      </c>
      <c r="V135" s="1">
        <v>12</v>
      </c>
      <c r="W135" s="1">
        <v>19479</v>
      </c>
      <c r="Y135" s="1" t="s">
        <v>12</v>
      </c>
      <c r="Z135" s="1">
        <v>12</v>
      </c>
      <c r="AA135" s="1">
        <v>10630</v>
      </c>
    </row>
    <row r="136" spans="1:27" x14ac:dyDescent="0.25">
      <c r="A136" s="1" t="s">
        <v>51</v>
      </c>
      <c r="B136" s="1">
        <v>4</v>
      </c>
      <c r="C136" s="1">
        <v>6994</v>
      </c>
      <c r="Q136" s="1" t="s">
        <v>12</v>
      </c>
      <c r="R136" s="1">
        <v>13</v>
      </c>
      <c r="S136" s="1">
        <v>29778</v>
      </c>
      <c r="U136" s="1" t="s">
        <v>12</v>
      </c>
      <c r="V136" s="1">
        <v>13</v>
      </c>
      <c r="W136" s="1">
        <v>18655</v>
      </c>
      <c r="Y136" s="1" t="s">
        <v>12</v>
      </c>
      <c r="Z136" s="1">
        <v>13</v>
      </c>
      <c r="AA136" s="1">
        <v>11123</v>
      </c>
    </row>
    <row r="137" spans="1:27" x14ac:dyDescent="0.25">
      <c r="A137" s="1" t="s">
        <v>51</v>
      </c>
      <c r="B137" s="1">
        <v>5</v>
      </c>
      <c r="C137" s="1">
        <v>30174</v>
      </c>
      <c r="Q137" s="1" t="s">
        <v>12</v>
      </c>
      <c r="R137" s="1">
        <v>14</v>
      </c>
      <c r="S137" s="1">
        <v>29751</v>
      </c>
      <c r="U137" s="1" t="s">
        <v>12</v>
      </c>
      <c r="V137" s="1">
        <v>14</v>
      </c>
      <c r="W137" s="1">
        <v>18174</v>
      </c>
      <c r="Y137" s="1" t="s">
        <v>12</v>
      </c>
      <c r="Z137" s="1">
        <v>14</v>
      </c>
      <c r="AA137" s="1">
        <v>11577</v>
      </c>
    </row>
    <row r="138" spans="1:27" x14ac:dyDescent="0.25">
      <c r="A138" s="1" t="s">
        <v>51</v>
      </c>
      <c r="B138" s="1">
        <v>6</v>
      </c>
      <c r="C138" s="1">
        <v>92212</v>
      </c>
      <c r="Q138" s="1" t="s">
        <v>12</v>
      </c>
      <c r="R138" s="1">
        <v>15</v>
      </c>
      <c r="S138" s="1">
        <v>39430</v>
      </c>
      <c r="U138" s="1" t="s">
        <v>12</v>
      </c>
      <c r="V138" s="1">
        <v>15</v>
      </c>
      <c r="W138" s="1">
        <v>25737</v>
      </c>
      <c r="Y138" s="1" t="s">
        <v>12</v>
      </c>
      <c r="Z138" s="1">
        <v>15</v>
      </c>
      <c r="AA138" s="1">
        <v>13693</v>
      </c>
    </row>
    <row r="139" spans="1:27" x14ac:dyDescent="0.25">
      <c r="A139" s="1" t="s">
        <v>51</v>
      </c>
      <c r="B139" s="1">
        <v>7</v>
      </c>
      <c r="C139" s="1">
        <v>169633</v>
      </c>
      <c r="Q139" s="1" t="s">
        <v>12</v>
      </c>
      <c r="R139" s="1">
        <v>16</v>
      </c>
      <c r="S139" s="1">
        <v>59665</v>
      </c>
      <c r="U139" s="1" t="s">
        <v>12</v>
      </c>
      <c r="V139" s="1">
        <v>16</v>
      </c>
      <c r="W139" s="1">
        <v>41548</v>
      </c>
      <c r="Y139" s="1" t="s">
        <v>12</v>
      </c>
      <c r="Z139" s="1">
        <v>16</v>
      </c>
      <c r="AA139" s="1">
        <v>18117</v>
      </c>
    </row>
    <row r="140" spans="1:27" x14ac:dyDescent="0.25">
      <c r="A140" s="1" t="s">
        <v>51</v>
      </c>
      <c r="B140" s="1">
        <v>8</v>
      </c>
      <c r="C140" s="1">
        <v>197247</v>
      </c>
      <c r="Q140" s="1" t="s">
        <v>12</v>
      </c>
      <c r="R140" s="1">
        <v>17</v>
      </c>
      <c r="S140" s="1">
        <v>77021</v>
      </c>
      <c r="U140" s="1" t="s">
        <v>12</v>
      </c>
      <c r="V140" s="1">
        <v>17</v>
      </c>
      <c r="W140" s="1">
        <v>53692</v>
      </c>
      <c r="Y140" s="1" t="s">
        <v>12</v>
      </c>
      <c r="Z140" s="1">
        <v>17</v>
      </c>
      <c r="AA140" s="1">
        <v>23329</v>
      </c>
    </row>
    <row r="141" spans="1:27" x14ac:dyDescent="0.25">
      <c r="A141" s="1" t="s">
        <v>51</v>
      </c>
      <c r="B141" s="1">
        <v>9</v>
      </c>
      <c r="C141" s="1">
        <v>120355</v>
      </c>
      <c r="Q141" s="1" t="s">
        <v>12</v>
      </c>
      <c r="R141" s="1">
        <v>18</v>
      </c>
      <c r="S141" s="1">
        <v>59285</v>
      </c>
      <c r="U141" s="1" t="s">
        <v>12</v>
      </c>
      <c r="V141" s="1">
        <v>18</v>
      </c>
      <c r="W141" s="1">
        <v>39182</v>
      </c>
      <c r="Y141" s="1" t="s">
        <v>12</v>
      </c>
      <c r="Z141" s="1">
        <v>18</v>
      </c>
      <c r="AA141" s="1">
        <v>20103</v>
      </c>
    </row>
    <row r="142" spans="1:27" x14ac:dyDescent="0.25">
      <c r="A142" s="1" t="s">
        <v>51</v>
      </c>
      <c r="B142" s="1">
        <v>10</v>
      </c>
      <c r="C142" s="1">
        <v>106738</v>
      </c>
      <c r="Q142" s="1" t="s">
        <v>12</v>
      </c>
      <c r="R142" s="1">
        <v>19</v>
      </c>
      <c r="S142" s="1">
        <v>42251</v>
      </c>
      <c r="U142" s="1" t="s">
        <v>12</v>
      </c>
      <c r="V142" s="1">
        <v>19</v>
      </c>
      <c r="W142" s="1">
        <v>27198</v>
      </c>
      <c r="Y142" s="1" t="s">
        <v>12</v>
      </c>
      <c r="Z142" s="1">
        <v>19</v>
      </c>
      <c r="AA142" s="1">
        <v>15053</v>
      </c>
    </row>
    <row r="143" spans="1:27" x14ac:dyDescent="0.25">
      <c r="A143" s="1" t="s">
        <v>51</v>
      </c>
      <c r="B143" s="1">
        <v>11</v>
      </c>
      <c r="C143" s="1">
        <v>131853</v>
      </c>
      <c r="Q143" s="1" t="s">
        <v>12</v>
      </c>
      <c r="R143" s="1">
        <v>20</v>
      </c>
      <c r="S143" s="1">
        <v>29187</v>
      </c>
      <c r="U143" s="1" t="s">
        <v>12</v>
      </c>
      <c r="V143" s="1">
        <v>20</v>
      </c>
      <c r="W143" s="1">
        <v>18614</v>
      </c>
      <c r="Y143" s="1" t="s">
        <v>12</v>
      </c>
      <c r="Z143" s="1">
        <v>20</v>
      </c>
      <c r="AA143" s="1">
        <v>10573</v>
      </c>
    </row>
    <row r="144" spans="1:27" x14ac:dyDescent="0.25">
      <c r="A144" s="1" t="s">
        <v>51</v>
      </c>
      <c r="B144" s="1">
        <v>12</v>
      </c>
      <c r="C144" s="1">
        <v>159178</v>
      </c>
      <c r="Q144" s="1" t="s">
        <v>12</v>
      </c>
      <c r="R144" s="1">
        <v>21</v>
      </c>
      <c r="S144" s="1">
        <v>23002</v>
      </c>
      <c r="U144" s="1" t="s">
        <v>12</v>
      </c>
      <c r="V144" s="1">
        <v>21</v>
      </c>
      <c r="W144" s="1">
        <v>13873</v>
      </c>
      <c r="Y144" s="1" t="s">
        <v>12</v>
      </c>
      <c r="Z144" s="1">
        <v>21</v>
      </c>
      <c r="AA144" s="1">
        <v>9129</v>
      </c>
    </row>
    <row r="145" spans="1:27" x14ac:dyDescent="0.25">
      <c r="A145" s="1" t="s">
        <v>51</v>
      </c>
      <c r="B145" s="1">
        <v>13</v>
      </c>
      <c r="C145" s="1">
        <v>160226</v>
      </c>
      <c r="Q145" s="1" t="s">
        <v>12</v>
      </c>
      <c r="R145" s="1">
        <v>22</v>
      </c>
      <c r="S145" s="1">
        <v>15841</v>
      </c>
      <c r="U145" s="1" t="s">
        <v>12</v>
      </c>
      <c r="V145" s="1">
        <v>22</v>
      </c>
      <c r="W145" s="1">
        <v>8863</v>
      </c>
      <c r="Y145" s="1" t="s">
        <v>12</v>
      </c>
      <c r="Z145" s="1">
        <v>22</v>
      </c>
      <c r="AA145" s="1">
        <v>6978</v>
      </c>
    </row>
    <row r="146" spans="1:27" x14ac:dyDescent="0.25">
      <c r="A146" s="1" t="s">
        <v>51</v>
      </c>
      <c r="B146" s="1">
        <v>14</v>
      </c>
      <c r="C146" s="1">
        <v>164399</v>
      </c>
      <c r="Q146" s="1" t="s">
        <v>12</v>
      </c>
      <c r="R146" s="1">
        <v>23</v>
      </c>
      <c r="S146" s="1">
        <v>8423</v>
      </c>
      <c r="U146" s="1" t="s">
        <v>12</v>
      </c>
      <c r="V146" s="1">
        <v>23</v>
      </c>
      <c r="W146" s="1">
        <v>4516</v>
      </c>
      <c r="Y146" s="1" t="s">
        <v>12</v>
      </c>
      <c r="Z146" s="1">
        <v>23</v>
      </c>
      <c r="AA146" s="1">
        <v>3907</v>
      </c>
    </row>
    <row r="147" spans="1:27" x14ac:dyDescent="0.25">
      <c r="A147" s="1" t="s">
        <v>51</v>
      </c>
      <c r="B147" s="1">
        <v>15</v>
      </c>
      <c r="C147" s="1">
        <v>207049</v>
      </c>
      <c r="Q147" s="1" t="s">
        <v>13</v>
      </c>
      <c r="R147" s="1">
        <v>0</v>
      </c>
      <c r="S147" s="1">
        <v>4143</v>
      </c>
      <c r="U147" s="1" t="s">
        <v>13</v>
      </c>
      <c r="V147" s="1">
        <v>0</v>
      </c>
      <c r="W147" s="1">
        <v>2065</v>
      </c>
      <c r="Y147" s="1" t="s">
        <v>13</v>
      </c>
      <c r="Z147" s="1">
        <v>0</v>
      </c>
      <c r="AA147" s="1">
        <v>2078</v>
      </c>
    </row>
    <row r="148" spans="1:27" x14ac:dyDescent="0.25">
      <c r="A148" s="1" t="s">
        <v>51</v>
      </c>
      <c r="B148" s="1">
        <v>16</v>
      </c>
      <c r="C148" s="1">
        <v>289213</v>
      </c>
      <c r="Q148" s="1" t="s">
        <v>13</v>
      </c>
      <c r="R148" s="1">
        <v>1</v>
      </c>
      <c r="S148" s="1">
        <v>2085</v>
      </c>
      <c r="U148" s="1" t="s">
        <v>13</v>
      </c>
      <c r="V148" s="1">
        <v>1</v>
      </c>
      <c r="W148" s="1">
        <v>971</v>
      </c>
      <c r="Y148" s="1" t="s">
        <v>13</v>
      </c>
      <c r="Z148" s="1">
        <v>1</v>
      </c>
      <c r="AA148" s="1">
        <v>1114</v>
      </c>
    </row>
    <row r="149" spans="1:27" x14ac:dyDescent="0.25">
      <c r="A149" s="1" t="s">
        <v>51</v>
      </c>
      <c r="B149" s="1">
        <v>17</v>
      </c>
      <c r="C149" s="1">
        <v>363261</v>
      </c>
      <c r="Q149" s="1" t="s">
        <v>13</v>
      </c>
      <c r="R149" s="1">
        <v>2</v>
      </c>
      <c r="S149" s="1">
        <v>1053</v>
      </c>
      <c r="U149" s="1" t="s">
        <v>13</v>
      </c>
      <c r="V149" s="1">
        <v>2</v>
      </c>
      <c r="W149" s="1">
        <v>455</v>
      </c>
      <c r="Y149" s="1" t="s">
        <v>13</v>
      </c>
      <c r="Z149" s="1">
        <v>2</v>
      </c>
      <c r="AA149" s="1">
        <v>598</v>
      </c>
    </row>
    <row r="150" spans="1:27" x14ac:dyDescent="0.25">
      <c r="A150" s="1" t="s">
        <v>51</v>
      </c>
      <c r="B150" s="1">
        <v>18</v>
      </c>
      <c r="C150" s="1">
        <v>291406</v>
      </c>
      <c r="Q150" s="1" t="s">
        <v>13</v>
      </c>
      <c r="R150" s="1">
        <v>3</v>
      </c>
      <c r="S150" s="1">
        <v>759</v>
      </c>
      <c r="U150" s="1" t="s">
        <v>13</v>
      </c>
      <c r="V150" s="1">
        <v>3</v>
      </c>
      <c r="W150" s="1">
        <v>358</v>
      </c>
      <c r="Y150" s="1" t="s">
        <v>13</v>
      </c>
      <c r="Z150" s="1">
        <v>3</v>
      </c>
      <c r="AA150" s="1">
        <v>401</v>
      </c>
    </row>
    <row r="151" spans="1:27" x14ac:dyDescent="0.25">
      <c r="A151" s="1" t="s">
        <v>51</v>
      </c>
      <c r="B151" s="1">
        <v>19</v>
      </c>
      <c r="C151" s="1">
        <v>209279</v>
      </c>
      <c r="Q151" s="1" t="s">
        <v>13</v>
      </c>
      <c r="R151" s="1">
        <v>4</v>
      </c>
      <c r="S151" s="1">
        <v>1286</v>
      </c>
      <c r="U151" s="1" t="s">
        <v>13</v>
      </c>
      <c r="V151" s="1">
        <v>4</v>
      </c>
      <c r="W151" s="1">
        <v>825</v>
      </c>
      <c r="Y151" s="1" t="s">
        <v>13</v>
      </c>
      <c r="Z151" s="1">
        <v>4</v>
      </c>
      <c r="AA151" s="1">
        <v>461</v>
      </c>
    </row>
    <row r="152" spans="1:27" x14ac:dyDescent="0.25">
      <c r="A152" s="1" t="s">
        <v>51</v>
      </c>
      <c r="B152" s="1">
        <v>20</v>
      </c>
      <c r="C152" s="1">
        <v>146868</v>
      </c>
      <c r="Q152" s="1" t="s">
        <v>13</v>
      </c>
      <c r="R152" s="1">
        <v>5</v>
      </c>
      <c r="S152" s="1">
        <v>6588</v>
      </c>
      <c r="U152" s="1" t="s">
        <v>13</v>
      </c>
      <c r="V152" s="1">
        <v>5</v>
      </c>
      <c r="W152" s="1">
        <v>5144</v>
      </c>
      <c r="Y152" s="1" t="s">
        <v>13</v>
      </c>
      <c r="Z152" s="1">
        <v>5</v>
      </c>
      <c r="AA152" s="1">
        <v>1444</v>
      </c>
    </row>
    <row r="153" spans="1:27" x14ac:dyDescent="0.25">
      <c r="A153" s="1" t="s">
        <v>51</v>
      </c>
      <c r="B153" s="1">
        <v>21</v>
      </c>
      <c r="C153" s="1">
        <v>116773</v>
      </c>
      <c r="Q153" s="1" t="s">
        <v>13</v>
      </c>
      <c r="R153" s="1">
        <v>6</v>
      </c>
      <c r="S153" s="1">
        <v>19551</v>
      </c>
      <c r="U153" s="1" t="s">
        <v>13</v>
      </c>
      <c r="V153" s="1">
        <v>6</v>
      </c>
      <c r="W153" s="1">
        <v>15705</v>
      </c>
      <c r="Y153" s="1" t="s">
        <v>13</v>
      </c>
      <c r="Z153" s="1">
        <v>6</v>
      </c>
      <c r="AA153" s="1">
        <v>3846</v>
      </c>
    </row>
    <row r="154" spans="1:27" x14ac:dyDescent="0.25">
      <c r="A154" s="1" t="s">
        <v>51</v>
      </c>
      <c r="B154" s="1">
        <v>22</v>
      </c>
      <c r="C154" s="1">
        <v>90816</v>
      </c>
      <c r="E154" s="2" t="s">
        <v>0</v>
      </c>
      <c r="F154" s="2" t="s">
        <v>54</v>
      </c>
      <c r="Q154" s="1" t="s">
        <v>13</v>
      </c>
      <c r="R154" s="1">
        <v>7</v>
      </c>
      <c r="S154" s="1">
        <v>37513</v>
      </c>
      <c r="U154" s="1" t="s">
        <v>13</v>
      </c>
      <c r="V154" s="1">
        <v>7</v>
      </c>
      <c r="W154" s="1">
        <v>30400</v>
      </c>
      <c r="Y154" s="1" t="s">
        <v>13</v>
      </c>
      <c r="Z154" s="1">
        <v>7</v>
      </c>
      <c r="AA154" s="1">
        <v>7113</v>
      </c>
    </row>
    <row r="155" spans="1:27" x14ac:dyDescent="0.25">
      <c r="A155" s="1" t="s">
        <v>51</v>
      </c>
      <c r="B155" s="1">
        <v>23</v>
      </c>
      <c r="C155" s="1">
        <v>57427</v>
      </c>
      <c r="E155" s="1" t="s">
        <v>2</v>
      </c>
      <c r="F155" s="1">
        <v>23.33</v>
      </c>
      <c r="Q155" s="1" t="s">
        <v>13</v>
      </c>
      <c r="R155" s="1">
        <v>8</v>
      </c>
      <c r="S155" s="1">
        <v>43611</v>
      </c>
      <c r="U155" s="1" t="s">
        <v>13</v>
      </c>
      <c r="V155" s="1">
        <v>8</v>
      </c>
      <c r="W155" s="1">
        <v>34561</v>
      </c>
      <c r="Y155" s="1" t="s">
        <v>13</v>
      </c>
      <c r="Z155" s="1">
        <v>8</v>
      </c>
      <c r="AA155" s="1">
        <v>9050</v>
      </c>
    </row>
    <row r="156" spans="1:27" x14ac:dyDescent="0.25">
      <c r="A156" s="1" t="s">
        <v>52</v>
      </c>
      <c r="B156" s="1">
        <v>0</v>
      </c>
      <c r="C156" s="1">
        <v>33790</v>
      </c>
      <c r="E156" s="1" t="s">
        <v>3</v>
      </c>
      <c r="F156" s="1">
        <v>12.27</v>
      </c>
      <c r="Q156" s="1" t="s">
        <v>13</v>
      </c>
      <c r="R156" s="1">
        <v>9</v>
      </c>
      <c r="S156" s="1">
        <v>24816</v>
      </c>
      <c r="U156" s="1" t="s">
        <v>13</v>
      </c>
      <c r="V156" s="1">
        <v>9</v>
      </c>
      <c r="W156" s="1">
        <v>18558</v>
      </c>
      <c r="Y156" s="1" t="s">
        <v>13</v>
      </c>
      <c r="Z156" s="1">
        <v>9</v>
      </c>
      <c r="AA156" s="1">
        <v>6258</v>
      </c>
    </row>
    <row r="157" spans="1:27" x14ac:dyDescent="0.25">
      <c r="A157" s="1" t="s">
        <v>52</v>
      </c>
      <c r="B157" s="1">
        <v>1</v>
      </c>
      <c r="C157" s="1">
        <v>23775</v>
      </c>
      <c r="Q157" s="1" t="s">
        <v>13</v>
      </c>
      <c r="R157" s="1">
        <v>10</v>
      </c>
      <c r="S157" s="1">
        <v>20075</v>
      </c>
      <c r="U157" s="1" t="s">
        <v>13</v>
      </c>
      <c r="V157" s="1">
        <v>10</v>
      </c>
      <c r="W157" s="1">
        <v>13643</v>
      </c>
      <c r="Y157" s="1" t="s">
        <v>13</v>
      </c>
      <c r="Z157" s="1">
        <v>10</v>
      </c>
      <c r="AA157" s="1">
        <v>6432</v>
      </c>
    </row>
    <row r="158" spans="1:27" x14ac:dyDescent="0.25">
      <c r="A158" s="1" t="s">
        <v>52</v>
      </c>
      <c r="B158" s="1">
        <v>2</v>
      </c>
      <c r="C158" s="1">
        <v>14134</v>
      </c>
      <c r="Q158" s="1" t="s">
        <v>13</v>
      </c>
      <c r="R158" s="1">
        <v>11</v>
      </c>
      <c r="S158" s="1">
        <v>24645</v>
      </c>
      <c r="U158" s="1" t="s">
        <v>13</v>
      </c>
      <c r="V158" s="1">
        <v>11</v>
      </c>
      <c r="W158" s="1">
        <v>16216</v>
      </c>
      <c r="Y158" s="1" t="s">
        <v>13</v>
      </c>
      <c r="Z158" s="1">
        <v>11</v>
      </c>
      <c r="AA158" s="1">
        <v>8429</v>
      </c>
    </row>
    <row r="159" spans="1:27" x14ac:dyDescent="0.25">
      <c r="A159" s="1" t="s">
        <v>52</v>
      </c>
      <c r="B159" s="1">
        <v>3</v>
      </c>
      <c r="C159" s="1">
        <v>7376</v>
      </c>
      <c r="Q159" s="1" t="s">
        <v>13</v>
      </c>
      <c r="R159" s="1">
        <v>12</v>
      </c>
      <c r="S159" s="1">
        <v>29244</v>
      </c>
      <c r="U159" s="1" t="s">
        <v>13</v>
      </c>
      <c r="V159" s="1">
        <v>12</v>
      </c>
      <c r="W159" s="1">
        <v>19289</v>
      </c>
      <c r="Y159" s="1" t="s">
        <v>13</v>
      </c>
      <c r="Z159" s="1">
        <v>12</v>
      </c>
      <c r="AA159" s="1">
        <v>9955</v>
      </c>
    </row>
    <row r="160" spans="1:27" x14ac:dyDescent="0.25">
      <c r="A160" s="1" t="s">
        <v>52</v>
      </c>
      <c r="B160" s="1">
        <v>4</v>
      </c>
      <c r="C160" s="1">
        <v>4009</v>
      </c>
      <c r="Q160" s="1" t="s">
        <v>13</v>
      </c>
      <c r="R160" s="1">
        <v>13</v>
      </c>
      <c r="S160" s="1">
        <v>28869</v>
      </c>
      <c r="U160" s="1" t="s">
        <v>13</v>
      </c>
      <c r="V160" s="1">
        <v>13</v>
      </c>
      <c r="W160" s="1">
        <v>18770</v>
      </c>
      <c r="Y160" s="1" t="s">
        <v>13</v>
      </c>
      <c r="Z160" s="1">
        <v>13</v>
      </c>
      <c r="AA160" s="1">
        <v>10099</v>
      </c>
    </row>
    <row r="161" spans="1:27" x14ac:dyDescent="0.25">
      <c r="A161" s="1" t="s">
        <v>52</v>
      </c>
      <c r="B161" s="1">
        <v>5</v>
      </c>
      <c r="C161" s="1">
        <v>4842</v>
      </c>
      <c r="Q161" s="1" t="s">
        <v>13</v>
      </c>
      <c r="R161" s="1">
        <v>14</v>
      </c>
      <c r="S161" s="1">
        <v>29690</v>
      </c>
      <c r="U161" s="1" t="s">
        <v>13</v>
      </c>
      <c r="V161" s="1">
        <v>14</v>
      </c>
      <c r="W161" s="1">
        <v>18716</v>
      </c>
      <c r="Y161" s="1" t="s">
        <v>13</v>
      </c>
      <c r="Z161" s="1">
        <v>14</v>
      </c>
      <c r="AA161" s="1">
        <v>10974</v>
      </c>
    </row>
    <row r="162" spans="1:27" x14ac:dyDescent="0.25">
      <c r="A162" s="1" t="s">
        <v>52</v>
      </c>
      <c r="B162" s="1">
        <v>6</v>
      </c>
      <c r="C162" s="1">
        <v>10742</v>
      </c>
      <c r="Q162" s="1" t="s">
        <v>13</v>
      </c>
      <c r="R162" s="1">
        <v>15</v>
      </c>
      <c r="S162" s="1">
        <v>38478</v>
      </c>
      <c r="U162" s="1" t="s">
        <v>13</v>
      </c>
      <c r="V162" s="1">
        <v>15</v>
      </c>
      <c r="W162" s="1">
        <v>25261</v>
      </c>
      <c r="Y162" s="1" t="s">
        <v>13</v>
      </c>
      <c r="Z162" s="1">
        <v>15</v>
      </c>
      <c r="AA162" s="1">
        <v>13217</v>
      </c>
    </row>
    <row r="163" spans="1:27" x14ac:dyDescent="0.25">
      <c r="A163" s="1" t="s">
        <v>52</v>
      </c>
      <c r="B163" s="1">
        <v>7</v>
      </c>
      <c r="C163" s="1">
        <v>19655</v>
      </c>
      <c r="Q163" s="1" t="s">
        <v>13</v>
      </c>
      <c r="R163" s="1">
        <v>16</v>
      </c>
      <c r="S163" s="1">
        <v>59080</v>
      </c>
      <c r="U163" s="1" t="s">
        <v>13</v>
      </c>
      <c r="V163" s="1">
        <v>16</v>
      </c>
      <c r="W163" s="1">
        <v>40802</v>
      </c>
      <c r="Y163" s="1" t="s">
        <v>13</v>
      </c>
      <c r="Z163" s="1">
        <v>16</v>
      </c>
      <c r="AA163" s="1">
        <v>18278</v>
      </c>
    </row>
    <row r="164" spans="1:27" x14ac:dyDescent="0.25">
      <c r="A164" s="1" t="s">
        <v>52</v>
      </c>
      <c r="B164" s="1">
        <v>8</v>
      </c>
      <c r="C164" s="1">
        <v>33445</v>
      </c>
      <c r="Q164" s="1" t="s">
        <v>13</v>
      </c>
      <c r="R164" s="1">
        <v>17</v>
      </c>
      <c r="S164" s="1">
        <v>77360</v>
      </c>
      <c r="U164" s="1" t="s">
        <v>13</v>
      </c>
      <c r="V164" s="1">
        <v>17</v>
      </c>
      <c r="W164" s="1">
        <v>53350</v>
      </c>
      <c r="Y164" s="1" t="s">
        <v>13</v>
      </c>
      <c r="Z164" s="1">
        <v>17</v>
      </c>
      <c r="AA164" s="1">
        <v>24010</v>
      </c>
    </row>
    <row r="165" spans="1:27" x14ac:dyDescent="0.25">
      <c r="A165" s="1" t="s">
        <v>52</v>
      </c>
      <c r="B165" s="1">
        <v>9</v>
      </c>
      <c r="C165" s="1">
        <v>53768</v>
      </c>
      <c r="Q165" s="1" t="s">
        <v>13</v>
      </c>
      <c r="R165" s="1">
        <v>18</v>
      </c>
      <c r="S165" s="1">
        <v>60426</v>
      </c>
      <c r="U165" s="1" t="s">
        <v>13</v>
      </c>
      <c r="V165" s="1">
        <v>18</v>
      </c>
      <c r="W165" s="1">
        <v>39627</v>
      </c>
      <c r="Y165" s="1" t="s">
        <v>13</v>
      </c>
      <c r="Z165" s="1">
        <v>18</v>
      </c>
      <c r="AA165" s="1">
        <v>20799</v>
      </c>
    </row>
    <row r="166" spans="1:27" x14ac:dyDescent="0.25">
      <c r="A166" s="1" t="s">
        <v>52</v>
      </c>
      <c r="B166" s="1">
        <v>10</v>
      </c>
      <c r="C166" s="1">
        <v>74676</v>
      </c>
      <c r="Q166" s="1" t="s">
        <v>13</v>
      </c>
      <c r="R166" s="1">
        <v>19</v>
      </c>
      <c r="S166" s="1">
        <v>43127</v>
      </c>
      <c r="U166" s="1" t="s">
        <v>13</v>
      </c>
      <c r="V166" s="1">
        <v>19</v>
      </c>
      <c r="W166" s="1">
        <v>27270</v>
      </c>
      <c r="Y166" s="1" t="s">
        <v>13</v>
      </c>
      <c r="Z166" s="1">
        <v>19</v>
      </c>
      <c r="AA166" s="1">
        <v>15857</v>
      </c>
    </row>
    <row r="167" spans="1:27" x14ac:dyDescent="0.25">
      <c r="A167" s="1" t="s">
        <v>52</v>
      </c>
      <c r="B167" s="1">
        <v>11</v>
      </c>
      <c r="C167" s="1">
        <v>92763</v>
      </c>
      <c r="Q167" s="1" t="s">
        <v>13</v>
      </c>
      <c r="R167" s="1">
        <v>20</v>
      </c>
      <c r="S167" s="1">
        <v>31100</v>
      </c>
      <c r="U167" s="1" t="s">
        <v>13</v>
      </c>
      <c r="V167" s="1">
        <v>20</v>
      </c>
      <c r="W167" s="1">
        <v>19080</v>
      </c>
      <c r="Y167" s="1" t="s">
        <v>13</v>
      </c>
      <c r="Z167" s="1">
        <v>20</v>
      </c>
      <c r="AA167" s="1">
        <v>12020</v>
      </c>
    </row>
    <row r="168" spans="1:27" x14ac:dyDescent="0.25">
      <c r="A168" s="1" t="s">
        <v>52</v>
      </c>
      <c r="B168" s="1">
        <v>12</v>
      </c>
      <c r="C168" s="1">
        <v>101394</v>
      </c>
      <c r="Q168" s="1" t="s">
        <v>13</v>
      </c>
      <c r="R168" s="1">
        <v>21</v>
      </c>
      <c r="S168" s="1">
        <v>25057</v>
      </c>
      <c r="U168" s="1" t="s">
        <v>13</v>
      </c>
      <c r="V168" s="1">
        <v>21</v>
      </c>
      <c r="W168" s="1">
        <v>14515</v>
      </c>
      <c r="Y168" s="1" t="s">
        <v>13</v>
      </c>
      <c r="Z168" s="1">
        <v>21</v>
      </c>
      <c r="AA168" s="1">
        <v>10542</v>
      </c>
    </row>
    <row r="169" spans="1:27" x14ac:dyDescent="0.25">
      <c r="A169" s="1" t="s">
        <v>52</v>
      </c>
      <c r="B169" s="1">
        <v>13</v>
      </c>
      <c r="C169" s="1">
        <v>102894</v>
      </c>
      <c r="Q169" s="1" t="s">
        <v>13</v>
      </c>
      <c r="R169" s="1">
        <v>22</v>
      </c>
      <c r="S169" s="1">
        <v>18354</v>
      </c>
      <c r="U169" s="1" t="s">
        <v>13</v>
      </c>
      <c r="V169" s="1">
        <v>22</v>
      </c>
      <c r="W169" s="1">
        <v>10124</v>
      </c>
      <c r="Y169" s="1" t="s">
        <v>13</v>
      </c>
      <c r="Z169" s="1">
        <v>22</v>
      </c>
      <c r="AA169" s="1">
        <v>8230</v>
      </c>
    </row>
    <row r="170" spans="1:27" x14ac:dyDescent="0.25">
      <c r="A170" s="1" t="s">
        <v>52</v>
      </c>
      <c r="B170" s="1">
        <v>14</v>
      </c>
      <c r="C170" s="1">
        <v>105056</v>
      </c>
      <c r="Q170" s="1" t="s">
        <v>13</v>
      </c>
      <c r="R170" s="1">
        <v>23</v>
      </c>
      <c r="S170" s="1">
        <v>9867</v>
      </c>
      <c r="U170" s="1" t="s">
        <v>13</v>
      </c>
      <c r="V170" s="1">
        <v>23</v>
      </c>
      <c r="W170" s="1">
        <v>5207</v>
      </c>
      <c r="Y170" s="1" t="s">
        <v>13</v>
      </c>
      <c r="Z170" s="1">
        <v>23</v>
      </c>
      <c r="AA170" s="1">
        <v>4660</v>
      </c>
    </row>
    <row r="171" spans="1:27" x14ac:dyDescent="0.25">
      <c r="A171" s="1" t="s">
        <v>52</v>
      </c>
      <c r="B171" s="1">
        <v>15</v>
      </c>
      <c r="C171" s="1">
        <v>108426</v>
      </c>
    </row>
    <row r="172" spans="1:27" x14ac:dyDescent="0.25">
      <c r="A172" s="1" t="s">
        <v>52</v>
      </c>
      <c r="B172" s="1">
        <v>16</v>
      </c>
      <c r="C172" s="1">
        <v>106591</v>
      </c>
    </row>
    <row r="173" spans="1:27" x14ac:dyDescent="0.25">
      <c r="A173" s="1" t="s">
        <v>52</v>
      </c>
      <c r="B173" s="1">
        <v>17</v>
      </c>
      <c r="C173" s="1">
        <v>99675</v>
      </c>
    </row>
    <row r="174" spans="1:27" x14ac:dyDescent="0.25">
      <c r="A174" s="1" t="s">
        <v>52</v>
      </c>
      <c r="B174" s="1">
        <v>18</v>
      </c>
      <c r="C174" s="1">
        <v>89361</v>
      </c>
    </row>
    <row r="175" spans="1:27" x14ac:dyDescent="0.25">
      <c r="A175" s="1" t="s">
        <v>52</v>
      </c>
      <c r="B175" s="1">
        <v>19</v>
      </c>
      <c r="C175" s="1">
        <v>69333</v>
      </c>
    </row>
    <row r="176" spans="1:27" x14ac:dyDescent="0.25">
      <c r="A176" s="1" t="s">
        <v>52</v>
      </c>
      <c r="B176" s="1">
        <v>20</v>
      </c>
      <c r="C176" s="1">
        <v>50809</v>
      </c>
    </row>
    <row r="177" spans="1:4" x14ac:dyDescent="0.25">
      <c r="A177" s="1" t="s">
        <v>52</v>
      </c>
      <c r="B177" s="1">
        <v>21</v>
      </c>
      <c r="C177" s="1">
        <v>43109</v>
      </c>
    </row>
    <row r="178" spans="1:4" x14ac:dyDescent="0.25">
      <c r="A178" s="1" t="s">
        <v>52</v>
      </c>
      <c r="B178" s="1">
        <v>22</v>
      </c>
      <c r="C178" s="1">
        <v>38811</v>
      </c>
    </row>
    <row r="179" spans="1:4" x14ac:dyDescent="0.25">
      <c r="A179" s="1" t="s">
        <v>52</v>
      </c>
      <c r="B179" s="1">
        <v>23</v>
      </c>
      <c r="C179" s="1">
        <v>31220</v>
      </c>
    </row>
    <row r="182" spans="1:4" x14ac:dyDescent="0.25">
      <c r="A182" s="17"/>
      <c r="B182" s="17"/>
      <c r="C182" s="17"/>
      <c r="D182" s="17"/>
    </row>
    <row r="183" spans="1:4" x14ac:dyDescent="0.25">
      <c r="A183" s="2"/>
      <c r="B183" s="2"/>
      <c r="C183" s="2"/>
      <c r="D183" s="2"/>
    </row>
    <row r="185" spans="1:4" x14ac:dyDescent="0.25">
      <c r="A185" s="2" t="s">
        <v>0</v>
      </c>
      <c r="B185" s="2" t="s">
        <v>5</v>
      </c>
      <c r="C185" s="2" t="s">
        <v>54</v>
      </c>
    </row>
    <row r="186" spans="1:4" x14ac:dyDescent="0.25">
      <c r="A186" s="1" t="s">
        <v>2</v>
      </c>
      <c r="B186" s="1" t="s">
        <v>7</v>
      </c>
      <c r="C186" s="1">
        <v>22.02</v>
      </c>
    </row>
    <row r="187" spans="1:4" x14ac:dyDescent="0.25">
      <c r="A187" s="1" t="s">
        <v>2</v>
      </c>
      <c r="B187" s="1" t="s">
        <v>8</v>
      </c>
      <c r="C187" s="1">
        <v>23.89</v>
      </c>
    </row>
    <row r="188" spans="1:4" x14ac:dyDescent="0.25">
      <c r="A188" s="1" t="s">
        <v>2</v>
      </c>
      <c r="B188" s="1" t="s">
        <v>9</v>
      </c>
      <c r="C188" s="1">
        <v>26.17</v>
      </c>
    </row>
    <row r="189" spans="1:4" x14ac:dyDescent="0.25">
      <c r="A189" s="1" t="s">
        <v>2</v>
      </c>
      <c r="B189" s="1" t="s">
        <v>10</v>
      </c>
      <c r="C189" s="1">
        <v>26.62</v>
      </c>
    </row>
    <row r="190" spans="1:4" x14ac:dyDescent="0.25">
      <c r="A190" s="1" t="s">
        <v>2</v>
      </c>
      <c r="B190" s="1" t="s">
        <v>11</v>
      </c>
      <c r="C190" s="1">
        <v>20.77</v>
      </c>
    </row>
    <row r="191" spans="1:4" x14ac:dyDescent="0.25">
      <c r="A191" s="1" t="s">
        <v>2</v>
      </c>
      <c r="B191" s="1" t="s">
        <v>12</v>
      </c>
      <c r="C191" s="1">
        <v>20.9</v>
      </c>
    </row>
    <row r="192" spans="1:4" x14ac:dyDescent="0.25">
      <c r="A192" s="1" t="s">
        <v>2</v>
      </c>
      <c r="B192" s="1" t="s">
        <v>13</v>
      </c>
      <c r="C192" s="1">
        <v>19.8</v>
      </c>
    </row>
    <row r="193" spans="1:3" x14ac:dyDescent="0.25">
      <c r="A193" s="1" t="s">
        <v>3</v>
      </c>
      <c r="B193" s="1" t="s">
        <v>7</v>
      </c>
      <c r="C193" s="1">
        <v>12.03</v>
      </c>
    </row>
    <row r="194" spans="1:3" x14ac:dyDescent="0.25">
      <c r="A194" s="1" t="s">
        <v>3</v>
      </c>
      <c r="B194" s="1" t="s">
        <v>8</v>
      </c>
      <c r="C194" s="1">
        <v>11.79</v>
      </c>
    </row>
    <row r="195" spans="1:3" x14ac:dyDescent="0.25">
      <c r="A195" s="1" t="s">
        <v>3</v>
      </c>
      <c r="B195" s="1" t="s">
        <v>9</v>
      </c>
      <c r="C195" s="1">
        <v>13.83</v>
      </c>
    </row>
    <row r="196" spans="1:3" x14ac:dyDescent="0.25">
      <c r="A196" s="1" t="s">
        <v>3</v>
      </c>
      <c r="B196" s="1" t="s">
        <v>10</v>
      </c>
      <c r="C196" s="1">
        <v>13.67</v>
      </c>
    </row>
    <row r="197" spans="1:3" x14ac:dyDescent="0.25">
      <c r="A197" s="1" t="s">
        <v>3</v>
      </c>
      <c r="B197" s="1" t="s">
        <v>11</v>
      </c>
      <c r="C197" s="1">
        <v>11.87</v>
      </c>
    </row>
    <row r="198" spans="1:3" x14ac:dyDescent="0.25">
      <c r="A198" s="1" t="s">
        <v>3</v>
      </c>
      <c r="B198" s="1" t="s">
        <v>12</v>
      </c>
      <c r="C198" s="1">
        <v>11.66</v>
      </c>
    </row>
    <row r="199" spans="1:3" x14ac:dyDescent="0.25">
      <c r="A199" s="1" t="s">
        <v>3</v>
      </c>
      <c r="B199" s="1" t="s">
        <v>13</v>
      </c>
      <c r="C199" s="1">
        <v>11.66</v>
      </c>
    </row>
    <row r="211" spans="1:3" x14ac:dyDescent="0.25">
      <c r="A211" s="1" t="s">
        <v>60</v>
      </c>
      <c r="B211" s="1" t="s">
        <v>61</v>
      </c>
      <c r="C211" s="1" t="s">
        <v>62</v>
      </c>
    </row>
    <row r="212" spans="1:3" x14ac:dyDescent="0.25">
      <c r="A212" s="1" t="s">
        <v>57</v>
      </c>
      <c r="B212" s="1">
        <v>2636223</v>
      </c>
      <c r="C212" s="14">
        <f>+B212/($B$212+$B$213+$B$214)</f>
        <v>0.58810027555387401</v>
      </c>
    </row>
    <row r="213" spans="1:3" x14ac:dyDescent="0.25">
      <c r="A213" s="1" t="s">
        <v>58</v>
      </c>
      <c r="B213" s="1">
        <v>171126</v>
      </c>
      <c r="C213" s="14">
        <f t="shared" ref="C213:C214" si="0">+B213/($B$212+$B$213+$B$214)</f>
        <v>3.8175544236747891E-2</v>
      </c>
    </row>
    <row r="214" spans="1:3" x14ac:dyDescent="0.25">
      <c r="A214" s="1" t="s">
        <v>59</v>
      </c>
      <c r="B214" s="1">
        <v>1675259</v>
      </c>
      <c r="C214" s="14">
        <f t="shared" si="0"/>
        <v>0.37372418020937809</v>
      </c>
    </row>
    <row r="218" spans="1:3" x14ac:dyDescent="0.25">
      <c r="A218" s="2" t="s">
        <v>60</v>
      </c>
      <c r="B218" s="2" t="s">
        <v>63</v>
      </c>
      <c r="C218" s="2" t="s">
        <v>61</v>
      </c>
    </row>
    <row r="219" spans="1:3" x14ac:dyDescent="0.25">
      <c r="A219" s="1" t="s">
        <v>57</v>
      </c>
      <c r="B219" s="1" t="s">
        <v>2</v>
      </c>
      <c r="C219" s="1">
        <v>887280</v>
      </c>
    </row>
    <row r="220" spans="1:3" x14ac:dyDescent="0.25">
      <c r="A220" s="1" t="s">
        <v>57</v>
      </c>
      <c r="B220" s="1" t="s">
        <v>3</v>
      </c>
      <c r="C220" s="1">
        <v>1748943</v>
      </c>
    </row>
    <row r="221" spans="1:3" x14ac:dyDescent="0.25">
      <c r="A221" s="1" t="s">
        <v>58</v>
      </c>
      <c r="B221" s="1" t="s">
        <v>2</v>
      </c>
      <c r="C221" s="1">
        <v>171126</v>
      </c>
    </row>
    <row r="222" spans="1:3" x14ac:dyDescent="0.25">
      <c r="A222" s="1" t="s">
        <v>59</v>
      </c>
      <c r="B222" s="1" t="s">
        <v>2</v>
      </c>
      <c r="C222" s="1">
        <v>714135</v>
      </c>
    </row>
    <row r="223" spans="1:3" x14ac:dyDescent="0.25">
      <c r="A223" s="1" t="s">
        <v>59</v>
      </c>
      <c r="B223" s="1" t="s">
        <v>3</v>
      </c>
      <c r="C223" s="1">
        <v>961124</v>
      </c>
    </row>
    <row r="229" spans="1:13" x14ac:dyDescent="0.25">
      <c r="K229" s="16" t="s">
        <v>21</v>
      </c>
      <c r="L229" s="16"/>
      <c r="M229" s="16"/>
    </row>
    <row r="230" spans="1:13" x14ac:dyDescent="0.25">
      <c r="K230" s="2" t="s">
        <v>5</v>
      </c>
      <c r="L230" s="2" t="s">
        <v>66</v>
      </c>
      <c r="M230" s="2" t="s">
        <v>61</v>
      </c>
    </row>
    <row r="231" spans="1:13" x14ac:dyDescent="0.25">
      <c r="A231" s="17" t="s">
        <v>67</v>
      </c>
      <c r="B231" s="17"/>
      <c r="C231" s="17"/>
      <c r="K231" s="1" t="s">
        <v>7</v>
      </c>
      <c r="L231" s="1" t="s">
        <v>57</v>
      </c>
      <c r="M231" s="1">
        <v>124277</v>
      </c>
    </row>
    <row r="232" spans="1:13" x14ac:dyDescent="0.25">
      <c r="A232" s="2" t="s">
        <v>5</v>
      </c>
      <c r="B232" s="2" t="s">
        <v>66</v>
      </c>
      <c r="C232" s="2" t="s">
        <v>61</v>
      </c>
      <c r="K232" s="1" t="s">
        <v>7</v>
      </c>
      <c r="L232" s="1" t="s">
        <v>58</v>
      </c>
      <c r="M232" s="1">
        <v>23051</v>
      </c>
    </row>
    <row r="233" spans="1:13" x14ac:dyDescent="0.25">
      <c r="A233" s="1" t="s">
        <v>7</v>
      </c>
      <c r="B233" s="1" t="s">
        <v>57</v>
      </c>
      <c r="C233" s="1">
        <v>240175</v>
      </c>
      <c r="K233" s="1" t="s">
        <v>7</v>
      </c>
      <c r="L233" s="1" t="s">
        <v>59</v>
      </c>
      <c r="M233" s="1">
        <v>106536</v>
      </c>
    </row>
    <row r="234" spans="1:13" x14ac:dyDescent="0.25">
      <c r="A234" s="1" t="s">
        <v>7</v>
      </c>
      <c r="B234" s="1" t="s">
        <v>59</v>
      </c>
      <c r="C234" s="1">
        <v>137960</v>
      </c>
      <c r="K234" s="1" t="s">
        <v>8</v>
      </c>
      <c r="L234" s="1" t="s">
        <v>57</v>
      </c>
      <c r="M234" s="1">
        <v>101947</v>
      </c>
    </row>
    <row r="235" spans="1:13" x14ac:dyDescent="0.25">
      <c r="A235" s="1" t="s">
        <v>8</v>
      </c>
      <c r="B235" s="1" t="s">
        <v>57</v>
      </c>
      <c r="C235" s="1">
        <v>249430</v>
      </c>
      <c r="K235" s="1" t="s">
        <v>8</v>
      </c>
      <c r="L235" s="1" t="s">
        <v>58</v>
      </c>
      <c r="M235" s="1">
        <v>21164</v>
      </c>
    </row>
    <row r="236" spans="1:13" x14ac:dyDescent="0.25">
      <c r="A236" s="1" t="s">
        <v>8</v>
      </c>
      <c r="B236" s="1" t="s">
        <v>59</v>
      </c>
      <c r="C236" s="1">
        <v>135416</v>
      </c>
      <c r="K236" s="1" t="s">
        <v>8</v>
      </c>
      <c r="L236" s="1" t="s">
        <v>59</v>
      </c>
      <c r="M236" s="1">
        <v>86409</v>
      </c>
    </row>
    <row r="237" spans="1:13" x14ac:dyDescent="0.25">
      <c r="A237" s="1" t="s">
        <v>9</v>
      </c>
      <c r="B237" s="1" t="s">
        <v>57</v>
      </c>
      <c r="C237" s="1">
        <v>229196</v>
      </c>
      <c r="K237" s="1" t="s">
        <v>9</v>
      </c>
      <c r="L237" s="1" t="s">
        <v>57</v>
      </c>
      <c r="M237" s="1">
        <v>193811</v>
      </c>
    </row>
    <row r="238" spans="1:13" x14ac:dyDescent="0.25">
      <c r="A238" s="1" t="s">
        <v>9</v>
      </c>
      <c r="B238" s="1" t="s">
        <v>59</v>
      </c>
      <c r="C238" s="1">
        <v>115862</v>
      </c>
      <c r="K238" s="1" t="s">
        <v>9</v>
      </c>
      <c r="L238" s="1" t="s">
        <v>58</v>
      </c>
      <c r="M238" s="1">
        <v>39595</v>
      </c>
    </row>
    <row r="239" spans="1:13" x14ac:dyDescent="0.25">
      <c r="A239" s="1" t="s">
        <v>10</v>
      </c>
      <c r="B239" s="1" t="s">
        <v>57</v>
      </c>
      <c r="C239" s="1">
        <v>204632</v>
      </c>
      <c r="K239" s="1" t="s">
        <v>9</v>
      </c>
      <c r="L239" s="1" t="s">
        <v>59</v>
      </c>
      <c r="M239" s="1">
        <v>132408</v>
      </c>
    </row>
    <row r="240" spans="1:13" x14ac:dyDescent="0.25">
      <c r="A240" s="1" t="s">
        <v>10</v>
      </c>
      <c r="B240" s="1" t="s">
        <v>59</v>
      </c>
      <c r="C240" s="1">
        <v>102155</v>
      </c>
      <c r="K240" s="1" t="s">
        <v>10</v>
      </c>
      <c r="L240" s="1" t="s">
        <v>57</v>
      </c>
      <c r="M240" s="1">
        <v>157625</v>
      </c>
    </row>
    <row r="241" spans="1:13" x14ac:dyDescent="0.25">
      <c r="A241" s="1" t="s">
        <v>11</v>
      </c>
      <c r="B241" s="1" t="s">
        <v>57</v>
      </c>
      <c r="C241" s="1">
        <v>272957</v>
      </c>
      <c r="K241" s="1" t="s">
        <v>10</v>
      </c>
      <c r="L241" s="1" t="s">
        <v>58</v>
      </c>
      <c r="M241" s="1">
        <v>34287</v>
      </c>
    </row>
    <row r="242" spans="1:13" x14ac:dyDescent="0.25">
      <c r="A242" s="1" t="s">
        <v>11</v>
      </c>
      <c r="B242" s="1" t="s">
        <v>59</v>
      </c>
      <c r="C242" s="1">
        <v>158325</v>
      </c>
      <c r="K242" s="1" t="s">
        <v>10</v>
      </c>
      <c r="L242" s="1" t="s">
        <v>59</v>
      </c>
      <c r="M242" s="1">
        <v>110083</v>
      </c>
    </row>
    <row r="243" spans="1:13" x14ac:dyDescent="0.25">
      <c r="A243" s="1" t="s">
        <v>12</v>
      </c>
      <c r="B243" s="1" t="s">
        <v>57</v>
      </c>
      <c r="C243" s="1">
        <v>278836</v>
      </c>
      <c r="K243" s="1" t="s">
        <v>11</v>
      </c>
      <c r="L243" s="1" t="s">
        <v>57</v>
      </c>
      <c r="M243" s="1">
        <v>113383</v>
      </c>
    </row>
    <row r="244" spans="1:13" x14ac:dyDescent="0.25">
      <c r="A244" s="1" t="s">
        <v>12</v>
      </c>
      <c r="B244" s="1" t="s">
        <v>59</v>
      </c>
      <c r="C244" s="1">
        <v>154211</v>
      </c>
      <c r="K244" s="1" t="s">
        <v>11</v>
      </c>
      <c r="L244" s="1" t="s">
        <v>58</v>
      </c>
      <c r="M244" s="1">
        <v>19058</v>
      </c>
    </row>
    <row r="245" spans="1:13" x14ac:dyDescent="0.25">
      <c r="A245" s="1" t="s">
        <v>13</v>
      </c>
      <c r="B245" s="1" t="s">
        <v>57</v>
      </c>
      <c r="C245" s="1">
        <v>273717</v>
      </c>
      <c r="K245" s="1" t="s">
        <v>11</v>
      </c>
      <c r="L245" s="1" t="s">
        <v>59</v>
      </c>
      <c r="M245" s="1">
        <v>100060</v>
      </c>
    </row>
    <row r="246" spans="1:13" x14ac:dyDescent="0.25">
      <c r="A246" s="1" t="s">
        <v>13</v>
      </c>
      <c r="B246" s="1" t="s">
        <v>59</v>
      </c>
      <c r="C246" s="1">
        <v>157195</v>
      </c>
      <c r="K246" s="1" t="s">
        <v>12</v>
      </c>
      <c r="L246" s="1" t="s">
        <v>57</v>
      </c>
      <c r="M246" s="1">
        <v>98194</v>
      </c>
    </row>
    <row r="247" spans="1:13" x14ac:dyDescent="0.25">
      <c r="K247" s="1" t="s">
        <v>12</v>
      </c>
      <c r="L247" s="1" t="s">
        <v>58</v>
      </c>
      <c r="M247" s="1">
        <v>17401</v>
      </c>
    </row>
    <row r="248" spans="1:13" x14ac:dyDescent="0.25">
      <c r="K248" s="1" t="s">
        <v>12</v>
      </c>
      <c r="L248" s="1" t="s">
        <v>59</v>
      </c>
      <c r="M248" s="1">
        <v>87387</v>
      </c>
    </row>
    <row r="249" spans="1:13" x14ac:dyDescent="0.25">
      <c r="K249" s="1" t="s">
        <v>13</v>
      </c>
      <c r="L249" s="1" t="s">
        <v>57</v>
      </c>
      <c r="M249" s="1">
        <v>98043</v>
      </c>
    </row>
    <row r="250" spans="1:13" x14ac:dyDescent="0.25">
      <c r="K250" s="1" t="s">
        <v>13</v>
      </c>
      <c r="L250" s="1" t="s">
        <v>58</v>
      </c>
      <c r="M250" s="1">
        <v>16570</v>
      </c>
    </row>
    <row r="251" spans="1:13" x14ac:dyDescent="0.25">
      <c r="K251" s="1" t="s">
        <v>13</v>
      </c>
      <c r="L251" s="1" t="s">
        <v>59</v>
      </c>
      <c r="M251" s="1">
        <v>91252</v>
      </c>
    </row>
    <row r="255" spans="1:13" x14ac:dyDescent="0.25">
      <c r="K255" s="15" t="s">
        <v>2</v>
      </c>
      <c r="L255" s="15"/>
      <c r="M255" s="15"/>
    </row>
    <row r="256" spans="1:13" x14ac:dyDescent="0.25">
      <c r="A256" s="15" t="s">
        <v>67</v>
      </c>
      <c r="B256" s="15"/>
      <c r="C256" s="15"/>
      <c r="K256" s="2" t="s">
        <v>66</v>
      </c>
      <c r="L256" s="2" t="s">
        <v>69</v>
      </c>
      <c r="M256" s="2" t="s">
        <v>61</v>
      </c>
    </row>
    <row r="257" spans="1:13" x14ac:dyDescent="0.25">
      <c r="A257" s="2" t="s">
        <v>66</v>
      </c>
      <c r="B257" s="2" t="s">
        <v>69</v>
      </c>
      <c r="C257" s="2" t="s">
        <v>61</v>
      </c>
      <c r="K257" s="1" t="s">
        <v>58</v>
      </c>
      <c r="L257" s="1" t="s">
        <v>43</v>
      </c>
      <c r="M257" s="1">
        <v>30212</v>
      </c>
    </row>
    <row r="258" spans="1:13" x14ac:dyDescent="0.25">
      <c r="A258" s="1" t="s">
        <v>57</v>
      </c>
      <c r="B258" s="1" t="s">
        <v>37</v>
      </c>
      <c r="C258" s="1">
        <v>119146</v>
      </c>
      <c r="K258" s="1" t="s">
        <v>57</v>
      </c>
      <c r="L258" s="1" t="s">
        <v>44</v>
      </c>
      <c r="M258" s="1">
        <v>19380</v>
      </c>
    </row>
    <row r="259" spans="1:13" x14ac:dyDescent="0.25">
      <c r="A259" s="1" t="s">
        <v>57</v>
      </c>
      <c r="B259" s="1" t="s">
        <v>38</v>
      </c>
      <c r="C259" s="1">
        <v>215327</v>
      </c>
      <c r="K259" s="1" t="s">
        <v>58</v>
      </c>
      <c r="L259" s="1" t="s">
        <v>38</v>
      </c>
      <c r="M259" s="1">
        <v>25888</v>
      </c>
    </row>
    <row r="260" spans="1:13" x14ac:dyDescent="0.25">
      <c r="A260" s="1" t="s">
        <v>57</v>
      </c>
      <c r="B260" s="1" t="s">
        <v>39</v>
      </c>
      <c r="C260" s="1">
        <v>60671</v>
      </c>
      <c r="K260" s="1" t="s">
        <v>59</v>
      </c>
      <c r="L260" s="1" t="s">
        <v>48</v>
      </c>
      <c r="M260" s="1">
        <v>96347</v>
      </c>
    </row>
    <row r="261" spans="1:13" x14ac:dyDescent="0.25">
      <c r="A261" s="1" t="s">
        <v>57</v>
      </c>
      <c r="B261" s="1" t="s">
        <v>40</v>
      </c>
      <c r="C261" s="1">
        <v>74330</v>
      </c>
      <c r="K261" s="1" t="s">
        <v>58</v>
      </c>
      <c r="L261" s="1" t="s">
        <v>40</v>
      </c>
      <c r="M261" s="1">
        <v>2151</v>
      </c>
    </row>
    <row r="262" spans="1:13" x14ac:dyDescent="0.25">
      <c r="A262" s="1" t="s">
        <v>57</v>
      </c>
      <c r="B262" s="1" t="s">
        <v>41</v>
      </c>
      <c r="C262" s="1">
        <v>76359</v>
      </c>
      <c r="K262" s="1" t="s">
        <v>59</v>
      </c>
      <c r="L262" s="1" t="s">
        <v>41</v>
      </c>
      <c r="M262" s="1">
        <v>14079</v>
      </c>
    </row>
    <row r="263" spans="1:13" x14ac:dyDescent="0.25">
      <c r="A263" s="1" t="s">
        <v>57</v>
      </c>
      <c r="B263" s="1" t="s">
        <v>42</v>
      </c>
      <c r="C263" s="1">
        <v>216998</v>
      </c>
      <c r="K263" s="1" t="s">
        <v>57</v>
      </c>
      <c r="L263" s="1" t="s">
        <v>46</v>
      </c>
      <c r="M263" s="1">
        <v>32954</v>
      </c>
    </row>
    <row r="264" spans="1:13" x14ac:dyDescent="0.25">
      <c r="A264" s="1" t="s">
        <v>57</v>
      </c>
      <c r="B264" s="1" t="s">
        <v>43</v>
      </c>
      <c r="C264" s="1">
        <v>236561</v>
      </c>
      <c r="K264" s="1" t="s">
        <v>58</v>
      </c>
      <c r="L264" s="1" t="s">
        <v>46</v>
      </c>
      <c r="M264" s="1">
        <v>5794</v>
      </c>
    </row>
    <row r="265" spans="1:13" x14ac:dyDescent="0.25">
      <c r="A265" s="1" t="s">
        <v>57</v>
      </c>
      <c r="B265" s="1" t="s">
        <v>44</v>
      </c>
      <c r="C265" s="1">
        <v>87596</v>
      </c>
      <c r="K265" s="1" t="s">
        <v>59</v>
      </c>
      <c r="L265" s="1" t="s">
        <v>46</v>
      </c>
      <c r="M265" s="1">
        <v>34808</v>
      </c>
    </row>
    <row r="266" spans="1:13" x14ac:dyDescent="0.25">
      <c r="A266" s="1" t="s">
        <v>57</v>
      </c>
      <c r="B266" s="1" t="s">
        <v>45</v>
      </c>
      <c r="C266" s="1">
        <v>197893</v>
      </c>
      <c r="K266" s="1" t="s">
        <v>59</v>
      </c>
      <c r="L266" s="1" t="s">
        <v>38</v>
      </c>
      <c r="M266" s="1">
        <v>115900</v>
      </c>
    </row>
    <row r="267" spans="1:13" x14ac:dyDescent="0.25">
      <c r="A267" s="1" t="s">
        <v>57</v>
      </c>
      <c r="B267" s="1" t="s">
        <v>46</v>
      </c>
      <c r="C267" s="1">
        <v>111504</v>
      </c>
      <c r="K267" s="1" t="s">
        <v>57</v>
      </c>
      <c r="L267" s="1" t="s">
        <v>42</v>
      </c>
      <c r="M267" s="1">
        <v>155678</v>
      </c>
    </row>
    <row r="268" spans="1:13" x14ac:dyDescent="0.25">
      <c r="A268" s="1" t="s">
        <v>57</v>
      </c>
      <c r="B268" s="1" t="s">
        <v>47</v>
      </c>
      <c r="C268" s="1">
        <v>151889</v>
      </c>
      <c r="K268" s="1" t="s">
        <v>58</v>
      </c>
      <c r="L268" s="1" t="s">
        <v>48</v>
      </c>
      <c r="M268" s="1">
        <v>19488</v>
      </c>
    </row>
    <row r="269" spans="1:13" x14ac:dyDescent="0.25">
      <c r="A269" s="1" t="s">
        <v>57</v>
      </c>
      <c r="B269" s="1" t="s">
        <v>48</v>
      </c>
      <c r="C269" s="1">
        <v>200669</v>
      </c>
      <c r="K269" s="1" t="s">
        <v>57</v>
      </c>
      <c r="L269" s="1" t="s">
        <v>37</v>
      </c>
      <c r="M269" s="1">
        <v>47378</v>
      </c>
    </row>
    <row r="270" spans="1:13" x14ac:dyDescent="0.25">
      <c r="A270" s="1" t="s">
        <v>59</v>
      </c>
      <c r="B270" s="1" t="s">
        <v>37</v>
      </c>
      <c r="C270" s="1">
        <v>61517</v>
      </c>
      <c r="K270" s="1" t="s">
        <v>58</v>
      </c>
      <c r="L270" s="1" t="s">
        <v>47</v>
      </c>
      <c r="M270" s="1">
        <v>12396</v>
      </c>
    </row>
    <row r="271" spans="1:13" x14ac:dyDescent="0.25">
      <c r="A271" s="1" t="s">
        <v>59</v>
      </c>
      <c r="B271" s="1" t="s">
        <v>38</v>
      </c>
      <c r="C271" s="1">
        <v>119903</v>
      </c>
      <c r="K271" s="1" t="s">
        <v>57</v>
      </c>
      <c r="L271" s="1" t="s">
        <v>47</v>
      </c>
      <c r="M271" s="1">
        <v>61403</v>
      </c>
    </row>
    <row r="272" spans="1:13" x14ac:dyDescent="0.25">
      <c r="A272" s="1" t="s">
        <v>59</v>
      </c>
      <c r="B272" s="1" t="s">
        <v>39</v>
      </c>
      <c r="C272" s="1">
        <v>43227</v>
      </c>
      <c r="K272" s="1" t="s">
        <v>57</v>
      </c>
      <c r="L272" s="1" t="s">
        <v>40</v>
      </c>
      <c r="M272" s="1">
        <v>15484</v>
      </c>
    </row>
    <row r="273" spans="1:13" x14ac:dyDescent="0.25">
      <c r="A273" s="1" t="s">
        <v>59</v>
      </c>
      <c r="B273" s="1" t="s">
        <v>40</v>
      </c>
      <c r="C273" s="1">
        <v>42632</v>
      </c>
      <c r="K273" s="1" t="s">
        <v>57</v>
      </c>
      <c r="L273" s="1" t="s">
        <v>45</v>
      </c>
      <c r="M273" s="1">
        <v>125708</v>
      </c>
    </row>
    <row r="274" spans="1:13" x14ac:dyDescent="0.25">
      <c r="A274" s="1" t="s">
        <v>59</v>
      </c>
      <c r="B274" s="1" t="s">
        <v>41</v>
      </c>
      <c r="C274" s="1">
        <v>42304</v>
      </c>
      <c r="K274" s="1" t="s">
        <v>58</v>
      </c>
      <c r="L274" s="1" t="s">
        <v>37</v>
      </c>
      <c r="M274" s="1">
        <v>11980</v>
      </c>
    </row>
    <row r="275" spans="1:13" x14ac:dyDescent="0.25">
      <c r="A275" s="1" t="s">
        <v>59</v>
      </c>
      <c r="B275" s="1" t="s">
        <v>42</v>
      </c>
      <c r="C275" s="1">
        <v>114004</v>
      </c>
      <c r="K275" s="1" t="s">
        <v>58</v>
      </c>
      <c r="L275" s="1" t="s">
        <v>39</v>
      </c>
      <c r="M275" s="1">
        <v>1872</v>
      </c>
    </row>
    <row r="276" spans="1:13" x14ac:dyDescent="0.25">
      <c r="A276" s="1" t="s">
        <v>59</v>
      </c>
      <c r="B276" s="1" t="s">
        <v>43</v>
      </c>
      <c r="C276" s="1">
        <v>91721</v>
      </c>
      <c r="K276" s="1" t="s">
        <v>57</v>
      </c>
      <c r="L276" s="1" t="s">
        <v>38</v>
      </c>
      <c r="M276" s="1">
        <v>128307</v>
      </c>
    </row>
    <row r="277" spans="1:13" x14ac:dyDescent="0.25">
      <c r="A277" s="1" t="s">
        <v>59</v>
      </c>
      <c r="B277" s="1" t="s">
        <v>44</v>
      </c>
      <c r="C277" s="1">
        <v>66059</v>
      </c>
      <c r="K277" s="1" t="s">
        <v>59</v>
      </c>
      <c r="L277" s="1" t="s">
        <v>37</v>
      </c>
      <c r="M277" s="1">
        <v>32539</v>
      </c>
    </row>
    <row r="278" spans="1:13" x14ac:dyDescent="0.25">
      <c r="A278" s="1" t="s">
        <v>59</v>
      </c>
      <c r="B278" s="1" t="s">
        <v>45</v>
      </c>
      <c r="C278" s="1">
        <v>84406</v>
      </c>
      <c r="K278" s="1" t="s">
        <v>59</v>
      </c>
      <c r="L278" s="1" t="s">
        <v>43</v>
      </c>
      <c r="M278" s="1">
        <v>92408</v>
      </c>
    </row>
    <row r="279" spans="1:13" x14ac:dyDescent="0.25">
      <c r="A279" s="1" t="s">
        <v>59</v>
      </c>
      <c r="B279" s="1" t="s">
        <v>46</v>
      </c>
      <c r="C279" s="1">
        <v>70734</v>
      </c>
      <c r="K279" s="1" t="s">
        <v>59</v>
      </c>
      <c r="L279" s="1" t="s">
        <v>47</v>
      </c>
      <c r="M279" s="1">
        <v>77525</v>
      </c>
    </row>
    <row r="280" spans="1:13" x14ac:dyDescent="0.25">
      <c r="A280" s="1" t="s">
        <v>59</v>
      </c>
      <c r="B280" s="1" t="s">
        <v>47</v>
      </c>
      <c r="C280" s="1">
        <v>111056</v>
      </c>
      <c r="K280" s="1" t="s">
        <v>59</v>
      </c>
      <c r="L280" s="1" t="s">
        <v>39</v>
      </c>
      <c r="M280" s="1">
        <v>17033</v>
      </c>
    </row>
    <row r="281" spans="1:13" x14ac:dyDescent="0.25">
      <c r="A281" s="1" t="s">
        <v>59</v>
      </c>
      <c r="B281" s="1" t="s">
        <v>48</v>
      </c>
      <c r="C281" s="1">
        <v>113561</v>
      </c>
      <c r="K281" s="1" t="s">
        <v>58</v>
      </c>
      <c r="L281" s="1" t="s">
        <v>41</v>
      </c>
      <c r="M281" s="1">
        <v>1682</v>
      </c>
    </row>
    <row r="282" spans="1:13" x14ac:dyDescent="0.25">
      <c r="K282" s="1" t="s">
        <v>57</v>
      </c>
      <c r="L282" s="1" t="s">
        <v>48</v>
      </c>
      <c r="M282" s="1">
        <v>105080</v>
      </c>
    </row>
    <row r="283" spans="1:13" x14ac:dyDescent="0.25">
      <c r="K283" s="1" t="s">
        <v>59</v>
      </c>
      <c r="L283" s="1" t="s">
        <v>40</v>
      </c>
      <c r="M283" s="1">
        <v>15209</v>
      </c>
    </row>
    <row r="284" spans="1:13" x14ac:dyDescent="0.25">
      <c r="K284" s="1" t="s">
        <v>59</v>
      </c>
      <c r="L284" s="1" t="s">
        <v>45</v>
      </c>
      <c r="M284" s="1">
        <v>68418</v>
      </c>
    </row>
    <row r="285" spans="1:13" x14ac:dyDescent="0.25">
      <c r="K285" s="1" t="s">
        <v>57</v>
      </c>
      <c r="L285" s="1" t="s">
        <v>39</v>
      </c>
      <c r="M285" s="1">
        <v>12600</v>
      </c>
    </row>
    <row r="286" spans="1:13" x14ac:dyDescent="0.25">
      <c r="K286" s="1" t="s">
        <v>59</v>
      </c>
      <c r="L286" s="1" t="s">
        <v>42</v>
      </c>
      <c r="M286" s="1">
        <v>125401</v>
      </c>
    </row>
    <row r="287" spans="1:13" x14ac:dyDescent="0.25">
      <c r="K287" s="1" t="s">
        <v>58</v>
      </c>
      <c r="L287" s="1" t="s">
        <v>42</v>
      </c>
      <c r="M287" s="1">
        <v>30599</v>
      </c>
    </row>
    <row r="288" spans="1:13" x14ac:dyDescent="0.25">
      <c r="K288" s="1" t="s">
        <v>58</v>
      </c>
      <c r="L288" s="1" t="s">
        <v>44</v>
      </c>
      <c r="M288" s="1">
        <v>2944</v>
      </c>
    </row>
    <row r="289" spans="11:13" x14ac:dyDescent="0.25">
      <c r="K289" s="1" t="s">
        <v>57</v>
      </c>
      <c r="L289" s="1" t="s">
        <v>43</v>
      </c>
      <c r="M289" s="1">
        <v>169448</v>
      </c>
    </row>
    <row r="290" spans="11:13" x14ac:dyDescent="0.25">
      <c r="K290" s="1" t="s">
        <v>57</v>
      </c>
      <c r="L290" s="1" t="s">
        <v>41</v>
      </c>
      <c r="M290" s="1">
        <v>13860</v>
      </c>
    </row>
    <row r="291" spans="11:13" x14ac:dyDescent="0.25">
      <c r="K291" s="1" t="s">
        <v>59</v>
      </c>
      <c r="L291" s="1" t="s">
        <v>44</v>
      </c>
      <c r="M291" s="1">
        <v>24468</v>
      </c>
    </row>
  </sheetData>
  <autoFilter ref="A102:D102">
    <sortState ref="A103:D126">
      <sortCondition ref="D103:D126" customList="Jan,Feb,Mar,Apr,May,Jun,Jul,Aug,Sep,Oct,Nov,Dec"/>
    </sortState>
  </autoFilter>
  <sortState ref="A103:C126">
    <sortCondition ref="A103:A126" customList="January,February,March,April,May,June,July,August,September,October,November,December"/>
  </sortState>
  <mergeCells count="11">
    <mergeCell ref="U1:W1"/>
    <mergeCell ref="Y1:AA1"/>
    <mergeCell ref="A182:D182"/>
    <mergeCell ref="A1:B1"/>
    <mergeCell ref="A13:C13"/>
    <mergeCell ref="A31:C31"/>
    <mergeCell ref="A256:C256"/>
    <mergeCell ref="K255:M255"/>
    <mergeCell ref="K229:M229"/>
    <mergeCell ref="A231:C23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0"/>
  <sheetViews>
    <sheetView workbookViewId="0">
      <selection activeCell="C31" sqref="C31:E40"/>
    </sheetView>
  </sheetViews>
  <sheetFormatPr defaultRowHeight="15" x14ac:dyDescent="0.25"/>
  <cols>
    <col min="3" max="4" width="32.85546875" bestFit="1" customWidth="1"/>
  </cols>
  <sheetData>
    <row r="3" spans="3:5" x14ac:dyDescent="0.25">
      <c r="C3" t="s">
        <v>70</v>
      </c>
      <c r="D3" t="s">
        <v>71</v>
      </c>
      <c r="E3">
        <v>14728</v>
      </c>
    </row>
    <row r="4" spans="3:5" x14ac:dyDescent="0.25">
      <c r="C4" t="s">
        <v>72</v>
      </c>
      <c r="D4" t="s">
        <v>71</v>
      </c>
      <c r="E4">
        <v>13769</v>
      </c>
    </row>
    <row r="5" spans="3:5" x14ac:dyDescent="0.25">
      <c r="C5" t="s">
        <v>73</v>
      </c>
      <c r="D5" t="s">
        <v>73</v>
      </c>
      <c r="E5">
        <v>11881</v>
      </c>
    </row>
    <row r="6" spans="3:5" x14ac:dyDescent="0.25">
      <c r="C6" t="s">
        <v>73</v>
      </c>
      <c r="D6" t="s">
        <v>74</v>
      </c>
      <c r="E6">
        <v>8741</v>
      </c>
    </row>
    <row r="7" spans="3:5" x14ac:dyDescent="0.25">
      <c r="C7" t="s">
        <v>75</v>
      </c>
      <c r="D7" t="s">
        <v>76</v>
      </c>
      <c r="E7">
        <v>7955</v>
      </c>
    </row>
    <row r="8" spans="3:5" x14ac:dyDescent="0.25">
      <c r="C8" t="s">
        <v>74</v>
      </c>
      <c r="D8" t="s">
        <v>74</v>
      </c>
      <c r="E8">
        <v>7247</v>
      </c>
    </row>
    <row r="9" spans="3:5" x14ac:dyDescent="0.25">
      <c r="C9" t="s">
        <v>77</v>
      </c>
      <c r="D9" t="s">
        <v>78</v>
      </c>
      <c r="E9">
        <v>7158</v>
      </c>
    </row>
    <row r="10" spans="3:5" x14ac:dyDescent="0.25">
      <c r="C10" t="s">
        <v>79</v>
      </c>
      <c r="D10" t="s">
        <v>70</v>
      </c>
      <c r="E10">
        <v>6583</v>
      </c>
    </row>
    <row r="11" spans="3:5" x14ac:dyDescent="0.25">
      <c r="C11" t="s">
        <v>80</v>
      </c>
      <c r="D11" t="s">
        <v>80</v>
      </c>
      <c r="E11">
        <v>5501</v>
      </c>
    </row>
    <row r="12" spans="3:5" x14ac:dyDescent="0.25">
      <c r="C12" t="s">
        <v>81</v>
      </c>
      <c r="D12" t="s">
        <v>73</v>
      </c>
      <c r="E12">
        <v>5429</v>
      </c>
    </row>
    <row r="18" spans="3:5" x14ac:dyDescent="0.25">
      <c r="C18" t="s">
        <v>70</v>
      </c>
      <c r="D18" t="s">
        <v>71</v>
      </c>
      <c r="E18">
        <v>12647</v>
      </c>
    </row>
    <row r="19" spans="3:5" x14ac:dyDescent="0.25">
      <c r="C19" t="s">
        <v>72</v>
      </c>
      <c r="D19" t="s">
        <v>71</v>
      </c>
      <c r="E19">
        <v>11302</v>
      </c>
    </row>
    <row r="20" spans="3:5" x14ac:dyDescent="0.25">
      <c r="C20" t="s">
        <v>75</v>
      </c>
      <c r="D20" t="s">
        <v>76</v>
      </c>
      <c r="E20">
        <v>7517</v>
      </c>
    </row>
    <row r="21" spans="3:5" x14ac:dyDescent="0.25">
      <c r="C21" t="s">
        <v>77</v>
      </c>
      <c r="D21" t="s">
        <v>78</v>
      </c>
      <c r="E21">
        <v>6602</v>
      </c>
    </row>
    <row r="22" spans="3:5" x14ac:dyDescent="0.25">
      <c r="C22" t="s">
        <v>79</v>
      </c>
      <c r="D22" t="s">
        <v>70</v>
      </c>
      <c r="E22">
        <v>4850</v>
      </c>
    </row>
    <row r="23" spans="3:5" x14ac:dyDescent="0.25">
      <c r="C23" t="s">
        <v>82</v>
      </c>
      <c r="D23" t="s">
        <v>71</v>
      </c>
      <c r="E23">
        <v>4025</v>
      </c>
    </row>
    <row r="24" spans="3:5" x14ac:dyDescent="0.25">
      <c r="C24" t="s">
        <v>83</v>
      </c>
      <c r="D24" t="s">
        <v>78</v>
      </c>
      <c r="E24">
        <v>4024</v>
      </c>
    </row>
    <row r="25" spans="3:5" x14ac:dyDescent="0.25">
      <c r="C25" t="s">
        <v>79</v>
      </c>
      <c r="D25" t="s">
        <v>72</v>
      </c>
      <c r="E25">
        <v>3561</v>
      </c>
    </row>
    <row r="26" spans="3:5" x14ac:dyDescent="0.25">
      <c r="C26" t="s">
        <v>84</v>
      </c>
      <c r="D26" t="s">
        <v>70</v>
      </c>
      <c r="E26">
        <v>3320</v>
      </c>
    </row>
    <row r="27" spans="3:5" x14ac:dyDescent="0.25">
      <c r="C27" t="s">
        <v>76</v>
      </c>
      <c r="D27" t="s">
        <v>85</v>
      </c>
      <c r="E27">
        <v>3252</v>
      </c>
    </row>
    <row r="31" spans="3:5" x14ac:dyDescent="0.25">
      <c r="C31" t="s">
        <v>73</v>
      </c>
      <c r="D31" t="s">
        <v>73</v>
      </c>
      <c r="E31">
        <v>10352</v>
      </c>
    </row>
    <row r="32" spans="3:5" x14ac:dyDescent="0.25">
      <c r="C32" t="s">
        <v>73</v>
      </c>
      <c r="D32" t="s">
        <v>74</v>
      </c>
      <c r="E32">
        <v>7786</v>
      </c>
    </row>
    <row r="33" spans="3:5" x14ac:dyDescent="0.25">
      <c r="C33" t="s">
        <v>74</v>
      </c>
      <c r="D33" t="s">
        <v>74</v>
      </c>
      <c r="E33">
        <v>6505</v>
      </c>
    </row>
    <row r="34" spans="3:5" x14ac:dyDescent="0.25">
      <c r="C34" t="s">
        <v>81</v>
      </c>
      <c r="D34" t="s">
        <v>73</v>
      </c>
      <c r="E34">
        <v>5035</v>
      </c>
    </row>
    <row r="35" spans="3:5" x14ac:dyDescent="0.25">
      <c r="C35" t="s">
        <v>80</v>
      </c>
      <c r="D35" t="s">
        <v>80</v>
      </c>
      <c r="E35">
        <v>4529</v>
      </c>
    </row>
    <row r="36" spans="3:5" x14ac:dyDescent="0.25">
      <c r="C36" t="s">
        <v>80</v>
      </c>
      <c r="D36" t="s">
        <v>73</v>
      </c>
      <c r="E36">
        <v>4113</v>
      </c>
    </row>
    <row r="37" spans="3:5" x14ac:dyDescent="0.25">
      <c r="C37" t="s">
        <v>81</v>
      </c>
      <c r="D37" t="s">
        <v>81</v>
      </c>
      <c r="E37">
        <v>4019</v>
      </c>
    </row>
    <row r="38" spans="3:5" x14ac:dyDescent="0.25">
      <c r="C38" t="s">
        <v>86</v>
      </c>
      <c r="D38" t="s">
        <v>73</v>
      </c>
      <c r="E38">
        <v>3959</v>
      </c>
    </row>
    <row r="39" spans="3:5" x14ac:dyDescent="0.25">
      <c r="C39" t="s">
        <v>73</v>
      </c>
      <c r="D39" t="s">
        <v>87</v>
      </c>
      <c r="E39">
        <v>3857</v>
      </c>
    </row>
    <row r="40" spans="3:5" x14ac:dyDescent="0.25">
      <c r="C40" t="s">
        <v>87</v>
      </c>
      <c r="D40" t="s">
        <v>74</v>
      </c>
      <c r="E40">
        <v>3460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I11" sqref="G4:I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5703125" customWidth="1"/>
    <col min="4" max="4" width="11.28515625" bestFit="1" customWidth="1"/>
    <col min="7" max="7" width="15.140625" bestFit="1" customWidth="1"/>
  </cols>
  <sheetData>
    <row r="3" spans="1:9" x14ac:dyDescent="0.25">
      <c r="A3" s="6" t="s">
        <v>15</v>
      </c>
      <c r="B3" s="6" t="s">
        <v>17</v>
      </c>
    </row>
    <row r="4" spans="1:9" x14ac:dyDescent="0.25">
      <c r="A4" s="6" t="s">
        <v>16</v>
      </c>
      <c r="B4" t="s">
        <v>2</v>
      </c>
      <c r="C4" t="s">
        <v>3</v>
      </c>
      <c r="G4" s="9" t="s">
        <v>5</v>
      </c>
      <c r="H4" s="10" t="s">
        <v>2</v>
      </c>
      <c r="I4" s="10" t="s">
        <v>3</v>
      </c>
    </row>
    <row r="5" spans="1:9" x14ac:dyDescent="0.25">
      <c r="A5" s="8" t="s">
        <v>8</v>
      </c>
      <c r="B5" s="7">
        <v>209520</v>
      </c>
      <c r="C5" s="7">
        <v>384846</v>
      </c>
      <c r="G5" s="1" t="str">
        <f>+A5</f>
        <v>MON</v>
      </c>
      <c r="H5" s="1">
        <f>+GETPIVOTDATA("count",$A$3,"start_week_day",A5,"member_casual","casual")</f>
        <v>209520</v>
      </c>
      <c r="I5" s="1">
        <f>+GETPIVOTDATA("count",$A$3,"start_week_day",A5,"member_casual","member")</f>
        <v>384846</v>
      </c>
    </row>
    <row r="6" spans="1:9" x14ac:dyDescent="0.25">
      <c r="A6" s="8" t="s">
        <v>12</v>
      </c>
      <c r="B6" s="7">
        <v>202982</v>
      </c>
      <c r="C6" s="7">
        <v>433047</v>
      </c>
      <c r="G6" s="1" t="str">
        <f t="shared" ref="G6:G10" si="0">+A6</f>
        <v>TUE</v>
      </c>
      <c r="H6" s="1">
        <f t="shared" ref="H6:H11" si="1">+GETPIVOTDATA("count",$A$3,"start_week_day",A6,"member_casual","casual")</f>
        <v>202982</v>
      </c>
      <c r="I6" s="1">
        <f t="shared" ref="I6:I11" si="2">+GETPIVOTDATA("count",$A$3,"start_week_day",A6,"member_casual","member")</f>
        <v>433047</v>
      </c>
    </row>
    <row r="7" spans="1:9" x14ac:dyDescent="0.25">
      <c r="A7" s="8" t="s">
        <v>13</v>
      </c>
      <c r="B7" s="7">
        <v>205865</v>
      </c>
      <c r="C7" s="7">
        <v>430912</v>
      </c>
      <c r="G7" s="1" t="str">
        <f t="shared" si="0"/>
        <v>WED</v>
      </c>
      <c r="H7" s="1">
        <f t="shared" si="1"/>
        <v>205865</v>
      </c>
      <c r="I7" s="1">
        <f t="shared" si="2"/>
        <v>430912</v>
      </c>
    </row>
    <row r="8" spans="1:9" x14ac:dyDescent="0.25">
      <c r="A8" s="8" t="s">
        <v>11</v>
      </c>
      <c r="B8" s="7">
        <v>232501</v>
      </c>
      <c r="C8" s="7">
        <v>431282</v>
      </c>
      <c r="G8" s="1" t="str">
        <f t="shared" si="0"/>
        <v>THU</v>
      </c>
      <c r="H8" s="1">
        <f t="shared" si="1"/>
        <v>232501</v>
      </c>
      <c r="I8" s="1">
        <f t="shared" si="2"/>
        <v>431282</v>
      </c>
    </row>
    <row r="9" spans="1:9" x14ac:dyDescent="0.25">
      <c r="A9" s="8" t="s">
        <v>7</v>
      </c>
      <c r="B9" s="7">
        <v>253864</v>
      </c>
      <c r="C9" s="7">
        <v>378135</v>
      </c>
      <c r="G9" s="1" t="str">
        <f t="shared" si="0"/>
        <v>FRI</v>
      </c>
      <c r="H9" s="1">
        <f t="shared" si="1"/>
        <v>253864</v>
      </c>
      <c r="I9" s="1">
        <f t="shared" si="2"/>
        <v>378135</v>
      </c>
    </row>
    <row r="10" spans="1:9" x14ac:dyDescent="0.25">
      <c r="A10" s="8" t="s">
        <v>9</v>
      </c>
      <c r="B10" s="7">
        <v>365814</v>
      </c>
      <c r="C10" s="7">
        <v>345058</v>
      </c>
      <c r="G10" s="1" t="str">
        <f t="shared" si="0"/>
        <v>SAT</v>
      </c>
      <c r="H10" s="1">
        <f t="shared" si="1"/>
        <v>365814</v>
      </c>
      <c r="I10" s="1">
        <f t="shared" si="2"/>
        <v>345058</v>
      </c>
    </row>
    <row r="11" spans="1:9" x14ac:dyDescent="0.25">
      <c r="A11" s="8" t="s">
        <v>10</v>
      </c>
      <c r="B11" s="7">
        <v>301995</v>
      </c>
      <c r="C11" s="7">
        <v>306787</v>
      </c>
      <c r="G11" s="1" t="str">
        <f>+A11</f>
        <v>SUN</v>
      </c>
      <c r="H11" s="1">
        <f t="shared" si="1"/>
        <v>301995</v>
      </c>
      <c r="I11" s="1">
        <f t="shared" si="2"/>
        <v>306787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76"/>
  <sheetViews>
    <sheetView topLeftCell="A243" workbookViewId="0">
      <selection activeCell="I276" sqref="F264:I276"/>
    </sheetView>
  </sheetViews>
  <sheetFormatPr defaultRowHeight="15" x14ac:dyDescent="0.25"/>
  <cols>
    <col min="1" max="1" width="18.42578125" customWidth="1"/>
    <col min="2" max="2" width="16.28515625" customWidth="1"/>
    <col min="3" max="3" width="12.28515625" customWidth="1"/>
    <col min="4" max="4" width="12.42578125" customWidth="1"/>
    <col min="5" max="5" width="11.28515625" customWidth="1"/>
    <col min="6" max="8" width="15" customWidth="1"/>
    <col min="9" max="9" width="12.42578125" bestFit="1" customWidth="1"/>
    <col min="10" max="10" width="11.28515625" customWidth="1"/>
    <col min="11" max="12" width="6" customWidth="1"/>
    <col min="13" max="13" width="10.85546875" bestFit="1" customWidth="1"/>
    <col min="14" max="14" width="6" customWidth="1"/>
    <col min="15" max="15" width="17.42578125" bestFit="1" customWidth="1"/>
    <col min="16" max="22" width="8.140625" customWidth="1"/>
    <col min="23" max="25" width="6" customWidth="1"/>
    <col min="26" max="26" width="11.28515625" bestFit="1" customWidth="1"/>
  </cols>
  <sheetData>
    <row r="3" spans="1:22" x14ac:dyDescent="0.25">
      <c r="A3" s="6" t="s">
        <v>15</v>
      </c>
      <c r="B3" s="6" t="s">
        <v>17</v>
      </c>
    </row>
    <row r="4" spans="1:22" x14ac:dyDescent="0.25">
      <c r="A4" s="6" t="s">
        <v>16</v>
      </c>
      <c r="B4" t="s">
        <v>8</v>
      </c>
      <c r="C4" t="s">
        <v>12</v>
      </c>
      <c r="D4" t="s">
        <v>13</v>
      </c>
      <c r="E4" t="s">
        <v>11</v>
      </c>
      <c r="F4" t="s">
        <v>7</v>
      </c>
      <c r="G4" t="s">
        <v>9</v>
      </c>
      <c r="H4" t="s">
        <v>10</v>
      </c>
      <c r="O4" s="4" t="s">
        <v>19</v>
      </c>
      <c r="P4" s="4" t="str">
        <f>+B4</f>
        <v>MON</v>
      </c>
      <c r="Q4" s="4" t="str">
        <f t="shared" ref="Q4:U4" si="0">+C4</f>
        <v>TUE</v>
      </c>
      <c r="R4" s="4" t="str">
        <f t="shared" si="0"/>
        <v>WED</v>
      </c>
      <c r="S4" s="4" t="str">
        <f t="shared" si="0"/>
        <v>THU</v>
      </c>
      <c r="T4" s="4" t="str">
        <f t="shared" si="0"/>
        <v>FRI</v>
      </c>
      <c r="U4" s="4" t="str">
        <f t="shared" si="0"/>
        <v>SAT</v>
      </c>
      <c r="V4" s="4" t="str">
        <f>+H4</f>
        <v>SUN</v>
      </c>
    </row>
    <row r="5" spans="1:22" x14ac:dyDescent="0.25">
      <c r="A5" s="8">
        <v>0</v>
      </c>
      <c r="B5" s="7">
        <v>5329</v>
      </c>
      <c r="C5" s="7">
        <v>3894</v>
      </c>
      <c r="D5" s="7">
        <v>4143</v>
      </c>
      <c r="E5" s="7">
        <v>5092</v>
      </c>
      <c r="F5" s="7">
        <v>7284</v>
      </c>
      <c r="G5" s="7">
        <v>15260</v>
      </c>
      <c r="H5" s="7">
        <v>18530</v>
      </c>
      <c r="O5" s="3">
        <f>+A5</f>
        <v>0</v>
      </c>
      <c r="P5" s="3">
        <f>+GETPIVOTDATA("count",$A$3,"start_week_day",B$4,"started_at_hour",$A5)</f>
        <v>5329</v>
      </c>
      <c r="Q5" s="3">
        <f t="shared" ref="Q5:V20" si="1">+GETPIVOTDATA("count",$A$3,"start_week_day",C$4,"started_at_hour",$A5)</f>
        <v>3894</v>
      </c>
      <c r="R5" s="3">
        <f t="shared" si="1"/>
        <v>4143</v>
      </c>
      <c r="S5" s="3">
        <f t="shared" si="1"/>
        <v>5092</v>
      </c>
      <c r="T5" s="3">
        <f t="shared" si="1"/>
        <v>7284</v>
      </c>
      <c r="U5" s="3">
        <f t="shared" si="1"/>
        <v>15260</v>
      </c>
      <c r="V5" s="3">
        <f t="shared" si="1"/>
        <v>18530</v>
      </c>
    </row>
    <row r="6" spans="1:22" x14ac:dyDescent="0.25">
      <c r="A6" s="8">
        <v>1</v>
      </c>
      <c r="B6" s="7">
        <v>2897</v>
      </c>
      <c r="C6" s="7">
        <v>1954</v>
      </c>
      <c r="D6" s="7">
        <v>2085</v>
      </c>
      <c r="E6" s="7">
        <v>2421</v>
      </c>
      <c r="F6" s="7">
        <v>4166</v>
      </c>
      <c r="G6" s="7">
        <v>11322</v>
      </c>
      <c r="H6" s="7">
        <v>12453</v>
      </c>
      <c r="O6" s="3">
        <f t="shared" ref="O6:O28" si="2">+A6</f>
        <v>1</v>
      </c>
      <c r="P6" s="3">
        <f t="shared" ref="P6:P28" si="3">+GETPIVOTDATA("count",$A$3,"start_week_day",$B$4,"started_at_hour",A6)</f>
        <v>2897</v>
      </c>
      <c r="Q6" s="3">
        <f t="shared" si="1"/>
        <v>1954</v>
      </c>
      <c r="R6" s="3">
        <f t="shared" si="1"/>
        <v>2085</v>
      </c>
      <c r="S6" s="3">
        <f t="shared" si="1"/>
        <v>2421</v>
      </c>
      <c r="T6" s="3">
        <f t="shared" si="1"/>
        <v>4166</v>
      </c>
      <c r="U6" s="3">
        <f t="shared" si="1"/>
        <v>11322</v>
      </c>
      <c r="V6" s="3">
        <f t="shared" si="1"/>
        <v>12453</v>
      </c>
    </row>
    <row r="7" spans="1:22" x14ac:dyDescent="0.25">
      <c r="A7" s="8">
        <v>2</v>
      </c>
      <c r="B7" s="7">
        <v>1724</v>
      </c>
      <c r="C7" s="7">
        <v>1069</v>
      </c>
      <c r="D7" s="7">
        <v>1053</v>
      </c>
      <c r="E7" s="7">
        <v>1406</v>
      </c>
      <c r="F7" s="7">
        <v>2245</v>
      </c>
      <c r="G7" s="7">
        <v>6090</v>
      </c>
      <c r="H7" s="7">
        <v>8044</v>
      </c>
      <c r="O7" s="3">
        <f t="shared" si="2"/>
        <v>2</v>
      </c>
      <c r="P7" s="3">
        <f t="shared" si="3"/>
        <v>1724</v>
      </c>
      <c r="Q7" s="3">
        <f t="shared" si="1"/>
        <v>1069</v>
      </c>
      <c r="R7" s="3">
        <f t="shared" si="1"/>
        <v>1053</v>
      </c>
      <c r="S7" s="3">
        <f t="shared" si="1"/>
        <v>1406</v>
      </c>
      <c r="T7" s="3">
        <f t="shared" si="1"/>
        <v>2245</v>
      </c>
      <c r="U7" s="3">
        <f t="shared" si="1"/>
        <v>6090</v>
      </c>
      <c r="V7" s="3">
        <f t="shared" si="1"/>
        <v>8044</v>
      </c>
    </row>
    <row r="8" spans="1:22" x14ac:dyDescent="0.25">
      <c r="A8" s="8">
        <v>3</v>
      </c>
      <c r="B8" s="7">
        <v>1251</v>
      </c>
      <c r="C8" s="7">
        <v>797</v>
      </c>
      <c r="D8" s="7">
        <v>759</v>
      </c>
      <c r="E8" s="7">
        <v>924</v>
      </c>
      <c r="F8" s="7">
        <v>1360</v>
      </c>
      <c r="G8" s="7">
        <v>3206</v>
      </c>
      <c r="H8" s="7">
        <v>4170</v>
      </c>
      <c r="O8" s="3">
        <f t="shared" si="2"/>
        <v>3</v>
      </c>
      <c r="P8" s="3">
        <f t="shared" si="3"/>
        <v>1251</v>
      </c>
      <c r="Q8" s="3">
        <f t="shared" si="1"/>
        <v>797</v>
      </c>
      <c r="R8" s="3">
        <f t="shared" si="1"/>
        <v>759</v>
      </c>
      <c r="S8" s="3">
        <f t="shared" si="1"/>
        <v>924</v>
      </c>
      <c r="T8" s="3">
        <f t="shared" si="1"/>
        <v>1360</v>
      </c>
      <c r="U8" s="3">
        <f t="shared" si="1"/>
        <v>3206</v>
      </c>
      <c r="V8" s="3">
        <f t="shared" si="1"/>
        <v>4170</v>
      </c>
    </row>
    <row r="9" spans="1:22" x14ac:dyDescent="0.25">
      <c r="A9" s="8">
        <v>4</v>
      </c>
      <c r="B9" s="7">
        <v>1538</v>
      </c>
      <c r="C9" s="7">
        <v>1457</v>
      </c>
      <c r="D9" s="7">
        <v>1286</v>
      </c>
      <c r="E9" s="7">
        <v>1271</v>
      </c>
      <c r="F9" s="7">
        <v>1442</v>
      </c>
      <c r="G9" s="7">
        <v>1638</v>
      </c>
      <c r="H9" s="7">
        <v>2371</v>
      </c>
      <c r="O9" s="3">
        <f t="shared" si="2"/>
        <v>4</v>
      </c>
      <c r="P9" s="3">
        <f t="shared" si="3"/>
        <v>1538</v>
      </c>
      <c r="Q9" s="3">
        <f t="shared" si="1"/>
        <v>1457</v>
      </c>
      <c r="R9" s="3">
        <f t="shared" si="1"/>
        <v>1286</v>
      </c>
      <c r="S9" s="3">
        <f t="shared" si="1"/>
        <v>1271</v>
      </c>
      <c r="T9" s="3">
        <f t="shared" si="1"/>
        <v>1442</v>
      </c>
      <c r="U9" s="3">
        <f t="shared" si="1"/>
        <v>1638</v>
      </c>
      <c r="V9" s="3">
        <f t="shared" si="1"/>
        <v>2371</v>
      </c>
    </row>
    <row r="10" spans="1:22" x14ac:dyDescent="0.25">
      <c r="A10" s="8">
        <v>5</v>
      </c>
      <c r="B10" s="7">
        <v>5432</v>
      </c>
      <c r="C10" s="7">
        <v>6796</v>
      </c>
      <c r="D10" s="7">
        <v>6588</v>
      </c>
      <c r="E10" s="7">
        <v>5990</v>
      </c>
      <c r="F10" s="7">
        <v>5368</v>
      </c>
      <c r="G10" s="7">
        <v>2400</v>
      </c>
      <c r="H10" s="7">
        <v>2442</v>
      </c>
      <c r="O10" s="3">
        <f t="shared" si="2"/>
        <v>5</v>
      </c>
      <c r="P10" s="3">
        <f t="shared" si="3"/>
        <v>5432</v>
      </c>
      <c r="Q10" s="3">
        <f t="shared" si="1"/>
        <v>6796</v>
      </c>
      <c r="R10" s="3">
        <f t="shared" si="1"/>
        <v>6588</v>
      </c>
      <c r="S10" s="3">
        <f t="shared" si="1"/>
        <v>5990</v>
      </c>
      <c r="T10" s="3">
        <f t="shared" si="1"/>
        <v>5368</v>
      </c>
      <c r="U10" s="3">
        <f t="shared" si="1"/>
        <v>2400</v>
      </c>
      <c r="V10" s="3">
        <f t="shared" si="1"/>
        <v>2442</v>
      </c>
    </row>
    <row r="11" spans="1:22" x14ac:dyDescent="0.25">
      <c r="A11" s="8">
        <v>6</v>
      </c>
      <c r="B11" s="7">
        <v>16366</v>
      </c>
      <c r="C11" s="7">
        <v>21189</v>
      </c>
      <c r="D11" s="7">
        <v>19551</v>
      </c>
      <c r="E11" s="7">
        <v>19016</v>
      </c>
      <c r="F11" s="7">
        <v>16090</v>
      </c>
      <c r="G11" s="7">
        <v>5786</v>
      </c>
      <c r="H11" s="7">
        <v>4956</v>
      </c>
      <c r="O11" s="3">
        <f t="shared" si="2"/>
        <v>6</v>
      </c>
      <c r="P11" s="3">
        <f t="shared" si="3"/>
        <v>16366</v>
      </c>
      <c r="Q11" s="3">
        <f t="shared" si="1"/>
        <v>21189</v>
      </c>
      <c r="R11" s="3">
        <f t="shared" si="1"/>
        <v>19551</v>
      </c>
      <c r="S11" s="3">
        <f t="shared" si="1"/>
        <v>19016</v>
      </c>
      <c r="T11" s="3">
        <f t="shared" si="1"/>
        <v>16090</v>
      </c>
      <c r="U11" s="3">
        <f t="shared" si="1"/>
        <v>5786</v>
      </c>
      <c r="V11" s="3">
        <f t="shared" si="1"/>
        <v>4956</v>
      </c>
    </row>
    <row r="12" spans="1:22" x14ac:dyDescent="0.25">
      <c r="A12" s="8">
        <v>7</v>
      </c>
      <c r="B12" s="7">
        <v>29082</v>
      </c>
      <c r="C12" s="7">
        <v>40046</v>
      </c>
      <c r="D12" s="7">
        <v>37513</v>
      </c>
      <c r="E12" s="7">
        <v>36799</v>
      </c>
      <c r="F12" s="7">
        <v>26193</v>
      </c>
      <c r="G12" s="7">
        <v>10851</v>
      </c>
      <c r="H12" s="7">
        <v>8804</v>
      </c>
      <c r="O12" s="3">
        <f t="shared" si="2"/>
        <v>7</v>
      </c>
      <c r="P12" s="3">
        <f t="shared" si="3"/>
        <v>29082</v>
      </c>
      <c r="Q12" s="3">
        <f t="shared" si="1"/>
        <v>40046</v>
      </c>
      <c r="R12" s="3">
        <f t="shared" si="1"/>
        <v>37513</v>
      </c>
      <c r="S12" s="3">
        <f t="shared" si="1"/>
        <v>36799</v>
      </c>
      <c r="T12" s="3">
        <f t="shared" si="1"/>
        <v>26193</v>
      </c>
      <c r="U12" s="3">
        <f t="shared" si="1"/>
        <v>10851</v>
      </c>
      <c r="V12" s="3">
        <f t="shared" si="1"/>
        <v>8804</v>
      </c>
    </row>
    <row r="13" spans="1:22" x14ac:dyDescent="0.25">
      <c r="A13" s="8">
        <v>8</v>
      </c>
      <c r="B13" s="7">
        <v>34225</v>
      </c>
      <c r="C13" s="7">
        <v>45089</v>
      </c>
      <c r="D13" s="7">
        <v>43611</v>
      </c>
      <c r="E13" s="7">
        <v>43959</v>
      </c>
      <c r="F13" s="7">
        <v>30363</v>
      </c>
      <c r="G13" s="7">
        <v>19596</v>
      </c>
      <c r="H13" s="7">
        <v>13849</v>
      </c>
      <c r="O13" s="3">
        <f t="shared" si="2"/>
        <v>8</v>
      </c>
      <c r="P13" s="3">
        <f t="shared" si="3"/>
        <v>34225</v>
      </c>
      <c r="Q13" s="3">
        <f t="shared" si="1"/>
        <v>45089</v>
      </c>
      <c r="R13" s="3">
        <f t="shared" si="1"/>
        <v>43611</v>
      </c>
      <c r="S13" s="3">
        <f t="shared" si="1"/>
        <v>43959</v>
      </c>
      <c r="T13" s="3">
        <f t="shared" si="1"/>
        <v>30363</v>
      </c>
      <c r="U13" s="3">
        <f t="shared" si="1"/>
        <v>19596</v>
      </c>
      <c r="V13" s="3">
        <f t="shared" si="1"/>
        <v>13849</v>
      </c>
    </row>
    <row r="14" spans="1:22" x14ac:dyDescent="0.25">
      <c r="A14" s="8">
        <v>9</v>
      </c>
      <c r="B14" s="7">
        <v>22305</v>
      </c>
      <c r="C14" s="7">
        <v>24727</v>
      </c>
      <c r="D14" s="7">
        <v>24816</v>
      </c>
      <c r="E14" s="7">
        <v>25606</v>
      </c>
      <c r="F14" s="7">
        <v>22901</v>
      </c>
      <c r="G14" s="7">
        <v>30206</v>
      </c>
      <c r="H14" s="7">
        <v>23562</v>
      </c>
      <c r="O14" s="3">
        <f t="shared" si="2"/>
        <v>9</v>
      </c>
      <c r="P14" s="3">
        <f t="shared" si="3"/>
        <v>22305</v>
      </c>
      <c r="Q14" s="3">
        <f t="shared" si="1"/>
        <v>24727</v>
      </c>
      <c r="R14" s="3">
        <f t="shared" si="1"/>
        <v>24816</v>
      </c>
      <c r="S14" s="3">
        <f t="shared" si="1"/>
        <v>25606</v>
      </c>
      <c r="T14" s="3">
        <f t="shared" si="1"/>
        <v>22901</v>
      </c>
      <c r="U14" s="3">
        <f t="shared" si="1"/>
        <v>30206</v>
      </c>
      <c r="V14" s="3">
        <f t="shared" si="1"/>
        <v>23562</v>
      </c>
    </row>
    <row r="15" spans="1:22" x14ac:dyDescent="0.25">
      <c r="A15" s="8">
        <v>10</v>
      </c>
      <c r="B15" s="7">
        <v>21814</v>
      </c>
      <c r="C15" s="7">
        <v>20517</v>
      </c>
      <c r="D15" s="7">
        <v>20075</v>
      </c>
      <c r="E15" s="7">
        <v>21776</v>
      </c>
      <c r="F15" s="7">
        <v>22556</v>
      </c>
      <c r="G15" s="7">
        <v>40364</v>
      </c>
      <c r="H15" s="7">
        <v>34312</v>
      </c>
      <c r="O15" s="3">
        <f t="shared" si="2"/>
        <v>10</v>
      </c>
      <c r="P15" s="3">
        <f t="shared" si="3"/>
        <v>21814</v>
      </c>
      <c r="Q15" s="3">
        <f t="shared" si="1"/>
        <v>20517</v>
      </c>
      <c r="R15" s="3">
        <f t="shared" si="1"/>
        <v>20075</v>
      </c>
      <c r="S15" s="3">
        <f t="shared" si="1"/>
        <v>21776</v>
      </c>
      <c r="T15" s="3">
        <f t="shared" si="1"/>
        <v>22556</v>
      </c>
      <c r="U15" s="3">
        <f t="shared" si="1"/>
        <v>40364</v>
      </c>
      <c r="V15" s="3">
        <f t="shared" si="1"/>
        <v>34312</v>
      </c>
    </row>
    <row r="16" spans="1:22" x14ac:dyDescent="0.25">
      <c r="A16" s="8">
        <v>11</v>
      </c>
      <c r="B16" s="7">
        <v>26796</v>
      </c>
      <c r="C16" s="7">
        <v>24751</v>
      </c>
      <c r="D16" s="7">
        <v>24645</v>
      </c>
      <c r="E16" s="7">
        <v>26530</v>
      </c>
      <c r="F16" s="7">
        <v>29131</v>
      </c>
      <c r="G16" s="7">
        <v>49119</v>
      </c>
      <c r="H16" s="7">
        <v>43644</v>
      </c>
      <c r="O16" s="3">
        <f t="shared" si="2"/>
        <v>11</v>
      </c>
      <c r="P16" s="3">
        <f t="shared" si="3"/>
        <v>26796</v>
      </c>
      <c r="Q16" s="3">
        <f t="shared" si="1"/>
        <v>24751</v>
      </c>
      <c r="R16" s="3">
        <f t="shared" si="1"/>
        <v>24645</v>
      </c>
      <c r="S16" s="3">
        <f t="shared" si="1"/>
        <v>26530</v>
      </c>
      <c r="T16" s="3">
        <f t="shared" si="1"/>
        <v>29131</v>
      </c>
      <c r="U16" s="3">
        <f t="shared" si="1"/>
        <v>49119</v>
      </c>
      <c r="V16" s="3">
        <f t="shared" si="1"/>
        <v>43644</v>
      </c>
    </row>
    <row r="17" spans="1:22" x14ac:dyDescent="0.25">
      <c r="A17" s="8">
        <v>12</v>
      </c>
      <c r="B17" s="7">
        <v>31952</v>
      </c>
      <c r="C17" s="7">
        <v>30109</v>
      </c>
      <c r="D17" s="7">
        <v>29244</v>
      </c>
      <c r="E17" s="7">
        <v>32085</v>
      </c>
      <c r="F17" s="7">
        <v>35788</v>
      </c>
      <c r="G17" s="7">
        <v>53067</v>
      </c>
      <c r="H17" s="7">
        <v>48327</v>
      </c>
      <c r="O17" s="3">
        <f t="shared" si="2"/>
        <v>12</v>
      </c>
      <c r="P17" s="3">
        <f t="shared" si="3"/>
        <v>31952</v>
      </c>
      <c r="Q17" s="3">
        <f t="shared" si="1"/>
        <v>30109</v>
      </c>
      <c r="R17" s="3">
        <f t="shared" si="1"/>
        <v>29244</v>
      </c>
      <c r="S17" s="3">
        <f t="shared" si="1"/>
        <v>32085</v>
      </c>
      <c r="T17" s="3">
        <f t="shared" si="1"/>
        <v>35788</v>
      </c>
      <c r="U17" s="3">
        <f t="shared" si="1"/>
        <v>53067</v>
      </c>
      <c r="V17" s="3">
        <f t="shared" si="1"/>
        <v>48327</v>
      </c>
    </row>
    <row r="18" spans="1:22" x14ac:dyDescent="0.25">
      <c r="A18" s="8">
        <v>13</v>
      </c>
      <c r="B18" s="7">
        <v>32372</v>
      </c>
      <c r="C18" s="7">
        <v>29778</v>
      </c>
      <c r="D18" s="7">
        <v>28869</v>
      </c>
      <c r="E18" s="7">
        <v>31657</v>
      </c>
      <c r="F18" s="7">
        <v>37550</v>
      </c>
      <c r="G18" s="7">
        <v>53511</v>
      </c>
      <c r="H18" s="7">
        <v>49383</v>
      </c>
      <c r="O18" s="3">
        <f t="shared" si="2"/>
        <v>13</v>
      </c>
      <c r="P18" s="3">
        <f t="shared" si="3"/>
        <v>32372</v>
      </c>
      <c r="Q18" s="3">
        <f t="shared" si="1"/>
        <v>29778</v>
      </c>
      <c r="R18" s="3">
        <f t="shared" si="1"/>
        <v>28869</v>
      </c>
      <c r="S18" s="3">
        <f t="shared" si="1"/>
        <v>31657</v>
      </c>
      <c r="T18" s="3">
        <f t="shared" si="1"/>
        <v>37550</v>
      </c>
      <c r="U18" s="3">
        <f t="shared" si="1"/>
        <v>53511</v>
      </c>
      <c r="V18" s="3">
        <f t="shared" si="1"/>
        <v>49383</v>
      </c>
    </row>
    <row r="19" spans="1:22" x14ac:dyDescent="0.25">
      <c r="A19" s="8">
        <v>14</v>
      </c>
      <c r="B19" s="7">
        <v>33524</v>
      </c>
      <c r="C19" s="7">
        <v>29751</v>
      </c>
      <c r="D19" s="7">
        <v>29690</v>
      </c>
      <c r="E19" s="7">
        <v>32241</v>
      </c>
      <c r="F19" s="7">
        <v>39193</v>
      </c>
      <c r="G19" s="7">
        <v>55216</v>
      </c>
      <c r="H19" s="7">
        <v>49840</v>
      </c>
      <c r="O19" s="3">
        <f t="shared" si="2"/>
        <v>14</v>
      </c>
      <c r="P19" s="3">
        <f t="shared" si="3"/>
        <v>33524</v>
      </c>
      <c r="Q19" s="3">
        <f t="shared" si="1"/>
        <v>29751</v>
      </c>
      <c r="R19" s="3">
        <f t="shared" si="1"/>
        <v>29690</v>
      </c>
      <c r="S19" s="3">
        <f t="shared" si="1"/>
        <v>32241</v>
      </c>
      <c r="T19" s="3">
        <f t="shared" si="1"/>
        <v>39193</v>
      </c>
      <c r="U19" s="3">
        <f t="shared" si="1"/>
        <v>55216</v>
      </c>
      <c r="V19" s="3">
        <f t="shared" si="1"/>
        <v>49840</v>
      </c>
    </row>
    <row r="20" spans="1:22" x14ac:dyDescent="0.25">
      <c r="A20" s="8">
        <v>15</v>
      </c>
      <c r="B20" s="7">
        <v>40013</v>
      </c>
      <c r="C20" s="7">
        <v>39430</v>
      </c>
      <c r="D20" s="7">
        <v>38478</v>
      </c>
      <c r="E20" s="7">
        <v>41778</v>
      </c>
      <c r="F20" s="7">
        <v>47350</v>
      </c>
      <c r="G20" s="7">
        <v>56452</v>
      </c>
      <c r="H20" s="7">
        <v>51974</v>
      </c>
      <c r="O20" s="3">
        <f t="shared" si="2"/>
        <v>15</v>
      </c>
      <c r="P20" s="3">
        <f t="shared" si="3"/>
        <v>40013</v>
      </c>
      <c r="Q20" s="3">
        <f t="shared" si="1"/>
        <v>39430</v>
      </c>
      <c r="R20" s="3">
        <f t="shared" si="1"/>
        <v>38478</v>
      </c>
      <c r="S20" s="3">
        <f t="shared" si="1"/>
        <v>41778</v>
      </c>
      <c r="T20" s="3">
        <f t="shared" si="1"/>
        <v>47350</v>
      </c>
      <c r="U20" s="3">
        <f t="shared" si="1"/>
        <v>56452</v>
      </c>
      <c r="V20" s="3">
        <f t="shared" si="1"/>
        <v>51974</v>
      </c>
    </row>
    <row r="21" spans="1:22" x14ac:dyDescent="0.25">
      <c r="A21" s="8">
        <v>16</v>
      </c>
      <c r="B21" s="7">
        <v>54871</v>
      </c>
      <c r="C21" s="7">
        <v>59665</v>
      </c>
      <c r="D21" s="7">
        <v>59080</v>
      </c>
      <c r="E21" s="7">
        <v>59663</v>
      </c>
      <c r="F21" s="7">
        <v>55934</v>
      </c>
      <c r="G21" s="7">
        <v>55836</v>
      </c>
      <c r="H21" s="7">
        <v>50755</v>
      </c>
      <c r="O21" s="3">
        <f t="shared" si="2"/>
        <v>16</v>
      </c>
      <c r="P21" s="3">
        <f t="shared" si="3"/>
        <v>54871</v>
      </c>
      <c r="Q21" s="3">
        <f t="shared" ref="Q21:V28" si="4">+GETPIVOTDATA("count",$A$3,"start_week_day",C$4,"started_at_hour",$A21)</f>
        <v>59665</v>
      </c>
      <c r="R21" s="3">
        <f t="shared" si="4"/>
        <v>59080</v>
      </c>
      <c r="S21" s="3">
        <f t="shared" si="4"/>
        <v>59663</v>
      </c>
      <c r="T21" s="3">
        <f t="shared" si="4"/>
        <v>55934</v>
      </c>
      <c r="U21" s="3">
        <f t="shared" si="4"/>
        <v>55836</v>
      </c>
      <c r="V21" s="3">
        <f t="shared" si="4"/>
        <v>50755</v>
      </c>
    </row>
    <row r="22" spans="1:22" x14ac:dyDescent="0.25">
      <c r="A22" s="8">
        <v>17</v>
      </c>
      <c r="B22" s="7">
        <v>69162</v>
      </c>
      <c r="C22" s="7">
        <v>77021</v>
      </c>
      <c r="D22" s="7">
        <v>77360</v>
      </c>
      <c r="E22" s="7">
        <v>76721</v>
      </c>
      <c r="F22" s="7">
        <v>62997</v>
      </c>
      <c r="G22" s="7">
        <v>52928</v>
      </c>
      <c r="H22" s="7">
        <v>46747</v>
      </c>
      <c r="O22" s="3">
        <f t="shared" si="2"/>
        <v>17</v>
      </c>
      <c r="P22" s="3">
        <f t="shared" si="3"/>
        <v>69162</v>
      </c>
      <c r="Q22" s="3">
        <f t="shared" si="4"/>
        <v>77021</v>
      </c>
      <c r="R22" s="3">
        <f t="shared" si="4"/>
        <v>77360</v>
      </c>
      <c r="S22" s="3">
        <f t="shared" si="4"/>
        <v>76721</v>
      </c>
      <c r="T22" s="3">
        <f t="shared" si="4"/>
        <v>62997</v>
      </c>
      <c r="U22" s="3">
        <f t="shared" si="4"/>
        <v>52928</v>
      </c>
      <c r="V22" s="3">
        <f t="shared" si="4"/>
        <v>46747</v>
      </c>
    </row>
    <row r="23" spans="1:22" x14ac:dyDescent="0.25">
      <c r="A23" s="8">
        <v>18</v>
      </c>
      <c r="B23" s="7">
        <v>55492</v>
      </c>
      <c r="C23" s="7">
        <v>59285</v>
      </c>
      <c r="D23" s="7">
        <v>60426</v>
      </c>
      <c r="E23" s="7">
        <v>62165</v>
      </c>
      <c r="F23" s="7">
        <v>54038</v>
      </c>
      <c r="G23" s="7">
        <v>48604</v>
      </c>
      <c r="H23" s="7">
        <v>40757</v>
      </c>
      <c r="O23" s="3">
        <f t="shared" si="2"/>
        <v>18</v>
      </c>
      <c r="P23" s="3">
        <f t="shared" si="3"/>
        <v>55492</v>
      </c>
      <c r="Q23" s="3">
        <f t="shared" si="4"/>
        <v>59285</v>
      </c>
      <c r="R23" s="3">
        <f t="shared" si="4"/>
        <v>60426</v>
      </c>
      <c r="S23" s="3">
        <f t="shared" si="4"/>
        <v>62165</v>
      </c>
      <c r="T23" s="3">
        <f t="shared" si="4"/>
        <v>54038</v>
      </c>
      <c r="U23" s="3">
        <f t="shared" si="4"/>
        <v>48604</v>
      </c>
      <c r="V23" s="3">
        <f t="shared" si="4"/>
        <v>40757</v>
      </c>
    </row>
    <row r="24" spans="1:22" x14ac:dyDescent="0.25">
      <c r="A24" s="8">
        <v>19</v>
      </c>
      <c r="B24" s="7">
        <v>39349</v>
      </c>
      <c r="C24" s="7">
        <v>42251</v>
      </c>
      <c r="D24" s="7">
        <v>43127</v>
      </c>
      <c r="E24" s="7">
        <v>44496</v>
      </c>
      <c r="F24" s="7">
        <v>40056</v>
      </c>
      <c r="G24" s="7">
        <v>38531</v>
      </c>
      <c r="H24" s="7">
        <v>30802</v>
      </c>
      <c r="O24" s="3">
        <f t="shared" si="2"/>
        <v>19</v>
      </c>
      <c r="P24" s="3">
        <f t="shared" si="3"/>
        <v>39349</v>
      </c>
      <c r="Q24" s="3">
        <f t="shared" si="4"/>
        <v>42251</v>
      </c>
      <c r="R24" s="3">
        <f t="shared" si="4"/>
        <v>43127</v>
      </c>
      <c r="S24" s="3">
        <f t="shared" si="4"/>
        <v>44496</v>
      </c>
      <c r="T24" s="3">
        <f t="shared" si="4"/>
        <v>40056</v>
      </c>
      <c r="U24" s="3">
        <f t="shared" si="4"/>
        <v>38531</v>
      </c>
      <c r="V24" s="3">
        <f t="shared" si="4"/>
        <v>30802</v>
      </c>
    </row>
    <row r="25" spans="1:22" x14ac:dyDescent="0.25">
      <c r="A25" s="8">
        <v>20</v>
      </c>
      <c r="B25" s="7">
        <v>27114</v>
      </c>
      <c r="C25" s="7">
        <v>29187</v>
      </c>
      <c r="D25" s="7">
        <v>31100</v>
      </c>
      <c r="E25" s="7">
        <v>31377</v>
      </c>
      <c r="F25" s="7">
        <v>28090</v>
      </c>
      <c r="G25" s="7">
        <v>28517</v>
      </c>
      <c r="H25" s="7">
        <v>22292</v>
      </c>
      <c r="O25" s="3">
        <f t="shared" si="2"/>
        <v>20</v>
      </c>
      <c r="P25" s="3">
        <f t="shared" si="3"/>
        <v>27114</v>
      </c>
      <c r="Q25" s="3">
        <f t="shared" si="4"/>
        <v>29187</v>
      </c>
      <c r="R25" s="3">
        <f t="shared" si="4"/>
        <v>31100</v>
      </c>
      <c r="S25" s="3">
        <f t="shared" si="4"/>
        <v>31377</v>
      </c>
      <c r="T25" s="3">
        <f t="shared" si="4"/>
        <v>28090</v>
      </c>
      <c r="U25" s="3">
        <f t="shared" si="4"/>
        <v>28517</v>
      </c>
      <c r="V25" s="3">
        <f t="shared" si="4"/>
        <v>22292</v>
      </c>
    </row>
    <row r="26" spans="1:22" x14ac:dyDescent="0.25">
      <c r="A26" s="8">
        <v>21</v>
      </c>
      <c r="B26" s="7">
        <v>20365</v>
      </c>
      <c r="C26" s="7">
        <v>23002</v>
      </c>
      <c r="D26" s="7">
        <v>25057</v>
      </c>
      <c r="E26" s="7">
        <v>26014</v>
      </c>
      <c r="F26" s="7">
        <v>22335</v>
      </c>
      <c r="G26" s="7">
        <v>25370</v>
      </c>
      <c r="H26" s="7">
        <v>17739</v>
      </c>
      <c r="O26" s="3">
        <f t="shared" si="2"/>
        <v>21</v>
      </c>
      <c r="P26" s="3">
        <f t="shared" si="3"/>
        <v>20365</v>
      </c>
      <c r="Q26" s="3">
        <f t="shared" si="4"/>
        <v>23002</v>
      </c>
      <c r="R26" s="3">
        <f t="shared" si="4"/>
        <v>25057</v>
      </c>
      <c r="S26" s="3">
        <f t="shared" si="4"/>
        <v>26014</v>
      </c>
      <c r="T26" s="3">
        <f t="shared" si="4"/>
        <v>22335</v>
      </c>
      <c r="U26" s="3">
        <f t="shared" si="4"/>
        <v>25370</v>
      </c>
      <c r="V26" s="3">
        <f t="shared" si="4"/>
        <v>17739</v>
      </c>
    </row>
    <row r="27" spans="1:22" x14ac:dyDescent="0.25">
      <c r="A27" s="8">
        <v>22</v>
      </c>
      <c r="B27" s="7">
        <v>13511</v>
      </c>
      <c r="C27" s="7">
        <v>15841</v>
      </c>
      <c r="D27" s="7">
        <v>18354</v>
      </c>
      <c r="E27" s="7">
        <v>21885</v>
      </c>
      <c r="F27" s="7">
        <v>21225</v>
      </c>
      <c r="G27" s="7">
        <v>24557</v>
      </c>
      <c r="H27" s="7">
        <v>14254</v>
      </c>
      <c r="O27" s="3">
        <f t="shared" si="2"/>
        <v>22</v>
      </c>
      <c r="P27" s="3">
        <f t="shared" si="3"/>
        <v>13511</v>
      </c>
      <c r="Q27" s="3">
        <f t="shared" si="4"/>
        <v>15841</v>
      </c>
      <c r="R27" s="3">
        <f t="shared" si="4"/>
        <v>18354</v>
      </c>
      <c r="S27" s="3">
        <f t="shared" si="4"/>
        <v>21885</v>
      </c>
      <c r="T27" s="3">
        <f t="shared" si="4"/>
        <v>21225</v>
      </c>
      <c r="U27" s="3">
        <f t="shared" si="4"/>
        <v>24557</v>
      </c>
      <c r="V27" s="3">
        <f t="shared" si="4"/>
        <v>14254</v>
      </c>
    </row>
    <row r="28" spans="1:22" x14ac:dyDescent="0.25">
      <c r="A28" s="8">
        <v>23</v>
      </c>
      <c r="B28" s="7">
        <v>7882</v>
      </c>
      <c r="C28" s="7">
        <v>8423</v>
      </c>
      <c r="D28" s="7">
        <v>9867</v>
      </c>
      <c r="E28" s="7">
        <v>12911</v>
      </c>
      <c r="F28" s="7">
        <v>18344</v>
      </c>
      <c r="G28" s="7">
        <v>22445</v>
      </c>
      <c r="H28" s="7">
        <v>8775</v>
      </c>
      <c r="O28" s="3">
        <f t="shared" si="2"/>
        <v>23</v>
      </c>
      <c r="P28" s="3">
        <f t="shared" si="3"/>
        <v>7882</v>
      </c>
      <c r="Q28" s="3">
        <f t="shared" si="4"/>
        <v>8423</v>
      </c>
      <c r="R28" s="3">
        <f t="shared" si="4"/>
        <v>9867</v>
      </c>
      <c r="S28" s="3">
        <f t="shared" si="4"/>
        <v>12911</v>
      </c>
      <c r="T28" s="3">
        <f t="shared" si="4"/>
        <v>18344</v>
      </c>
      <c r="U28" s="3">
        <f t="shared" si="4"/>
        <v>22445</v>
      </c>
      <c r="V28" s="3">
        <f t="shared" si="4"/>
        <v>8775</v>
      </c>
    </row>
    <row r="35" spans="1:8" x14ac:dyDescent="0.25">
      <c r="A35" s="6" t="s">
        <v>15</v>
      </c>
      <c r="B35" s="6" t="s">
        <v>17</v>
      </c>
    </row>
    <row r="36" spans="1:8" x14ac:dyDescent="0.25">
      <c r="A36" s="6" t="s">
        <v>16</v>
      </c>
      <c r="B36" t="s">
        <v>2</v>
      </c>
      <c r="C36" t="s">
        <v>3</v>
      </c>
      <c r="F36" s="4" t="s">
        <v>19</v>
      </c>
      <c r="G36" s="4" t="s">
        <v>21</v>
      </c>
      <c r="H36" s="4" t="s">
        <v>22</v>
      </c>
    </row>
    <row r="37" spans="1:8" x14ac:dyDescent="0.25">
      <c r="A37" s="8">
        <v>0</v>
      </c>
      <c r="B37" s="7">
        <v>33594</v>
      </c>
      <c r="C37" s="7">
        <v>25938</v>
      </c>
      <c r="F37" s="3">
        <f>+A37</f>
        <v>0</v>
      </c>
      <c r="G37" s="3">
        <f>+GETPIVOTDATA("count",$A$35,"started_at_hour",F37,"member_casual","casual")</f>
        <v>33594</v>
      </c>
      <c r="H37" s="3">
        <f>+GETPIVOTDATA("count",$A$35,"started_at_hour",A37,"member_casual","member")</f>
        <v>25938</v>
      </c>
    </row>
    <row r="38" spans="1:8" x14ac:dyDescent="0.25">
      <c r="A38" s="8">
        <v>1</v>
      </c>
      <c r="B38" s="7">
        <v>21400</v>
      </c>
      <c r="C38" s="7">
        <v>15898</v>
      </c>
      <c r="F38" s="3">
        <f t="shared" ref="F38:F60" si="5">+A38</f>
        <v>1</v>
      </c>
      <c r="G38" s="3">
        <f t="shared" ref="G38:G60" si="6">+GETPIVOTDATA("count",$A$35,"started_at_hour",F38,"member_casual","casual")</f>
        <v>21400</v>
      </c>
      <c r="H38" s="3">
        <f t="shared" ref="H38:H60" si="7">+GETPIVOTDATA("count",$A$35,"started_at_hour",A38,"member_casual","member")</f>
        <v>15898</v>
      </c>
    </row>
    <row r="39" spans="1:8" x14ac:dyDescent="0.25">
      <c r="A39" s="8">
        <v>2</v>
      </c>
      <c r="B39" s="7">
        <v>12818</v>
      </c>
      <c r="C39" s="7">
        <v>8813</v>
      </c>
      <c r="F39" s="3">
        <f t="shared" si="5"/>
        <v>2</v>
      </c>
      <c r="G39" s="3">
        <f t="shared" si="6"/>
        <v>12818</v>
      </c>
      <c r="H39" s="3">
        <f t="shared" si="7"/>
        <v>8813</v>
      </c>
    </row>
    <row r="40" spans="1:8" x14ac:dyDescent="0.25">
      <c r="A40" s="8">
        <v>3</v>
      </c>
      <c r="B40" s="7">
        <v>7185</v>
      </c>
      <c r="C40" s="7">
        <v>5282</v>
      </c>
      <c r="F40" s="3">
        <f t="shared" si="5"/>
        <v>3</v>
      </c>
      <c r="G40" s="3">
        <f t="shared" si="6"/>
        <v>7185</v>
      </c>
      <c r="H40" s="3">
        <f t="shared" si="7"/>
        <v>5282</v>
      </c>
    </row>
    <row r="41" spans="1:8" x14ac:dyDescent="0.25">
      <c r="A41" s="8">
        <v>4</v>
      </c>
      <c r="B41" s="7">
        <v>4755</v>
      </c>
      <c r="C41" s="7">
        <v>6248</v>
      </c>
      <c r="F41" s="3">
        <f t="shared" si="5"/>
        <v>4</v>
      </c>
      <c r="G41" s="3">
        <f t="shared" si="6"/>
        <v>4755</v>
      </c>
      <c r="H41" s="3">
        <f t="shared" si="7"/>
        <v>6248</v>
      </c>
    </row>
    <row r="42" spans="1:8" x14ac:dyDescent="0.25">
      <c r="A42" s="8">
        <v>5</v>
      </c>
      <c r="B42" s="7">
        <v>8713</v>
      </c>
      <c r="C42" s="7">
        <v>26303</v>
      </c>
      <c r="F42" s="3">
        <f t="shared" si="5"/>
        <v>5</v>
      </c>
      <c r="G42" s="3">
        <f t="shared" si="6"/>
        <v>8713</v>
      </c>
      <c r="H42" s="3">
        <f t="shared" si="7"/>
        <v>26303</v>
      </c>
    </row>
    <row r="43" spans="1:8" x14ac:dyDescent="0.25">
      <c r="A43" s="8">
        <v>6</v>
      </c>
      <c r="B43" s="7">
        <v>22792</v>
      </c>
      <c r="C43" s="7">
        <v>80162</v>
      </c>
      <c r="F43" s="3">
        <f t="shared" si="5"/>
        <v>6</v>
      </c>
      <c r="G43" s="3">
        <f t="shared" si="6"/>
        <v>22792</v>
      </c>
      <c r="H43" s="3">
        <f t="shared" si="7"/>
        <v>80162</v>
      </c>
    </row>
    <row r="44" spans="1:8" x14ac:dyDescent="0.25">
      <c r="A44" s="8">
        <v>7</v>
      </c>
      <c r="B44" s="7">
        <v>39576</v>
      </c>
      <c r="C44" s="7">
        <v>149712</v>
      </c>
      <c r="F44" s="3">
        <f t="shared" si="5"/>
        <v>7</v>
      </c>
      <c r="G44" s="3">
        <f t="shared" si="6"/>
        <v>39576</v>
      </c>
      <c r="H44" s="3">
        <f t="shared" si="7"/>
        <v>149712</v>
      </c>
    </row>
    <row r="45" spans="1:8" x14ac:dyDescent="0.25">
      <c r="A45" s="8">
        <v>8</v>
      </c>
      <c r="B45" s="7">
        <v>54290</v>
      </c>
      <c r="C45" s="7">
        <v>176402</v>
      </c>
      <c r="F45" s="3">
        <f t="shared" si="5"/>
        <v>8</v>
      </c>
      <c r="G45" s="3">
        <f t="shared" si="6"/>
        <v>54290</v>
      </c>
      <c r="H45" s="3">
        <f t="shared" si="7"/>
        <v>176402</v>
      </c>
    </row>
    <row r="46" spans="1:8" x14ac:dyDescent="0.25">
      <c r="A46" s="8">
        <v>9</v>
      </c>
      <c r="B46" s="7">
        <v>56172</v>
      </c>
      <c r="C46" s="7">
        <v>117951</v>
      </c>
      <c r="F46" s="3">
        <f t="shared" si="5"/>
        <v>9</v>
      </c>
      <c r="G46" s="3">
        <f t="shared" si="6"/>
        <v>56172</v>
      </c>
      <c r="H46" s="3">
        <f t="shared" si="7"/>
        <v>117951</v>
      </c>
    </row>
    <row r="47" spans="1:8" x14ac:dyDescent="0.25">
      <c r="A47" s="8">
        <v>10</v>
      </c>
      <c r="B47" s="7">
        <v>73135</v>
      </c>
      <c r="C47" s="7">
        <v>108279</v>
      </c>
      <c r="F47" s="3">
        <f t="shared" si="5"/>
        <v>10</v>
      </c>
      <c r="G47" s="3">
        <f t="shared" si="6"/>
        <v>73135</v>
      </c>
      <c r="H47" s="3">
        <f t="shared" si="7"/>
        <v>108279</v>
      </c>
    </row>
    <row r="48" spans="1:8" x14ac:dyDescent="0.25">
      <c r="A48" s="8">
        <v>11</v>
      </c>
      <c r="B48" s="7">
        <v>95431</v>
      </c>
      <c r="C48" s="7">
        <v>129185</v>
      </c>
      <c r="F48" s="3">
        <f t="shared" si="5"/>
        <v>11</v>
      </c>
      <c r="G48" s="3">
        <f t="shared" si="6"/>
        <v>95431</v>
      </c>
      <c r="H48" s="3">
        <f t="shared" si="7"/>
        <v>129185</v>
      </c>
    </row>
    <row r="49" spans="1:8" x14ac:dyDescent="0.25">
      <c r="A49" s="8">
        <v>12</v>
      </c>
      <c r="B49" s="7">
        <v>111986</v>
      </c>
      <c r="C49" s="7">
        <v>148586</v>
      </c>
      <c r="F49" s="3">
        <f t="shared" si="5"/>
        <v>12</v>
      </c>
      <c r="G49" s="3">
        <f t="shared" si="6"/>
        <v>111986</v>
      </c>
      <c r="H49" s="3">
        <f t="shared" si="7"/>
        <v>148586</v>
      </c>
    </row>
    <row r="50" spans="1:8" x14ac:dyDescent="0.25">
      <c r="A50" s="8">
        <v>13</v>
      </c>
      <c r="B50" s="7">
        <v>116309</v>
      </c>
      <c r="C50" s="7">
        <v>146811</v>
      </c>
      <c r="F50" s="3">
        <f t="shared" si="5"/>
        <v>13</v>
      </c>
      <c r="G50" s="3">
        <f t="shared" si="6"/>
        <v>116309</v>
      </c>
      <c r="H50" s="3">
        <f t="shared" si="7"/>
        <v>146811</v>
      </c>
    </row>
    <row r="51" spans="1:8" x14ac:dyDescent="0.25">
      <c r="A51" s="8">
        <v>14</v>
      </c>
      <c r="B51" s="7">
        <v>123133</v>
      </c>
      <c r="C51" s="7">
        <v>146322</v>
      </c>
      <c r="F51" s="3">
        <f t="shared" si="5"/>
        <v>14</v>
      </c>
      <c r="G51" s="3">
        <f t="shared" si="6"/>
        <v>123133</v>
      </c>
      <c r="H51" s="3">
        <f t="shared" si="7"/>
        <v>146322</v>
      </c>
    </row>
    <row r="52" spans="1:8" x14ac:dyDescent="0.25">
      <c r="A52" s="8">
        <v>15</v>
      </c>
      <c r="B52" s="7">
        <v>136153</v>
      </c>
      <c r="C52" s="7">
        <v>179322</v>
      </c>
      <c r="F52" s="3">
        <f t="shared" si="5"/>
        <v>15</v>
      </c>
      <c r="G52" s="3">
        <f t="shared" si="6"/>
        <v>136153</v>
      </c>
      <c r="H52" s="3">
        <f t="shared" si="7"/>
        <v>179322</v>
      </c>
    </row>
    <row r="53" spans="1:8" x14ac:dyDescent="0.25">
      <c r="A53" s="8">
        <v>16</v>
      </c>
      <c r="B53" s="7">
        <v>153461</v>
      </c>
      <c r="C53" s="7">
        <v>242343</v>
      </c>
      <c r="F53" s="3">
        <f t="shared" si="5"/>
        <v>16</v>
      </c>
      <c r="G53" s="3">
        <f t="shared" si="6"/>
        <v>153461</v>
      </c>
      <c r="H53" s="3">
        <f t="shared" si="7"/>
        <v>242343</v>
      </c>
    </row>
    <row r="54" spans="1:8" x14ac:dyDescent="0.25">
      <c r="A54" s="8">
        <v>17</v>
      </c>
      <c r="B54" s="7">
        <v>170640</v>
      </c>
      <c r="C54" s="7">
        <v>292296</v>
      </c>
      <c r="F54" s="3">
        <f t="shared" si="5"/>
        <v>17</v>
      </c>
      <c r="G54" s="3">
        <f t="shared" si="6"/>
        <v>170640</v>
      </c>
      <c r="H54" s="3">
        <f t="shared" si="7"/>
        <v>292296</v>
      </c>
    </row>
    <row r="55" spans="1:8" x14ac:dyDescent="0.25">
      <c r="A55" s="8">
        <v>18</v>
      </c>
      <c r="B55" s="7">
        <v>150051</v>
      </c>
      <c r="C55" s="7">
        <v>230716</v>
      </c>
      <c r="F55" s="3">
        <f t="shared" si="5"/>
        <v>18</v>
      </c>
      <c r="G55" s="3">
        <f t="shared" si="6"/>
        <v>150051</v>
      </c>
      <c r="H55" s="3">
        <f t="shared" si="7"/>
        <v>230716</v>
      </c>
    </row>
    <row r="56" spans="1:8" x14ac:dyDescent="0.25">
      <c r="A56" s="8">
        <v>19</v>
      </c>
      <c r="B56" s="7">
        <v>114477</v>
      </c>
      <c r="C56" s="7">
        <v>164135</v>
      </c>
      <c r="F56" s="3">
        <f t="shared" si="5"/>
        <v>19</v>
      </c>
      <c r="G56" s="3">
        <f t="shared" si="6"/>
        <v>114477</v>
      </c>
      <c r="H56" s="3">
        <f t="shared" si="7"/>
        <v>164135</v>
      </c>
    </row>
    <row r="57" spans="1:8" x14ac:dyDescent="0.25">
      <c r="A57" s="8">
        <v>20</v>
      </c>
      <c r="B57" s="7">
        <v>83689</v>
      </c>
      <c r="C57" s="7">
        <v>113988</v>
      </c>
      <c r="F57" s="3">
        <f t="shared" si="5"/>
        <v>20</v>
      </c>
      <c r="G57" s="3">
        <f t="shared" si="6"/>
        <v>83689</v>
      </c>
      <c r="H57" s="3">
        <f t="shared" si="7"/>
        <v>113988</v>
      </c>
    </row>
    <row r="58" spans="1:8" x14ac:dyDescent="0.25">
      <c r="A58" s="8">
        <v>21</v>
      </c>
      <c r="B58" s="7">
        <v>71705</v>
      </c>
      <c r="C58" s="7">
        <v>88177</v>
      </c>
      <c r="F58" s="3">
        <f t="shared" si="5"/>
        <v>21</v>
      </c>
      <c r="G58" s="3">
        <f t="shared" si="6"/>
        <v>71705</v>
      </c>
      <c r="H58" s="3">
        <f t="shared" si="7"/>
        <v>88177</v>
      </c>
    </row>
    <row r="59" spans="1:8" x14ac:dyDescent="0.25">
      <c r="A59" s="8">
        <v>22</v>
      </c>
      <c r="B59" s="7">
        <v>64125</v>
      </c>
      <c r="C59" s="7">
        <v>65502</v>
      </c>
      <c r="F59" s="3">
        <f t="shared" si="5"/>
        <v>22</v>
      </c>
      <c r="G59" s="3">
        <f t="shared" si="6"/>
        <v>64125</v>
      </c>
      <c r="H59" s="3">
        <f t="shared" si="7"/>
        <v>65502</v>
      </c>
    </row>
    <row r="60" spans="1:8" x14ac:dyDescent="0.25">
      <c r="A60" s="8">
        <v>23</v>
      </c>
      <c r="B60" s="7">
        <v>46951</v>
      </c>
      <c r="C60" s="7">
        <v>41696</v>
      </c>
      <c r="F60" s="3">
        <f t="shared" si="5"/>
        <v>23</v>
      </c>
      <c r="G60" s="3">
        <f t="shared" si="6"/>
        <v>46951</v>
      </c>
      <c r="H60" s="3">
        <f t="shared" si="7"/>
        <v>41696</v>
      </c>
    </row>
    <row r="64" spans="1:8" x14ac:dyDescent="0.25">
      <c r="A64" s="21" t="s">
        <v>22</v>
      </c>
      <c r="B64" s="21"/>
      <c r="C64" s="21"/>
      <c r="D64" s="21"/>
      <c r="E64" s="21"/>
      <c r="F64" s="21"/>
      <c r="G64" s="21"/>
      <c r="H64" s="21"/>
    </row>
    <row r="65" spans="1:19" x14ac:dyDescent="0.25">
      <c r="A65" s="6" t="s">
        <v>15</v>
      </c>
      <c r="B65" s="6" t="s">
        <v>17</v>
      </c>
    </row>
    <row r="66" spans="1:19" x14ac:dyDescent="0.25">
      <c r="A66" s="6" t="s">
        <v>16</v>
      </c>
      <c r="B66" t="s">
        <v>8</v>
      </c>
      <c r="C66" t="s">
        <v>12</v>
      </c>
      <c r="D66" t="s">
        <v>13</v>
      </c>
      <c r="E66" t="s">
        <v>11</v>
      </c>
      <c r="F66" t="s">
        <v>7</v>
      </c>
      <c r="G66" t="s">
        <v>9</v>
      </c>
      <c r="H66" t="s">
        <v>10</v>
      </c>
      <c r="L66" s="2" t="s">
        <v>23</v>
      </c>
      <c r="M66" s="2" t="str">
        <f>+B66</f>
        <v>MON</v>
      </c>
      <c r="N66" s="2" t="str">
        <f t="shared" ref="N66:R66" si="8">+C66</f>
        <v>TUE</v>
      </c>
      <c r="O66" s="2" t="str">
        <f t="shared" si="8"/>
        <v>WED</v>
      </c>
      <c r="P66" s="2" t="str">
        <f t="shared" si="8"/>
        <v>THU</v>
      </c>
      <c r="Q66" s="2" t="str">
        <f t="shared" si="8"/>
        <v>FRI</v>
      </c>
      <c r="R66" s="2" t="str">
        <f t="shared" si="8"/>
        <v>SAT</v>
      </c>
      <c r="S66" s="2" t="str">
        <f>+H66</f>
        <v>SUN</v>
      </c>
    </row>
    <row r="67" spans="1:19" x14ac:dyDescent="0.25">
      <c r="A67" s="8">
        <v>0</v>
      </c>
      <c r="B67" s="7">
        <v>2209</v>
      </c>
      <c r="C67" s="7">
        <v>1834</v>
      </c>
      <c r="D67" s="7">
        <v>2065</v>
      </c>
      <c r="E67" s="7">
        <v>2502</v>
      </c>
      <c r="F67" s="7">
        <v>3407</v>
      </c>
      <c r="G67" s="7">
        <v>6589</v>
      </c>
      <c r="H67" s="7">
        <v>7332</v>
      </c>
      <c r="L67" s="2">
        <f>+A67</f>
        <v>0</v>
      </c>
      <c r="M67" s="1">
        <f>+GETPIVOTDATA("count",$A$65,"start_week_day",B$66,"started_at_hour",$A67)</f>
        <v>2209</v>
      </c>
      <c r="N67" s="1">
        <f t="shared" ref="N67:S82" si="9">+GETPIVOTDATA("count",$A$65,"start_week_day",C$66,"started_at_hour",$A67)</f>
        <v>1834</v>
      </c>
      <c r="O67" s="1">
        <f t="shared" si="9"/>
        <v>2065</v>
      </c>
      <c r="P67" s="1">
        <f t="shared" si="9"/>
        <v>2502</v>
      </c>
      <c r="Q67" s="1">
        <f t="shared" si="9"/>
        <v>3407</v>
      </c>
      <c r="R67" s="1">
        <f t="shared" si="9"/>
        <v>6589</v>
      </c>
      <c r="S67" s="1">
        <f t="shared" si="9"/>
        <v>7332</v>
      </c>
    </row>
    <row r="68" spans="1:19" x14ac:dyDescent="0.25">
      <c r="A68" s="8">
        <v>1</v>
      </c>
      <c r="B68" s="7">
        <v>1233</v>
      </c>
      <c r="C68" s="7">
        <v>927</v>
      </c>
      <c r="D68" s="7">
        <v>971</v>
      </c>
      <c r="E68" s="7">
        <v>1145</v>
      </c>
      <c r="F68" s="7">
        <v>1910</v>
      </c>
      <c r="G68" s="7">
        <v>4658</v>
      </c>
      <c r="H68" s="7">
        <v>5054</v>
      </c>
      <c r="L68" s="2">
        <f t="shared" ref="L68:L90" si="10">+A68</f>
        <v>1</v>
      </c>
      <c r="M68" s="1">
        <f t="shared" ref="M68:M90" si="11">+GETPIVOTDATA("count",$A$65,"start_week_day",B$66,"started_at_hour",A68)</f>
        <v>1233</v>
      </c>
      <c r="N68" s="1">
        <f t="shared" si="9"/>
        <v>927</v>
      </c>
      <c r="O68" s="1">
        <f t="shared" si="9"/>
        <v>971</v>
      </c>
      <c r="P68" s="1">
        <f t="shared" si="9"/>
        <v>1145</v>
      </c>
      <c r="Q68" s="1">
        <f t="shared" si="9"/>
        <v>1910</v>
      </c>
      <c r="R68" s="1">
        <f t="shared" si="9"/>
        <v>4658</v>
      </c>
      <c r="S68" s="1">
        <f t="shared" si="9"/>
        <v>5054</v>
      </c>
    </row>
    <row r="69" spans="1:19" x14ac:dyDescent="0.25">
      <c r="A69" s="8">
        <v>2</v>
      </c>
      <c r="B69" s="7">
        <v>673</v>
      </c>
      <c r="C69" s="7">
        <v>446</v>
      </c>
      <c r="D69" s="7">
        <v>455</v>
      </c>
      <c r="E69" s="7">
        <v>643</v>
      </c>
      <c r="F69" s="7">
        <v>1010</v>
      </c>
      <c r="G69" s="7">
        <v>2476</v>
      </c>
      <c r="H69" s="7">
        <v>3110</v>
      </c>
      <c r="L69" s="2">
        <f t="shared" si="10"/>
        <v>2</v>
      </c>
      <c r="M69" s="1">
        <f t="shared" si="11"/>
        <v>673</v>
      </c>
      <c r="N69" s="1">
        <f t="shared" si="9"/>
        <v>446</v>
      </c>
      <c r="O69" s="1">
        <f t="shared" si="9"/>
        <v>455</v>
      </c>
      <c r="P69" s="1">
        <f t="shared" si="9"/>
        <v>643</v>
      </c>
      <c r="Q69" s="1">
        <f t="shared" si="9"/>
        <v>1010</v>
      </c>
      <c r="R69" s="1">
        <f t="shared" si="9"/>
        <v>2476</v>
      </c>
      <c r="S69" s="1">
        <f t="shared" si="9"/>
        <v>3110</v>
      </c>
    </row>
    <row r="70" spans="1:19" x14ac:dyDescent="0.25">
      <c r="A70" s="8">
        <v>3</v>
      </c>
      <c r="B70" s="7">
        <v>477</v>
      </c>
      <c r="C70" s="7">
        <v>366</v>
      </c>
      <c r="D70" s="7">
        <v>358</v>
      </c>
      <c r="E70" s="7">
        <v>438</v>
      </c>
      <c r="F70" s="7">
        <v>626</v>
      </c>
      <c r="G70" s="7">
        <v>1358</v>
      </c>
      <c r="H70" s="7">
        <v>1659</v>
      </c>
      <c r="L70" s="2">
        <f t="shared" si="10"/>
        <v>3</v>
      </c>
      <c r="M70" s="1">
        <f t="shared" si="11"/>
        <v>477</v>
      </c>
      <c r="N70" s="1">
        <f t="shared" si="9"/>
        <v>366</v>
      </c>
      <c r="O70" s="1">
        <f t="shared" si="9"/>
        <v>358</v>
      </c>
      <c r="P70" s="1">
        <f t="shared" si="9"/>
        <v>438</v>
      </c>
      <c r="Q70" s="1">
        <f t="shared" si="9"/>
        <v>626</v>
      </c>
      <c r="R70" s="1">
        <f t="shared" si="9"/>
        <v>1358</v>
      </c>
      <c r="S70" s="1">
        <f t="shared" si="9"/>
        <v>1659</v>
      </c>
    </row>
    <row r="71" spans="1:19" x14ac:dyDescent="0.25">
      <c r="A71" s="8">
        <v>4</v>
      </c>
      <c r="B71" s="7">
        <v>877</v>
      </c>
      <c r="C71" s="7">
        <v>962</v>
      </c>
      <c r="D71" s="7">
        <v>825</v>
      </c>
      <c r="E71" s="7">
        <v>823</v>
      </c>
      <c r="F71" s="7">
        <v>917</v>
      </c>
      <c r="G71" s="7">
        <v>813</v>
      </c>
      <c r="H71" s="7">
        <v>1031</v>
      </c>
      <c r="L71" s="2">
        <f t="shared" si="10"/>
        <v>4</v>
      </c>
      <c r="M71" s="1">
        <f t="shared" si="11"/>
        <v>877</v>
      </c>
      <c r="N71" s="1">
        <f t="shared" si="9"/>
        <v>962</v>
      </c>
      <c r="O71" s="1">
        <f t="shared" si="9"/>
        <v>825</v>
      </c>
      <c r="P71" s="1">
        <f t="shared" si="9"/>
        <v>823</v>
      </c>
      <c r="Q71" s="1">
        <f t="shared" si="9"/>
        <v>917</v>
      </c>
      <c r="R71" s="1">
        <f t="shared" si="9"/>
        <v>813</v>
      </c>
      <c r="S71" s="1">
        <f t="shared" si="9"/>
        <v>1031</v>
      </c>
    </row>
    <row r="72" spans="1:19" x14ac:dyDescent="0.25">
      <c r="A72" s="8">
        <v>5</v>
      </c>
      <c r="B72" s="7">
        <v>4209</v>
      </c>
      <c r="C72" s="7">
        <v>5409</v>
      </c>
      <c r="D72" s="7">
        <v>5144</v>
      </c>
      <c r="E72" s="7">
        <v>4667</v>
      </c>
      <c r="F72" s="7">
        <v>4149</v>
      </c>
      <c r="G72" s="7">
        <v>1471</v>
      </c>
      <c r="H72" s="7">
        <v>1254</v>
      </c>
      <c r="L72" s="2">
        <f t="shared" si="10"/>
        <v>5</v>
      </c>
      <c r="M72" s="1">
        <f t="shared" si="11"/>
        <v>4209</v>
      </c>
      <c r="N72" s="1">
        <f t="shared" si="9"/>
        <v>5409</v>
      </c>
      <c r="O72" s="1">
        <f t="shared" si="9"/>
        <v>5144</v>
      </c>
      <c r="P72" s="1">
        <f t="shared" si="9"/>
        <v>4667</v>
      </c>
      <c r="Q72" s="1">
        <f t="shared" si="9"/>
        <v>4149</v>
      </c>
      <c r="R72" s="1">
        <f t="shared" si="9"/>
        <v>1471</v>
      </c>
      <c r="S72" s="1">
        <f t="shared" si="9"/>
        <v>1254</v>
      </c>
    </row>
    <row r="73" spans="1:19" x14ac:dyDescent="0.25">
      <c r="A73" s="8">
        <v>6</v>
      </c>
      <c r="B73" s="7">
        <v>13183</v>
      </c>
      <c r="C73" s="7">
        <v>17115</v>
      </c>
      <c r="D73" s="7">
        <v>15705</v>
      </c>
      <c r="E73" s="7">
        <v>14971</v>
      </c>
      <c r="F73" s="7">
        <v>12141</v>
      </c>
      <c r="G73" s="7">
        <v>3951</v>
      </c>
      <c r="H73" s="7">
        <v>3096</v>
      </c>
      <c r="L73" s="2">
        <f t="shared" si="10"/>
        <v>6</v>
      </c>
      <c r="M73" s="1">
        <f t="shared" si="11"/>
        <v>13183</v>
      </c>
      <c r="N73" s="1">
        <f t="shared" si="9"/>
        <v>17115</v>
      </c>
      <c r="O73" s="1">
        <f t="shared" si="9"/>
        <v>15705</v>
      </c>
      <c r="P73" s="1">
        <f t="shared" si="9"/>
        <v>14971</v>
      </c>
      <c r="Q73" s="1">
        <f t="shared" si="9"/>
        <v>12141</v>
      </c>
      <c r="R73" s="1">
        <f t="shared" si="9"/>
        <v>3951</v>
      </c>
      <c r="S73" s="1">
        <f t="shared" si="9"/>
        <v>3096</v>
      </c>
    </row>
    <row r="74" spans="1:19" x14ac:dyDescent="0.25">
      <c r="A74" s="8">
        <v>7</v>
      </c>
      <c r="B74" s="7">
        <v>23713</v>
      </c>
      <c r="C74" s="7">
        <v>32576</v>
      </c>
      <c r="D74" s="7">
        <v>30400</v>
      </c>
      <c r="E74" s="7">
        <v>29473</v>
      </c>
      <c r="F74" s="7">
        <v>20490</v>
      </c>
      <c r="G74" s="7">
        <v>7347</v>
      </c>
      <c r="H74" s="7">
        <v>5713</v>
      </c>
      <c r="L74" s="2">
        <f t="shared" si="10"/>
        <v>7</v>
      </c>
      <c r="M74" s="1">
        <f t="shared" si="11"/>
        <v>23713</v>
      </c>
      <c r="N74" s="1">
        <f t="shared" si="9"/>
        <v>32576</v>
      </c>
      <c r="O74" s="1">
        <f t="shared" si="9"/>
        <v>30400</v>
      </c>
      <c r="P74" s="1">
        <f t="shared" si="9"/>
        <v>29473</v>
      </c>
      <c r="Q74" s="1">
        <f t="shared" si="9"/>
        <v>20490</v>
      </c>
      <c r="R74" s="1">
        <f t="shared" si="9"/>
        <v>7347</v>
      </c>
      <c r="S74" s="1">
        <f t="shared" si="9"/>
        <v>5713</v>
      </c>
    </row>
    <row r="75" spans="1:19" x14ac:dyDescent="0.25">
      <c r="A75" s="8">
        <v>8</v>
      </c>
      <c r="B75" s="7">
        <v>27167</v>
      </c>
      <c r="C75" s="7">
        <v>36106</v>
      </c>
      <c r="D75" s="7">
        <v>34561</v>
      </c>
      <c r="E75" s="7">
        <v>34566</v>
      </c>
      <c r="F75" s="7">
        <v>23029</v>
      </c>
      <c r="G75" s="7">
        <v>12463</v>
      </c>
      <c r="H75" s="7">
        <v>8510</v>
      </c>
      <c r="L75" s="2">
        <f t="shared" si="10"/>
        <v>8</v>
      </c>
      <c r="M75" s="1">
        <f t="shared" si="11"/>
        <v>27167</v>
      </c>
      <c r="N75" s="1">
        <f t="shared" si="9"/>
        <v>36106</v>
      </c>
      <c r="O75" s="1">
        <f t="shared" si="9"/>
        <v>34561</v>
      </c>
      <c r="P75" s="1">
        <f t="shared" si="9"/>
        <v>34566</v>
      </c>
      <c r="Q75" s="1">
        <f t="shared" si="9"/>
        <v>23029</v>
      </c>
      <c r="R75" s="1">
        <f t="shared" si="9"/>
        <v>12463</v>
      </c>
      <c r="S75" s="1">
        <f t="shared" si="9"/>
        <v>8510</v>
      </c>
    </row>
    <row r="76" spans="1:19" x14ac:dyDescent="0.25">
      <c r="A76" s="8">
        <v>9</v>
      </c>
      <c r="B76" s="7">
        <v>15498</v>
      </c>
      <c r="C76" s="7">
        <v>18247</v>
      </c>
      <c r="D76" s="7">
        <v>18558</v>
      </c>
      <c r="E76" s="7">
        <v>18873</v>
      </c>
      <c r="F76" s="7">
        <v>15616</v>
      </c>
      <c r="G76" s="7">
        <v>17747</v>
      </c>
      <c r="H76" s="7">
        <v>13412</v>
      </c>
      <c r="L76" s="2">
        <f t="shared" si="10"/>
        <v>9</v>
      </c>
      <c r="M76" s="1">
        <f t="shared" si="11"/>
        <v>15498</v>
      </c>
      <c r="N76" s="1">
        <f t="shared" si="9"/>
        <v>18247</v>
      </c>
      <c r="O76" s="1">
        <f t="shared" si="9"/>
        <v>18558</v>
      </c>
      <c r="P76" s="1">
        <f t="shared" si="9"/>
        <v>18873</v>
      </c>
      <c r="Q76" s="1">
        <f t="shared" si="9"/>
        <v>15616</v>
      </c>
      <c r="R76" s="1">
        <f t="shared" si="9"/>
        <v>17747</v>
      </c>
      <c r="S76" s="1">
        <f t="shared" si="9"/>
        <v>13412</v>
      </c>
    </row>
    <row r="77" spans="1:19" x14ac:dyDescent="0.25">
      <c r="A77" s="8">
        <v>10</v>
      </c>
      <c r="B77" s="7">
        <v>13219</v>
      </c>
      <c r="C77" s="7">
        <v>13598</v>
      </c>
      <c r="D77" s="7">
        <v>13643</v>
      </c>
      <c r="E77" s="7">
        <v>14247</v>
      </c>
      <c r="F77" s="7">
        <v>13511</v>
      </c>
      <c r="G77" s="7">
        <v>21588</v>
      </c>
      <c r="H77" s="7">
        <v>18473</v>
      </c>
      <c r="L77" s="2">
        <f t="shared" si="10"/>
        <v>10</v>
      </c>
      <c r="M77" s="1">
        <f t="shared" si="11"/>
        <v>13219</v>
      </c>
      <c r="N77" s="1">
        <f t="shared" si="9"/>
        <v>13598</v>
      </c>
      <c r="O77" s="1">
        <f t="shared" si="9"/>
        <v>13643</v>
      </c>
      <c r="P77" s="1">
        <f t="shared" si="9"/>
        <v>14247</v>
      </c>
      <c r="Q77" s="1">
        <f t="shared" si="9"/>
        <v>13511</v>
      </c>
      <c r="R77" s="1">
        <f t="shared" si="9"/>
        <v>21588</v>
      </c>
      <c r="S77" s="1">
        <f t="shared" si="9"/>
        <v>18473</v>
      </c>
    </row>
    <row r="78" spans="1:19" x14ac:dyDescent="0.25">
      <c r="A78" s="8">
        <v>11</v>
      </c>
      <c r="B78" s="7">
        <v>15969</v>
      </c>
      <c r="C78" s="7">
        <v>15930</v>
      </c>
      <c r="D78" s="7">
        <v>16216</v>
      </c>
      <c r="E78" s="7">
        <v>16793</v>
      </c>
      <c r="F78" s="7">
        <v>16931</v>
      </c>
      <c r="G78" s="7">
        <v>24799</v>
      </c>
      <c r="H78" s="7">
        <v>22547</v>
      </c>
      <c r="L78" s="2">
        <f t="shared" si="10"/>
        <v>11</v>
      </c>
      <c r="M78" s="1">
        <f t="shared" si="11"/>
        <v>15969</v>
      </c>
      <c r="N78" s="1">
        <f t="shared" si="9"/>
        <v>15930</v>
      </c>
      <c r="O78" s="1">
        <f t="shared" si="9"/>
        <v>16216</v>
      </c>
      <c r="P78" s="1">
        <f t="shared" si="9"/>
        <v>16793</v>
      </c>
      <c r="Q78" s="1">
        <f t="shared" si="9"/>
        <v>16931</v>
      </c>
      <c r="R78" s="1">
        <f t="shared" si="9"/>
        <v>24799</v>
      </c>
      <c r="S78" s="1">
        <f t="shared" si="9"/>
        <v>22547</v>
      </c>
    </row>
    <row r="79" spans="1:19" x14ac:dyDescent="0.25">
      <c r="A79" s="8">
        <v>12</v>
      </c>
      <c r="B79" s="7">
        <v>18944</v>
      </c>
      <c r="C79" s="7">
        <v>19479</v>
      </c>
      <c r="D79" s="7">
        <v>19289</v>
      </c>
      <c r="E79" s="7">
        <v>20240</v>
      </c>
      <c r="F79" s="7">
        <v>20601</v>
      </c>
      <c r="G79" s="7">
        <v>25813</v>
      </c>
      <c r="H79" s="7">
        <v>24220</v>
      </c>
      <c r="L79" s="2">
        <f t="shared" si="10"/>
        <v>12</v>
      </c>
      <c r="M79" s="1">
        <f t="shared" si="11"/>
        <v>18944</v>
      </c>
      <c r="N79" s="1">
        <f t="shared" si="9"/>
        <v>19479</v>
      </c>
      <c r="O79" s="1">
        <f t="shared" si="9"/>
        <v>19289</v>
      </c>
      <c r="P79" s="1">
        <f t="shared" si="9"/>
        <v>20240</v>
      </c>
      <c r="Q79" s="1">
        <f t="shared" si="9"/>
        <v>20601</v>
      </c>
      <c r="R79" s="1">
        <f t="shared" si="9"/>
        <v>25813</v>
      </c>
      <c r="S79" s="1">
        <f t="shared" si="9"/>
        <v>24220</v>
      </c>
    </row>
    <row r="80" spans="1:19" x14ac:dyDescent="0.25">
      <c r="A80" s="8">
        <v>13</v>
      </c>
      <c r="B80" s="7">
        <v>18690</v>
      </c>
      <c r="C80" s="7">
        <v>18655</v>
      </c>
      <c r="D80" s="7">
        <v>18770</v>
      </c>
      <c r="E80" s="7">
        <v>19482</v>
      </c>
      <c r="F80" s="7">
        <v>21513</v>
      </c>
      <c r="G80" s="7">
        <v>25269</v>
      </c>
      <c r="H80" s="7">
        <v>24432</v>
      </c>
      <c r="L80" s="2">
        <f t="shared" si="10"/>
        <v>13</v>
      </c>
      <c r="M80" s="1">
        <f t="shared" si="11"/>
        <v>18690</v>
      </c>
      <c r="N80" s="1">
        <f t="shared" si="9"/>
        <v>18655</v>
      </c>
      <c r="O80" s="1">
        <f t="shared" si="9"/>
        <v>18770</v>
      </c>
      <c r="P80" s="1">
        <f t="shared" si="9"/>
        <v>19482</v>
      </c>
      <c r="Q80" s="1">
        <f t="shared" si="9"/>
        <v>21513</v>
      </c>
      <c r="R80" s="1">
        <f t="shared" si="9"/>
        <v>25269</v>
      </c>
      <c r="S80" s="1">
        <f t="shared" si="9"/>
        <v>24432</v>
      </c>
    </row>
    <row r="81" spans="1:19" x14ac:dyDescent="0.25">
      <c r="A81" s="8">
        <v>14</v>
      </c>
      <c r="B81" s="7">
        <v>18953</v>
      </c>
      <c r="C81" s="7">
        <v>18174</v>
      </c>
      <c r="D81" s="7">
        <v>18716</v>
      </c>
      <c r="E81" s="7">
        <v>19081</v>
      </c>
      <c r="F81" s="7">
        <v>22006</v>
      </c>
      <c r="G81" s="7">
        <v>25537</v>
      </c>
      <c r="H81" s="7">
        <v>23855</v>
      </c>
      <c r="L81" s="2">
        <f t="shared" si="10"/>
        <v>14</v>
      </c>
      <c r="M81" s="1">
        <f t="shared" si="11"/>
        <v>18953</v>
      </c>
      <c r="N81" s="1">
        <f t="shared" si="9"/>
        <v>18174</v>
      </c>
      <c r="O81" s="1">
        <f t="shared" si="9"/>
        <v>18716</v>
      </c>
      <c r="P81" s="1">
        <f t="shared" si="9"/>
        <v>19081</v>
      </c>
      <c r="Q81" s="1">
        <f t="shared" si="9"/>
        <v>22006</v>
      </c>
      <c r="R81" s="1">
        <f t="shared" si="9"/>
        <v>25537</v>
      </c>
      <c r="S81" s="1">
        <f t="shared" si="9"/>
        <v>23855</v>
      </c>
    </row>
    <row r="82" spans="1:19" x14ac:dyDescent="0.25">
      <c r="A82" s="8">
        <v>15</v>
      </c>
      <c r="B82" s="7">
        <v>24072</v>
      </c>
      <c r="C82" s="7">
        <v>25737</v>
      </c>
      <c r="D82" s="7">
        <v>25261</v>
      </c>
      <c r="E82" s="7">
        <v>25977</v>
      </c>
      <c r="F82" s="7">
        <v>27651</v>
      </c>
      <c r="G82" s="7">
        <v>25410</v>
      </c>
      <c r="H82" s="7">
        <v>25214</v>
      </c>
      <c r="L82" s="2">
        <f t="shared" si="10"/>
        <v>15</v>
      </c>
      <c r="M82" s="1">
        <f t="shared" si="11"/>
        <v>24072</v>
      </c>
      <c r="N82" s="1">
        <f t="shared" si="9"/>
        <v>25737</v>
      </c>
      <c r="O82" s="1">
        <f t="shared" si="9"/>
        <v>25261</v>
      </c>
      <c r="P82" s="1">
        <f t="shared" si="9"/>
        <v>25977</v>
      </c>
      <c r="Q82" s="1">
        <f t="shared" si="9"/>
        <v>27651</v>
      </c>
      <c r="R82" s="1">
        <f t="shared" si="9"/>
        <v>25410</v>
      </c>
      <c r="S82" s="1">
        <f t="shared" si="9"/>
        <v>25214</v>
      </c>
    </row>
    <row r="83" spans="1:19" x14ac:dyDescent="0.25">
      <c r="A83" s="8">
        <v>16</v>
      </c>
      <c r="B83" s="7">
        <v>36083</v>
      </c>
      <c r="C83" s="7">
        <v>41548</v>
      </c>
      <c r="D83" s="7">
        <v>40802</v>
      </c>
      <c r="E83" s="7">
        <v>39361</v>
      </c>
      <c r="F83" s="7">
        <v>33990</v>
      </c>
      <c r="G83" s="7">
        <v>25679</v>
      </c>
      <c r="H83" s="7">
        <v>24880</v>
      </c>
      <c r="L83" s="2">
        <f t="shared" si="10"/>
        <v>16</v>
      </c>
      <c r="M83" s="1">
        <f t="shared" si="11"/>
        <v>36083</v>
      </c>
      <c r="N83" s="1">
        <f t="shared" ref="N83:S90" si="12">+GETPIVOTDATA("count",$A$65,"start_week_day",C$66,"started_at_hour",$A83)</f>
        <v>41548</v>
      </c>
      <c r="O83" s="1">
        <f t="shared" si="12"/>
        <v>40802</v>
      </c>
      <c r="P83" s="1">
        <f t="shared" si="12"/>
        <v>39361</v>
      </c>
      <c r="Q83" s="1">
        <f t="shared" si="12"/>
        <v>33990</v>
      </c>
      <c r="R83" s="1">
        <f t="shared" si="12"/>
        <v>25679</v>
      </c>
      <c r="S83" s="1">
        <f t="shared" si="12"/>
        <v>24880</v>
      </c>
    </row>
    <row r="84" spans="1:19" x14ac:dyDescent="0.25">
      <c r="A84" s="8">
        <v>17</v>
      </c>
      <c r="B84" s="7">
        <v>47511</v>
      </c>
      <c r="C84" s="7">
        <v>53692</v>
      </c>
      <c r="D84" s="7">
        <v>53350</v>
      </c>
      <c r="E84" s="7">
        <v>50498</v>
      </c>
      <c r="F84" s="7">
        <v>38478</v>
      </c>
      <c r="G84" s="7">
        <v>25116</v>
      </c>
      <c r="H84" s="7">
        <v>23651</v>
      </c>
      <c r="L84" s="2">
        <f t="shared" si="10"/>
        <v>17</v>
      </c>
      <c r="M84" s="1">
        <f t="shared" si="11"/>
        <v>47511</v>
      </c>
      <c r="N84" s="1">
        <f t="shared" si="12"/>
        <v>53692</v>
      </c>
      <c r="O84" s="1">
        <f t="shared" si="12"/>
        <v>53350</v>
      </c>
      <c r="P84" s="1">
        <f t="shared" si="12"/>
        <v>50498</v>
      </c>
      <c r="Q84" s="1">
        <f t="shared" si="12"/>
        <v>38478</v>
      </c>
      <c r="R84" s="1">
        <f t="shared" si="12"/>
        <v>25116</v>
      </c>
      <c r="S84" s="1">
        <f t="shared" si="12"/>
        <v>23651</v>
      </c>
    </row>
    <row r="85" spans="1:19" x14ac:dyDescent="0.25">
      <c r="A85" s="8">
        <v>18</v>
      </c>
      <c r="B85" s="7">
        <v>36662</v>
      </c>
      <c r="C85" s="7">
        <v>39182</v>
      </c>
      <c r="D85" s="7">
        <v>39627</v>
      </c>
      <c r="E85" s="7">
        <v>38713</v>
      </c>
      <c r="F85" s="7">
        <v>31598</v>
      </c>
      <c r="G85" s="7">
        <v>23421</v>
      </c>
      <c r="H85" s="7">
        <v>21513</v>
      </c>
      <c r="L85" s="2">
        <f t="shared" si="10"/>
        <v>18</v>
      </c>
      <c r="M85" s="1">
        <f t="shared" si="11"/>
        <v>36662</v>
      </c>
      <c r="N85" s="1">
        <f t="shared" si="12"/>
        <v>39182</v>
      </c>
      <c r="O85" s="1">
        <f t="shared" si="12"/>
        <v>39627</v>
      </c>
      <c r="P85" s="1">
        <f t="shared" si="12"/>
        <v>38713</v>
      </c>
      <c r="Q85" s="1">
        <f t="shared" si="12"/>
        <v>31598</v>
      </c>
      <c r="R85" s="1">
        <f t="shared" si="12"/>
        <v>23421</v>
      </c>
      <c r="S85" s="1">
        <f t="shared" si="12"/>
        <v>21513</v>
      </c>
    </row>
    <row r="86" spans="1:19" x14ac:dyDescent="0.25">
      <c r="A86" s="8">
        <v>19</v>
      </c>
      <c r="B86" s="7">
        <v>25117</v>
      </c>
      <c r="C86" s="7">
        <v>27198</v>
      </c>
      <c r="D86" s="7">
        <v>27270</v>
      </c>
      <c r="E86" s="7">
        <v>27010</v>
      </c>
      <c r="F86" s="7">
        <v>22651</v>
      </c>
      <c r="G86" s="7">
        <v>18708</v>
      </c>
      <c r="H86" s="7">
        <v>16181</v>
      </c>
      <c r="L86" s="2">
        <f t="shared" si="10"/>
        <v>19</v>
      </c>
      <c r="M86" s="1">
        <f t="shared" si="11"/>
        <v>25117</v>
      </c>
      <c r="N86" s="1">
        <f t="shared" si="12"/>
        <v>27198</v>
      </c>
      <c r="O86" s="1">
        <f t="shared" si="12"/>
        <v>27270</v>
      </c>
      <c r="P86" s="1">
        <f t="shared" si="12"/>
        <v>27010</v>
      </c>
      <c r="Q86" s="1">
        <f t="shared" si="12"/>
        <v>22651</v>
      </c>
      <c r="R86" s="1">
        <f t="shared" si="12"/>
        <v>18708</v>
      </c>
      <c r="S86" s="1">
        <f t="shared" si="12"/>
        <v>16181</v>
      </c>
    </row>
    <row r="87" spans="1:19" x14ac:dyDescent="0.25">
      <c r="A87" s="8">
        <v>20</v>
      </c>
      <c r="B87" s="7">
        <v>16911</v>
      </c>
      <c r="C87" s="7">
        <v>18614</v>
      </c>
      <c r="D87" s="7">
        <v>19080</v>
      </c>
      <c r="E87" s="7">
        <v>18471</v>
      </c>
      <c r="F87" s="7">
        <v>15482</v>
      </c>
      <c r="G87" s="7">
        <v>13614</v>
      </c>
      <c r="H87" s="7">
        <v>11816</v>
      </c>
      <c r="L87" s="2">
        <f t="shared" si="10"/>
        <v>20</v>
      </c>
      <c r="M87" s="1">
        <f t="shared" si="11"/>
        <v>16911</v>
      </c>
      <c r="N87" s="1">
        <f t="shared" si="12"/>
        <v>18614</v>
      </c>
      <c r="O87" s="1">
        <f t="shared" si="12"/>
        <v>19080</v>
      </c>
      <c r="P87" s="1">
        <f t="shared" si="12"/>
        <v>18471</v>
      </c>
      <c r="Q87" s="1">
        <f t="shared" si="12"/>
        <v>15482</v>
      </c>
      <c r="R87" s="1">
        <f t="shared" si="12"/>
        <v>13614</v>
      </c>
      <c r="S87" s="1">
        <f t="shared" si="12"/>
        <v>11816</v>
      </c>
    </row>
    <row r="88" spans="1:19" x14ac:dyDescent="0.25">
      <c r="A88" s="8">
        <v>21</v>
      </c>
      <c r="B88" s="7">
        <v>12198</v>
      </c>
      <c r="C88" s="7">
        <v>13873</v>
      </c>
      <c r="D88" s="7">
        <v>14515</v>
      </c>
      <c r="E88" s="7">
        <v>15096</v>
      </c>
      <c r="F88" s="7">
        <v>11794</v>
      </c>
      <c r="G88" s="7">
        <v>11602</v>
      </c>
      <c r="H88" s="7">
        <v>9099</v>
      </c>
      <c r="L88" s="2">
        <f t="shared" si="10"/>
        <v>21</v>
      </c>
      <c r="M88" s="1">
        <f t="shared" si="11"/>
        <v>12198</v>
      </c>
      <c r="N88" s="1">
        <f t="shared" si="12"/>
        <v>13873</v>
      </c>
      <c r="O88" s="1">
        <f t="shared" si="12"/>
        <v>14515</v>
      </c>
      <c r="P88" s="1">
        <f t="shared" si="12"/>
        <v>15096</v>
      </c>
      <c r="Q88" s="1">
        <f t="shared" si="12"/>
        <v>11794</v>
      </c>
      <c r="R88" s="1">
        <f t="shared" si="12"/>
        <v>11602</v>
      </c>
      <c r="S88" s="1">
        <f t="shared" si="12"/>
        <v>9099</v>
      </c>
    </row>
    <row r="89" spans="1:19" x14ac:dyDescent="0.25">
      <c r="A89" s="8">
        <v>22</v>
      </c>
      <c r="B89" s="7">
        <v>7280</v>
      </c>
      <c r="C89" s="7">
        <v>8863</v>
      </c>
      <c r="D89" s="7">
        <v>10124</v>
      </c>
      <c r="E89" s="7">
        <v>11555</v>
      </c>
      <c r="F89" s="7">
        <v>10451</v>
      </c>
      <c r="G89" s="7">
        <v>10486</v>
      </c>
      <c r="H89" s="7">
        <v>6743</v>
      </c>
      <c r="L89" s="2">
        <f t="shared" si="10"/>
        <v>22</v>
      </c>
      <c r="M89" s="1">
        <f t="shared" si="11"/>
        <v>7280</v>
      </c>
      <c r="N89" s="1">
        <f t="shared" si="12"/>
        <v>8863</v>
      </c>
      <c r="O89" s="1">
        <f t="shared" si="12"/>
        <v>10124</v>
      </c>
      <c r="P89" s="1">
        <f t="shared" si="12"/>
        <v>11555</v>
      </c>
      <c r="Q89" s="1">
        <f t="shared" si="12"/>
        <v>10451</v>
      </c>
      <c r="R89" s="1">
        <f t="shared" si="12"/>
        <v>10486</v>
      </c>
      <c r="S89" s="1">
        <f t="shared" si="12"/>
        <v>6743</v>
      </c>
    </row>
    <row r="90" spans="1:19" x14ac:dyDescent="0.25">
      <c r="A90" s="8">
        <v>23</v>
      </c>
      <c r="B90" s="7">
        <v>3998</v>
      </c>
      <c r="C90" s="7">
        <v>4516</v>
      </c>
      <c r="D90" s="7">
        <v>5207</v>
      </c>
      <c r="E90" s="7">
        <v>6657</v>
      </c>
      <c r="F90" s="7">
        <v>8183</v>
      </c>
      <c r="G90" s="7">
        <v>9143</v>
      </c>
      <c r="H90" s="7">
        <v>3992</v>
      </c>
      <c r="L90" s="2">
        <f t="shared" si="10"/>
        <v>23</v>
      </c>
      <c r="M90" s="1">
        <f t="shared" si="11"/>
        <v>3998</v>
      </c>
      <c r="N90" s="1">
        <f t="shared" si="12"/>
        <v>4516</v>
      </c>
      <c r="O90" s="1">
        <f t="shared" si="12"/>
        <v>5207</v>
      </c>
      <c r="P90" s="1">
        <f t="shared" si="12"/>
        <v>6657</v>
      </c>
      <c r="Q90" s="1">
        <f t="shared" si="12"/>
        <v>8183</v>
      </c>
      <c r="R90" s="1">
        <f t="shared" si="12"/>
        <v>9143</v>
      </c>
      <c r="S90" s="1">
        <f t="shared" si="12"/>
        <v>3992</v>
      </c>
    </row>
    <row r="95" spans="1:19" x14ac:dyDescent="0.25">
      <c r="B95" s="21" t="s">
        <v>21</v>
      </c>
      <c r="C95" s="21"/>
      <c r="D95" s="21"/>
      <c r="E95" s="21"/>
      <c r="F95" s="21"/>
      <c r="G95" s="21"/>
      <c r="H95" s="21"/>
      <c r="I95" s="21"/>
      <c r="J95" s="21"/>
    </row>
    <row r="96" spans="1:19" x14ac:dyDescent="0.25">
      <c r="B96" s="6" t="s">
        <v>15</v>
      </c>
      <c r="C96" s="6" t="s">
        <v>17</v>
      </c>
    </row>
    <row r="97" spans="2:19" x14ac:dyDescent="0.25">
      <c r="B97" s="6" t="s">
        <v>16</v>
      </c>
      <c r="C97" t="s">
        <v>8</v>
      </c>
      <c r="D97" t="s">
        <v>12</v>
      </c>
      <c r="E97" t="s">
        <v>13</v>
      </c>
      <c r="F97" t="s">
        <v>11</v>
      </c>
      <c r="G97" t="s">
        <v>7</v>
      </c>
      <c r="H97" t="s">
        <v>9</v>
      </c>
      <c r="I97" t="s">
        <v>10</v>
      </c>
      <c r="L97" s="2" t="s">
        <v>23</v>
      </c>
      <c r="M97" s="2" t="str">
        <f>+C97</f>
        <v>MON</v>
      </c>
      <c r="N97" s="2" t="str">
        <f t="shared" ref="N97:S97" si="13">+D97</f>
        <v>TUE</v>
      </c>
      <c r="O97" s="2" t="str">
        <f t="shared" si="13"/>
        <v>WED</v>
      </c>
      <c r="P97" s="2" t="str">
        <f t="shared" si="13"/>
        <v>THU</v>
      </c>
      <c r="Q97" s="2" t="str">
        <f t="shared" si="13"/>
        <v>FRI</v>
      </c>
      <c r="R97" s="2" t="str">
        <f t="shared" si="13"/>
        <v>SAT</v>
      </c>
      <c r="S97" s="2" t="str">
        <f t="shared" si="13"/>
        <v>SUN</v>
      </c>
    </row>
    <row r="98" spans="2:19" x14ac:dyDescent="0.25">
      <c r="B98" s="8">
        <v>0</v>
      </c>
      <c r="C98" s="7">
        <v>3120</v>
      </c>
      <c r="D98" s="7">
        <v>2060</v>
      </c>
      <c r="E98" s="7">
        <v>2078</v>
      </c>
      <c r="F98" s="7">
        <v>2590</v>
      </c>
      <c r="G98" s="7">
        <v>3877</v>
      </c>
      <c r="H98" s="7">
        <v>8671</v>
      </c>
      <c r="I98" s="7">
        <v>11198</v>
      </c>
      <c r="L98" s="1">
        <f>+B98</f>
        <v>0</v>
      </c>
      <c r="M98" s="1">
        <f>+GETPIVOTDATA("count",$B$96,"start_week_day",C$97,"started_at_hour",$B98)</f>
        <v>3120</v>
      </c>
      <c r="N98" s="1">
        <f>+GETPIVOTDATA("count",$B$96,"start_week_day",D$97,"started_at_hour",$B98)</f>
        <v>2060</v>
      </c>
      <c r="O98" s="1">
        <f t="shared" ref="O98:S113" si="14">+GETPIVOTDATA("count",$B$96,"start_week_day",E$97,"started_at_hour",$B98)</f>
        <v>2078</v>
      </c>
      <c r="P98" s="1">
        <f t="shared" si="14"/>
        <v>2590</v>
      </c>
      <c r="Q98" s="1">
        <f t="shared" si="14"/>
        <v>3877</v>
      </c>
      <c r="R98" s="1">
        <f t="shared" si="14"/>
        <v>8671</v>
      </c>
      <c r="S98" s="1">
        <f t="shared" si="14"/>
        <v>11198</v>
      </c>
    </row>
    <row r="99" spans="2:19" x14ac:dyDescent="0.25">
      <c r="B99" s="8">
        <v>1</v>
      </c>
      <c r="C99" s="7">
        <v>1664</v>
      </c>
      <c r="D99" s="7">
        <v>1027</v>
      </c>
      <c r="E99" s="7">
        <v>1114</v>
      </c>
      <c r="F99" s="7">
        <v>1276</v>
      </c>
      <c r="G99" s="7">
        <v>2256</v>
      </c>
      <c r="H99" s="7">
        <v>6664</v>
      </c>
      <c r="I99" s="7">
        <v>7399</v>
      </c>
      <c r="L99" s="1">
        <f t="shared" ref="L99:L121" si="15">+B99</f>
        <v>1</v>
      </c>
      <c r="M99" s="1">
        <f t="shared" ref="M99:M121" si="16">+GETPIVOTDATA("count",$B$96,"start_week_day",C$97,"started_at_hour",$B99)</f>
        <v>1664</v>
      </c>
      <c r="N99" s="1">
        <f t="shared" ref="N99:S121" si="17">+GETPIVOTDATA("count",$B$96,"start_week_day",D$97,"started_at_hour",$B99)</f>
        <v>1027</v>
      </c>
      <c r="O99" s="1">
        <f t="shared" si="14"/>
        <v>1114</v>
      </c>
      <c r="P99" s="1">
        <f t="shared" si="14"/>
        <v>1276</v>
      </c>
      <c r="Q99" s="1">
        <f t="shared" si="14"/>
        <v>2256</v>
      </c>
      <c r="R99" s="1">
        <f t="shared" si="14"/>
        <v>6664</v>
      </c>
      <c r="S99" s="1">
        <f t="shared" si="14"/>
        <v>7399</v>
      </c>
    </row>
    <row r="100" spans="2:19" x14ac:dyDescent="0.25">
      <c r="B100" s="8">
        <v>2</v>
      </c>
      <c r="C100" s="7">
        <v>1051</v>
      </c>
      <c r="D100" s="7">
        <v>623</v>
      </c>
      <c r="E100" s="7">
        <v>598</v>
      </c>
      <c r="F100" s="7">
        <v>763</v>
      </c>
      <c r="G100" s="7">
        <v>1235</v>
      </c>
      <c r="H100" s="7">
        <v>3614</v>
      </c>
      <c r="I100" s="7">
        <v>4934</v>
      </c>
      <c r="L100" s="1">
        <f t="shared" si="15"/>
        <v>2</v>
      </c>
      <c r="M100" s="1">
        <f t="shared" si="16"/>
        <v>1051</v>
      </c>
      <c r="N100" s="1">
        <f t="shared" si="17"/>
        <v>623</v>
      </c>
      <c r="O100" s="1">
        <f t="shared" si="14"/>
        <v>598</v>
      </c>
      <c r="P100" s="1">
        <f t="shared" si="14"/>
        <v>763</v>
      </c>
      <c r="Q100" s="1">
        <f t="shared" si="14"/>
        <v>1235</v>
      </c>
      <c r="R100" s="1">
        <f t="shared" si="14"/>
        <v>3614</v>
      </c>
      <c r="S100" s="1">
        <f t="shared" si="14"/>
        <v>4934</v>
      </c>
    </row>
    <row r="101" spans="2:19" x14ac:dyDescent="0.25">
      <c r="B101" s="8">
        <v>3</v>
      </c>
      <c r="C101" s="7">
        <v>774</v>
      </c>
      <c r="D101" s="7">
        <v>431</v>
      </c>
      <c r="E101" s="7">
        <v>401</v>
      </c>
      <c r="F101" s="7">
        <v>486</v>
      </c>
      <c r="G101" s="7">
        <v>734</v>
      </c>
      <c r="H101" s="7">
        <v>1848</v>
      </c>
      <c r="I101" s="7">
        <v>2511</v>
      </c>
      <c r="L101" s="1">
        <f t="shared" si="15"/>
        <v>3</v>
      </c>
      <c r="M101" s="1">
        <f t="shared" si="16"/>
        <v>774</v>
      </c>
      <c r="N101" s="1">
        <f t="shared" si="17"/>
        <v>431</v>
      </c>
      <c r="O101" s="1">
        <f t="shared" si="14"/>
        <v>401</v>
      </c>
      <c r="P101" s="1">
        <f t="shared" si="14"/>
        <v>486</v>
      </c>
      <c r="Q101" s="1">
        <f t="shared" si="14"/>
        <v>734</v>
      </c>
      <c r="R101" s="1">
        <f t="shared" si="14"/>
        <v>1848</v>
      </c>
      <c r="S101" s="1">
        <f t="shared" si="14"/>
        <v>2511</v>
      </c>
    </row>
    <row r="102" spans="2:19" x14ac:dyDescent="0.25">
      <c r="B102" s="8">
        <v>4</v>
      </c>
      <c r="C102" s="7">
        <v>661</v>
      </c>
      <c r="D102" s="7">
        <v>495</v>
      </c>
      <c r="E102" s="7">
        <v>461</v>
      </c>
      <c r="F102" s="7">
        <v>448</v>
      </c>
      <c r="G102" s="7">
        <v>525</v>
      </c>
      <c r="H102" s="7">
        <v>825</v>
      </c>
      <c r="I102" s="7">
        <v>1340</v>
      </c>
      <c r="L102" s="1">
        <f t="shared" si="15"/>
        <v>4</v>
      </c>
      <c r="M102" s="1">
        <f t="shared" si="16"/>
        <v>661</v>
      </c>
      <c r="N102" s="1">
        <f t="shared" si="17"/>
        <v>495</v>
      </c>
      <c r="O102" s="1">
        <f t="shared" si="14"/>
        <v>461</v>
      </c>
      <c r="P102" s="1">
        <f t="shared" si="14"/>
        <v>448</v>
      </c>
      <c r="Q102" s="1">
        <f t="shared" si="14"/>
        <v>525</v>
      </c>
      <c r="R102" s="1">
        <f t="shared" si="14"/>
        <v>825</v>
      </c>
      <c r="S102" s="1">
        <f t="shared" si="14"/>
        <v>1340</v>
      </c>
    </row>
    <row r="103" spans="2:19" x14ac:dyDescent="0.25">
      <c r="B103" s="8">
        <v>5</v>
      </c>
      <c r="C103" s="7">
        <v>1223</v>
      </c>
      <c r="D103" s="7">
        <v>1387</v>
      </c>
      <c r="E103" s="7">
        <v>1444</v>
      </c>
      <c r="F103" s="7">
        <v>1323</v>
      </c>
      <c r="G103" s="7">
        <v>1219</v>
      </c>
      <c r="H103" s="7">
        <v>929</v>
      </c>
      <c r="I103" s="7">
        <v>1188</v>
      </c>
      <c r="L103" s="1">
        <f t="shared" si="15"/>
        <v>5</v>
      </c>
      <c r="M103" s="1">
        <f t="shared" si="16"/>
        <v>1223</v>
      </c>
      <c r="N103" s="1">
        <f t="shared" si="17"/>
        <v>1387</v>
      </c>
      <c r="O103" s="1">
        <f t="shared" si="14"/>
        <v>1444</v>
      </c>
      <c r="P103" s="1">
        <f t="shared" si="14"/>
        <v>1323</v>
      </c>
      <c r="Q103" s="1">
        <f t="shared" si="14"/>
        <v>1219</v>
      </c>
      <c r="R103" s="1">
        <f t="shared" si="14"/>
        <v>929</v>
      </c>
      <c r="S103" s="1">
        <f t="shared" si="14"/>
        <v>1188</v>
      </c>
    </row>
    <row r="104" spans="2:19" x14ac:dyDescent="0.25">
      <c r="B104" s="8">
        <v>6</v>
      </c>
      <c r="C104" s="7">
        <v>3183</v>
      </c>
      <c r="D104" s="7">
        <v>4074</v>
      </c>
      <c r="E104" s="7">
        <v>3846</v>
      </c>
      <c r="F104" s="7">
        <v>4045</v>
      </c>
      <c r="G104" s="7">
        <v>3949</v>
      </c>
      <c r="H104" s="7">
        <v>1835</v>
      </c>
      <c r="I104" s="7">
        <v>1860</v>
      </c>
      <c r="L104" s="1">
        <f t="shared" si="15"/>
        <v>6</v>
      </c>
      <c r="M104" s="1">
        <f t="shared" si="16"/>
        <v>3183</v>
      </c>
      <c r="N104" s="1">
        <f t="shared" si="17"/>
        <v>4074</v>
      </c>
      <c r="O104" s="1">
        <f t="shared" si="14"/>
        <v>3846</v>
      </c>
      <c r="P104" s="1">
        <f t="shared" si="14"/>
        <v>4045</v>
      </c>
      <c r="Q104" s="1">
        <f t="shared" si="14"/>
        <v>3949</v>
      </c>
      <c r="R104" s="1">
        <f t="shared" si="14"/>
        <v>1835</v>
      </c>
      <c r="S104" s="1">
        <f t="shared" si="14"/>
        <v>1860</v>
      </c>
    </row>
    <row r="105" spans="2:19" x14ac:dyDescent="0.25">
      <c r="B105" s="8">
        <v>7</v>
      </c>
      <c r="C105" s="7">
        <v>5369</v>
      </c>
      <c r="D105" s="7">
        <v>7470</v>
      </c>
      <c r="E105" s="7">
        <v>7113</v>
      </c>
      <c r="F105" s="7">
        <v>7326</v>
      </c>
      <c r="G105" s="7">
        <v>5703</v>
      </c>
      <c r="H105" s="7">
        <v>3504</v>
      </c>
      <c r="I105" s="7">
        <v>3091</v>
      </c>
      <c r="L105" s="1">
        <f t="shared" si="15"/>
        <v>7</v>
      </c>
      <c r="M105" s="1">
        <f t="shared" si="16"/>
        <v>5369</v>
      </c>
      <c r="N105" s="1">
        <f t="shared" si="17"/>
        <v>7470</v>
      </c>
      <c r="O105" s="1">
        <f t="shared" si="14"/>
        <v>7113</v>
      </c>
      <c r="P105" s="1">
        <f t="shared" si="14"/>
        <v>7326</v>
      </c>
      <c r="Q105" s="1">
        <f t="shared" si="14"/>
        <v>5703</v>
      </c>
      <c r="R105" s="1">
        <f t="shared" si="14"/>
        <v>3504</v>
      </c>
      <c r="S105" s="1">
        <f t="shared" si="14"/>
        <v>3091</v>
      </c>
    </row>
    <row r="106" spans="2:19" x14ac:dyDescent="0.25">
      <c r="B106" s="8">
        <v>8</v>
      </c>
      <c r="C106" s="7">
        <v>7058</v>
      </c>
      <c r="D106" s="7">
        <v>8983</v>
      </c>
      <c r="E106" s="7">
        <v>9050</v>
      </c>
      <c r="F106" s="7">
        <v>9393</v>
      </c>
      <c r="G106" s="7">
        <v>7334</v>
      </c>
      <c r="H106" s="7">
        <v>7133</v>
      </c>
      <c r="I106" s="7">
        <v>5339</v>
      </c>
      <c r="L106" s="1">
        <f t="shared" si="15"/>
        <v>8</v>
      </c>
      <c r="M106" s="1">
        <f t="shared" si="16"/>
        <v>7058</v>
      </c>
      <c r="N106" s="1">
        <f t="shared" si="17"/>
        <v>8983</v>
      </c>
      <c r="O106" s="1">
        <f t="shared" si="14"/>
        <v>9050</v>
      </c>
      <c r="P106" s="1">
        <f t="shared" si="14"/>
        <v>9393</v>
      </c>
      <c r="Q106" s="1">
        <f t="shared" si="14"/>
        <v>7334</v>
      </c>
      <c r="R106" s="1">
        <f t="shared" si="14"/>
        <v>7133</v>
      </c>
      <c r="S106" s="1">
        <f t="shared" si="14"/>
        <v>5339</v>
      </c>
    </row>
    <row r="107" spans="2:19" x14ac:dyDescent="0.25">
      <c r="B107" s="8">
        <v>9</v>
      </c>
      <c r="C107" s="7">
        <v>6807</v>
      </c>
      <c r="D107" s="7">
        <v>6480</v>
      </c>
      <c r="E107" s="7">
        <v>6258</v>
      </c>
      <c r="F107" s="7">
        <v>6733</v>
      </c>
      <c r="G107" s="7">
        <v>7285</v>
      </c>
      <c r="H107" s="7">
        <v>12459</v>
      </c>
      <c r="I107" s="7">
        <v>10150</v>
      </c>
      <c r="L107" s="1">
        <f t="shared" si="15"/>
        <v>9</v>
      </c>
      <c r="M107" s="1">
        <f t="shared" si="16"/>
        <v>6807</v>
      </c>
      <c r="N107" s="1">
        <f t="shared" si="17"/>
        <v>6480</v>
      </c>
      <c r="O107" s="1">
        <f t="shared" si="14"/>
        <v>6258</v>
      </c>
      <c r="P107" s="1">
        <f t="shared" si="14"/>
        <v>6733</v>
      </c>
      <c r="Q107" s="1">
        <f t="shared" si="14"/>
        <v>7285</v>
      </c>
      <c r="R107" s="1">
        <f t="shared" si="14"/>
        <v>12459</v>
      </c>
      <c r="S107" s="1">
        <f t="shared" si="14"/>
        <v>10150</v>
      </c>
    </row>
    <row r="108" spans="2:19" x14ac:dyDescent="0.25">
      <c r="B108" s="8">
        <v>10</v>
      </c>
      <c r="C108" s="7">
        <v>8595</v>
      </c>
      <c r="D108" s="7">
        <v>6919</v>
      </c>
      <c r="E108" s="7">
        <v>6432</v>
      </c>
      <c r="F108" s="7">
        <v>7529</v>
      </c>
      <c r="G108" s="7">
        <v>9045</v>
      </c>
      <c r="H108" s="7">
        <v>18776</v>
      </c>
      <c r="I108" s="7">
        <v>15839</v>
      </c>
      <c r="L108" s="1">
        <f t="shared" si="15"/>
        <v>10</v>
      </c>
      <c r="M108" s="1">
        <f t="shared" si="16"/>
        <v>8595</v>
      </c>
      <c r="N108" s="1">
        <f t="shared" si="17"/>
        <v>6919</v>
      </c>
      <c r="O108" s="1">
        <f t="shared" si="14"/>
        <v>6432</v>
      </c>
      <c r="P108" s="1">
        <f t="shared" si="14"/>
        <v>7529</v>
      </c>
      <c r="Q108" s="1">
        <f t="shared" si="14"/>
        <v>9045</v>
      </c>
      <c r="R108" s="1">
        <f t="shared" si="14"/>
        <v>18776</v>
      </c>
      <c r="S108" s="1">
        <f t="shared" si="14"/>
        <v>15839</v>
      </c>
    </row>
    <row r="109" spans="2:19" x14ac:dyDescent="0.25">
      <c r="B109" s="8">
        <v>11</v>
      </c>
      <c r="C109" s="7">
        <v>10827</v>
      </c>
      <c r="D109" s="7">
        <v>8821</v>
      </c>
      <c r="E109" s="7">
        <v>8429</v>
      </c>
      <c r="F109" s="7">
        <v>9737</v>
      </c>
      <c r="G109" s="7">
        <v>12200</v>
      </c>
      <c r="H109" s="7">
        <v>24320</v>
      </c>
      <c r="I109" s="7">
        <v>21097</v>
      </c>
      <c r="L109" s="1">
        <f t="shared" si="15"/>
        <v>11</v>
      </c>
      <c r="M109" s="1">
        <f t="shared" si="16"/>
        <v>10827</v>
      </c>
      <c r="N109" s="1">
        <f t="shared" si="17"/>
        <v>8821</v>
      </c>
      <c r="O109" s="1">
        <f t="shared" si="14"/>
        <v>8429</v>
      </c>
      <c r="P109" s="1">
        <f t="shared" si="14"/>
        <v>9737</v>
      </c>
      <c r="Q109" s="1">
        <f t="shared" si="14"/>
        <v>12200</v>
      </c>
      <c r="R109" s="1">
        <f t="shared" si="14"/>
        <v>24320</v>
      </c>
      <c r="S109" s="1">
        <f t="shared" si="14"/>
        <v>21097</v>
      </c>
    </row>
    <row r="110" spans="2:19" x14ac:dyDescent="0.25">
      <c r="B110" s="8">
        <v>12</v>
      </c>
      <c r="C110" s="7">
        <v>13008</v>
      </c>
      <c r="D110" s="7">
        <v>10630</v>
      </c>
      <c r="E110" s="7">
        <v>9955</v>
      </c>
      <c r="F110" s="7">
        <v>11845</v>
      </c>
      <c r="G110" s="7">
        <v>15187</v>
      </c>
      <c r="H110" s="7">
        <v>27254</v>
      </c>
      <c r="I110" s="7">
        <v>24107</v>
      </c>
      <c r="L110" s="1">
        <f t="shared" si="15"/>
        <v>12</v>
      </c>
      <c r="M110" s="1">
        <f t="shared" si="16"/>
        <v>13008</v>
      </c>
      <c r="N110" s="1">
        <f t="shared" si="17"/>
        <v>10630</v>
      </c>
      <c r="O110" s="1">
        <f t="shared" si="14"/>
        <v>9955</v>
      </c>
      <c r="P110" s="1">
        <f t="shared" si="14"/>
        <v>11845</v>
      </c>
      <c r="Q110" s="1">
        <f t="shared" si="14"/>
        <v>15187</v>
      </c>
      <c r="R110" s="1">
        <f t="shared" si="14"/>
        <v>27254</v>
      </c>
      <c r="S110" s="1">
        <f t="shared" si="14"/>
        <v>24107</v>
      </c>
    </row>
    <row r="111" spans="2:19" x14ac:dyDescent="0.25">
      <c r="B111" s="8">
        <v>13</v>
      </c>
      <c r="C111" s="7">
        <v>13682</v>
      </c>
      <c r="D111" s="7">
        <v>11123</v>
      </c>
      <c r="E111" s="7">
        <v>10099</v>
      </c>
      <c r="F111" s="7">
        <v>12175</v>
      </c>
      <c r="G111" s="7">
        <v>16037</v>
      </c>
      <c r="H111" s="7">
        <v>28242</v>
      </c>
      <c r="I111" s="7">
        <v>24951</v>
      </c>
      <c r="L111" s="1">
        <f t="shared" si="15"/>
        <v>13</v>
      </c>
      <c r="M111" s="1">
        <f t="shared" si="16"/>
        <v>13682</v>
      </c>
      <c r="N111" s="1">
        <f t="shared" si="17"/>
        <v>11123</v>
      </c>
      <c r="O111" s="1">
        <f t="shared" si="14"/>
        <v>10099</v>
      </c>
      <c r="P111" s="1">
        <f t="shared" si="14"/>
        <v>12175</v>
      </c>
      <c r="Q111" s="1">
        <f t="shared" si="14"/>
        <v>16037</v>
      </c>
      <c r="R111" s="1">
        <f t="shared" si="14"/>
        <v>28242</v>
      </c>
      <c r="S111" s="1">
        <f t="shared" si="14"/>
        <v>24951</v>
      </c>
    </row>
    <row r="112" spans="2:19" x14ac:dyDescent="0.25">
      <c r="B112" s="8">
        <v>14</v>
      </c>
      <c r="C112" s="7">
        <v>14571</v>
      </c>
      <c r="D112" s="7">
        <v>11577</v>
      </c>
      <c r="E112" s="7">
        <v>10974</v>
      </c>
      <c r="F112" s="7">
        <v>13160</v>
      </c>
      <c r="G112" s="7">
        <v>17187</v>
      </c>
      <c r="H112" s="7">
        <v>29679</v>
      </c>
      <c r="I112" s="7">
        <v>25985</v>
      </c>
      <c r="L112" s="1">
        <f t="shared" si="15"/>
        <v>14</v>
      </c>
      <c r="M112" s="1">
        <f t="shared" si="16"/>
        <v>14571</v>
      </c>
      <c r="N112" s="1">
        <f t="shared" si="17"/>
        <v>11577</v>
      </c>
      <c r="O112" s="1">
        <f t="shared" si="14"/>
        <v>10974</v>
      </c>
      <c r="P112" s="1">
        <f t="shared" si="14"/>
        <v>13160</v>
      </c>
      <c r="Q112" s="1">
        <f t="shared" si="14"/>
        <v>17187</v>
      </c>
      <c r="R112" s="1">
        <f t="shared" si="14"/>
        <v>29679</v>
      </c>
      <c r="S112" s="1">
        <f t="shared" si="14"/>
        <v>25985</v>
      </c>
    </row>
    <row r="113" spans="1:19" x14ac:dyDescent="0.25">
      <c r="B113" s="8">
        <v>15</v>
      </c>
      <c r="C113" s="7">
        <v>15941</v>
      </c>
      <c r="D113" s="7">
        <v>13693</v>
      </c>
      <c r="E113" s="7">
        <v>13217</v>
      </c>
      <c r="F113" s="7">
        <v>15801</v>
      </c>
      <c r="G113" s="7">
        <v>19699</v>
      </c>
      <c r="H113" s="7">
        <v>31042</v>
      </c>
      <c r="I113" s="7">
        <v>26760</v>
      </c>
      <c r="L113" s="1">
        <f t="shared" si="15"/>
        <v>15</v>
      </c>
      <c r="M113" s="1">
        <f t="shared" si="16"/>
        <v>15941</v>
      </c>
      <c r="N113" s="1">
        <f t="shared" si="17"/>
        <v>13693</v>
      </c>
      <c r="O113" s="1">
        <f t="shared" si="14"/>
        <v>13217</v>
      </c>
      <c r="P113" s="1">
        <f t="shared" si="14"/>
        <v>15801</v>
      </c>
      <c r="Q113" s="1">
        <f t="shared" si="14"/>
        <v>19699</v>
      </c>
      <c r="R113" s="1">
        <f t="shared" si="14"/>
        <v>31042</v>
      </c>
      <c r="S113" s="1">
        <f t="shared" si="14"/>
        <v>26760</v>
      </c>
    </row>
    <row r="114" spans="1:19" x14ac:dyDescent="0.25">
      <c r="B114" s="8">
        <v>16</v>
      </c>
      <c r="C114" s="7">
        <v>18788</v>
      </c>
      <c r="D114" s="7">
        <v>18117</v>
      </c>
      <c r="E114" s="7">
        <v>18278</v>
      </c>
      <c r="F114" s="7">
        <v>20302</v>
      </c>
      <c r="G114" s="7">
        <v>21944</v>
      </c>
      <c r="H114" s="7">
        <v>30157</v>
      </c>
      <c r="I114" s="7">
        <v>25875</v>
      </c>
      <c r="L114" s="1">
        <f t="shared" si="15"/>
        <v>16</v>
      </c>
      <c r="M114" s="1">
        <f t="shared" si="16"/>
        <v>18788</v>
      </c>
      <c r="N114" s="1">
        <f t="shared" si="17"/>
        <v>18117</v>
      </c>
      <c r="O114" s="1">
        <f t="shared" si="17"/>
        <v>18278</v>
      </c>
      <c r="P114" s="1">
        <f t="shared" si="17"/>
        <v>20302</v>
      </c>
      <c r="Q114" s="1">
        <f t="shared" si="17"/>
        <v>21944</v>
      </c>
      <c r="R114" s="1">
        <f t="shared" si="17"/>
        <v>30157</v>
      </c>
      <c r="S114" s="1">
        <f t="shared" si="17"/>
        <v>25875</v>
      </c>
    </row>
    <row r="115" spans="1:19" x14ac:dyDescent="0.25">
      <c r="B115" s="8">
        <v>17</v>
      </c>
      <c r="C115" s="7">
        <v>21651</v>
      </c>
      <c r="D115" s="7">
        <v>23329</v>
      </c>
      <c r="E115" s="7">
        <v>24010</v>
      </c>
      <c r="F115" s="7">
        <v>26223</v>
      </c>
      <c r="G115" s="7">
        <v>24519</v>
      </c>
      <c r="H115" s="7">
        <v>27812</v>
      </c>
      <c r="I115" s="7">
        <v>23096</v>
      </c>
      <c r="L115" s="1">
        <f t="shared" si="15"/>
        <v>17</v>
      </c>
      <c r="M115" s="1">
        <f t="shared" si="16"/>
        <v>21651</v>
      </c>
      <c r="N115" s="1">
        <f t="shared" si="17"/>
        <v>23329</v>
      </c>
      <c r="O115" s="1">
        <f t="shared" si="17"/>
        <v>24010</v>
      </c>
      <c r="P115" s="1">
        <f t="shared" si="17"/>
        <v>26223</v>
      </c>
      <c r="Q115" s="1">
        <f t="shared" si="17"/>
        <v>24519</v>
      </c>
      <c r="R115" s="1">
        <f t="shared" si="17"/>
        <v>27812</v>
      </c>
      <c r="S115" s="1">
        <f t="shared" si="17"/>
        <v>23096</v>
      </c>
    </row>
    <row r="116" spans="1:19" x14ac:dyDescent="0.25">
      <c r="B116" s="8">
        <v>18</v>
      </c>
      <c r="C116" s="7">
        <v>18830</v>
      </c>
      <c r="D116" s="7">
        <v>20103</v>
      </c>
      <c r="E116" s="7">
        <v>20799</v>
      </c>
      <c r="F116" s="7">
        <v>23452</v>
      </c>
      <c r="G116" s="7">
        <v>22440</v>
      </c>
      <c r="H116" s="7">
        <v>25183</v>
      </c>
      <c r="I116" s="7">
        <v>19244</v>
      </c>
      <c r="L116" s="1">
        <f t="shared" si="15"/>
        <v>18</v>
      </c>
      <c r="M116" s="1">
        <f t="shared" si="16"/>
        <v>18830</v>
      </c>
      <c r="N116" s="1">
        <f t="shared" si="17"/>
        <v>20103</v>
      </c>
      <c r="O116" s="1">
        <f t="shared" si="17"/>
        <v>20799</v>
      </c>
      <c r="P116" s="1">
        <f t="shared" si="17"/>
        <v>23452</v>
      </c>
      <c r="Q116" s="1">
        <f t="shared" si="17"/>
        <v>22440</v>
      </c>
      <c r="R116" s="1">
        <f t="shared" si="17"/>
        <v>25183</v>
      </c>
      <c r="S116" s="1">
        <f t="shared" si="17"/>
        <v>19244</v>
      </c>
    </row>
    <row r="117" spans="1:19" x14ac:dyDescent="0.25">
      <c r="B117" s="8">
        <v>19</v>
      </c>
      <c r="C117" s="7">
        <v>14232</v>
      </c>
      <c r="D117" s="7">
        <v>15053</v>
      </c>
      <c r="E117" s="7">
        <v>15857</v>
      </c>
      <c r="F117" s="7">
        <v>17486</v>
      </c>
      <c r="G117" s="7">
        <v>17405</v>
      </c>
      <c r="H117" s="7">
        <v>19823</v>
      </c>
      <c r="I117" s="7">
        <v>14621</v>
      </c>
      <c r="L117" s="1">
        <f t="shared" si="15"/>
        <v>19</v>
      </c>
      <c r="M117" s="1">
        <f t="shared" si="16"/>
        <v>14232</v>
      </c>
      <c r="N117" s="1">
        <f t="shared" si="17"/>
        <v>15053</v>
      </c>
      <c r="O117" s="1">
        <f t="shared" si="17"/>
        <v>15857</v>
      </c>
      <c r="P117" s="1">
        <f t="shared" si="17"/>
        <v>17486</v>
      </c>
      <c r="Q117" s="1">
        <f t="shared" si="17"/>
        <v>17405</v>
      </c>
      <c r="R117" s="1">
        <f t="shared" si="17"/>
        <v>19823</v>
      </c>
      <c r="S117" s="1">
        <f t="shared" si="17"/>
        <v>14621</v>
      </c>
    </row>
    <row r="118" spans="1:19" x14ac:dyDescent="0.25">
      <c r="B118" s="8">
        <v>20</v>
      </c>
      <c r="C118" s="7">
        <v>10203</v>
      </c>
      <c r="D118" s="7">
        <v>10573</v>
      </c>
      <c r="E118" s="7">
        <v>12020</v>
      </c>
      <c r="F118" s="7">
        <v>12906</v>
      </c>
      <c r="G118" s="7">
        <v>12608</v>
      </c>
      <c r="H118" s="7">
        <v>14903</v>
      </c>
      <c r="I118" s="7">
        <v>10476</v>
      </c>
      <c r="L118" s="1">
        <f t="shared" si="15"/>
        <v>20</v>
      </c>
      <c r="M118" s="1">
        <f t="shared" si="16"/>
        <v>10203</v>
      </c>
      <c r="N118" s="1">
        <f t="shared" si="17"/>
        <v>10573</v>
      </c>
      <c r="O118" s="1">
        <f t="shared" si="17"/>
        <v>12020</v>
      </c>
      <c r="P118" s="1">
        <f t="shared" si="17"/>
        <v>12906</v>
      </c>
      <c r="Q118" s="1">
        <f t="shared" si="17"/>
        <v>12608</v>
      </c>
      <c r="R118" s="1">
        <f t="shared" si="17"/>
        <v>14903</v>
      </c>
      <c r="S118" s="1">
        <f t="shared" si="17"/>
        <v>10476</v>
      </c>
    </row>
    <row r="119" spans="1:19" x14ac:dyDescent="0.25">
      <c r="B119" s="8">
        <v>21</v>
      </c>
      <c r="C119" s="7">
        <v>8167</v>
      </c>
      <c r="D119" s="7">
        <v>9129</v>
      </c>
      <c r="E119" s="7">
        <v>10542</v>
      </c>
      <c r="F119" s="7">
        <v>10918</v>
      </c>
      <c r="G119" s="7">
        <v>10541</v>
      </c>
      <c r="H119" s="7">
        <v>13768</v>
      </c>
      <c r="I119" s="7">
        <v>8640</v>
      </c>
      <c r="L119" s="1">
        <f t="shared" si="15"/>
        <v>21</v>
      </c>
      <c r="M119" s="1">
        <f t="shared" si="16"/>
        <v>8167</v>
      </c>
      <c r="N119" s="1">
        <f t="shared" si="17"/>
        <v>9129</v>
      </c>
      <c r="O119" s="1">
        <f t="shared" si="17"/>
        <v>10542</v>
      </c>
      <c r="P119" s="1">
        <f t="shared" si="17"/>
        <v>10918</v>
      </c>
      <c r="Q119" s="1">
        <f t="shared" si="17"/>
        <v>10541</v>
      </c>
      <c r="R119" s="1">
        <f t="shared" si="17"/>
        <v>13768</v>
      </c>
      <c r="S119" s="1">
        <f t="shared" si="17"/>
        <v>8640</v>
      </c>
    </row>
    <row r="120" spans="1:19" x14ac:dyDescent="0.25">
      <c r="B120" s="8">
        <v>22</v>
      </c>
      <c r="C120" s="7">
        <v>6231</v>
      </c>
      <c r="D120" s="7">
        <v>6978</v>
      </c>
      <c r="E120" s="7">
        <v>8230</v>
      </c>
      <c r="F120" s="7">
        <v>10330</v>
      </c>
      <c r="G120" s="7">
        <v>10774</v>
      </c>
      <c r="H120" s="7">
        <v>14071</v>
      </c>
      <c r="I120" s="7">
        <v>7511</v>
      </c>
      <c r="L120" s="1">
        <f t="shared" si="15"/>
        <v>22</v>
      </c>
      <c r="M120" s="1">
        <f t="shared" si="16"/>
        <v>6231</v>
      </c>
      <c r="N120" s="1">
        <f t="shared" si="17"/>
        <v>6978</v>
      </c>
      <c r="O120" s="1">
        <f t="shared" si="17"/>
        <v>8230</v>
      </c>
      <c r="P120" s="1">
        <f t="shared" si="17"/>
        <v>10330</v>
      </c>
      <c r="Q120" s="1">
        <f t="shared" si="17"/>
        <v>10774</v>
      </c>
      <c r="R120" s="1">
        <f t="shared" si="17"/>
        <v>14071</v>
      </c>
      <c r="S120" s="1">
        <f t="shared" si="17"/>
        <v>7511</v>
      </c>
    </row>
    <row r="121" spans="1:19" x14ac:dyDescent="0.25">
      <c r="B121" s="8">
        <v>23</v>
      </c>
      <c r="C121" s="7">
        <v>3884</v>
      </c>
      <c r="D121" s="7">
        <v>3907</v>
      </c>
      <c r="E121" s="7">
        <v>4660</v>
      </c>
      <c r="F121" s="7">
        <v>6254</v>
      </c>
      <c r="G121" s="7">
        <v>10161</v>
      </c>
      <c r="H121" s="7">
        <v>13302</v>
      </c>
      <c r="I121" s="7">
        <v>4783</v>
      </c>
      <c r="L121" s="1">
        <f t="shared" si="15"/>
        <v>23</v>
      </c>
      <c r="M121" s="1">
        <f t="shared" si="16"/>
        <v>3884</v>
      </c>
      <c r="N121" s="1">
        <f t="shared" si="17"/>
        <v>3907</v>
      </c>
      <c r="O121" s="1">
        <f t="shared" si="17"/>
        <v>4660</v>
      </c>
      <c r="P121" s="1">
        <f t="shared" si="17"/>
        <v>6254</v>
      </c>
      <c r="Q121" s="1">
        <f t="shared" si="17"/>
        <v>10161</v>
      </c>
      <c r="R121" s="1">
        <f t="shared" si="17"/>
        <v>13302</v>
      </c>
      <c r="S121" s="1">
        <f t="shared" si="17"/>
        <v>4783</v>
      </c>
    </row>
    <row r="127" spans="1:19" x14ac:dyDescent="0.25">
      <c r="A127" s="6" t="s">
        <v>15</v>
      </c>
      <c r="B127" s="6" t="s">
        <v>17</v>
      </c>
    </row>
    <row r="128" spans="1:19" x14ac:dyDescent="0.25">
      <c r="A128" s="6" t="s">
        <v>16</v>
      </c>
      <c r="B128" t="s">
        <v>2</v>
      </c>
      <c r="C128" t="s">
        <v>3</v>
      </c>
    </row>
    <row r="129" spans="1:3" x14ac:dyDescent="0.25">
      <c r="A129" s="8" t="s">
        <v>36</v>
      </c>
      <c r="B129" s="7">
        <v>220915</v>
      </c>
      <c r="C129" s="7">
        <v>314230</v>
      </c>
    </row>
    <row r="130" spans="1:3" x14ac:dyDescent="0.25">
      <c r="A130" s="8" t="s">
        <v>25</v>
      </c>
      <c r="B130" s="7">
        <v>91897</v>
      </c>
      <c r="C130" s="7">
        <v>180663</v>
      </c>
    </row>
    <row r="131" spans="1:3" x14ac:dyDescent="0.25">
      <c r="A131" s="8" t="s">
        <v>26</v>
      </c>
      <c r="B131" s="7">
        <v>270095</v>
      </c>
      <c r="C131" s="7">
        <v>335230</v>
      </c>
    </row>
    <row r="132" spans="1:3" x14ac:dyDescent="0.25">
      <c r="A132" s="8" t="s">
        <v>27</v>
      </c>
      <c r="B132" s="7">
        <v>31505</v>
      </c>
      <c r="C132" s="7">
        <v>103898</v>
      </c>
    </row>
    <row r="133" spans="1:3" x14ac:dyDescent="0.25">
      <c r="A133" s="8" t="s">
        <v>28</v>
      </c>
      <c r="B133" s="7">
        <v>32844</v>
      </c>
      <c r="C133" s="7">
        <v>116962</v>
      </c>
    </row>
    <row r="134" spans="1:3" x14ac:dyDescent="0.25">
      <c r="A134" s="8" t="s">
        <v>29</v>
      </c>
      <c r="B134" s="7">
        <v>29621</v>
      </c>
      <c r="C134" s="7">
        <v>118663</v>
      </c>
    </row>
    <row r="135" spans="1:3" x14ac:dyDescent="0.25">
      <c r="A135" s="8" t="s">
        <v>30</v>
      </c>
      <c r="B135" s="7">
        <v>311678</v>
      </c>
      <c r="C135" s="7">
        <v>331002</v>
      </c>
    </row>
    <row r="136" spans="1:3" x14ac:dyDescent="0.25">
      <c r="A136" s="8" t="s">
        <v>31</v>
      </c>
      <c r="B136" s="7">
        <v>292068</v>
      </c>
      <c r="C136" s="7">
        <v>328282</v>
      </c>
    </row>
    <row r="137" spans="1:3" x14ac:dyDescent="0.25">
      <c r="A137" s="8" t="s">
        <v>32</v>
      </c>
      <c r="B137" s="7">
        <v>46792</v>
      </c>
      <c r="C137" s="7">
        <v>153655</v>
      </c>
    </row>
    <row r="138" spans="1:3" x14ac:dyDescent="0.25">
      <c r="A138" s="8" t="s">
        <v>33</v>
      </c>
      <c r="B138" s="7">
        <v>220246</v>
      </c>
      <c r="C138" s="7">
        <v>282299</v>
      </c>
    </row>
    <row r="139" spans="1:3" x14ac:dyDescent="0.25">
      <c r="A139" s="8" t="s">
        <v>34</v>
      </c>
      <c r="B139" s="7">
        <v>73556</v>
      </c>
      <c r="C139" s="7">
        <v>182238</v>
      </c>
    </row>
    <row r="140" spans="1:3" x14ac:dyDescent="0.25">
      <c r="A140" s="8" t="s">
        <v>35</v>
      </c>
      <c r="B140" s="7">
        <v>151324</v>
      </c>
      <c r="C140" s="7">
        <v>262945</v>
      </c>
    </row>
    <row r="147" spans="1:8" x14ac:dyDescent="0.25">
      <c r="A147" s="6" t="s">
        <v>15</v>
      </c>
      <c r="B147" s="6" t="s">
        <v>17</v>
      </c>
    </row>
    <row r="148" spans="1:8" x14ac:dyDescent="0.25">
      <c r="A148" s="6" t="s">
        <v>16</v>
      </c>
      <c r="B148" t="s">
        <v>51</v>
      </c>
      <c r="C148" t="s">
        <v>52</v>
      </c>
      <c r="F148" s="1" t="s">
        <v>53</v>
      </c>
      <c r="G148" s="1" t="str">
        <f>+B148</f>
        <v>Weekday</v>
      </c>
      <c r="H148" s="1" t="str">
        <f>+C148</f>
        <v>Weekend</v>
      </c>
    </row>
    <row r="149" spans="1:8" x14ac:dyDescent="0.25">
      <c r="A149" s="8">
        <v>0</v>
      </c>
      <c r="B149" s="7">
        <v>25742</v>
      </c>
      <c r="C149" s="7">
        <v>33790</v>
      </c>
      <c r="F149" s="1">
        <f>+A149</f>
        <v>0</v>
      </c>
      <c r="G149" s="1">
        <f>+GETPIVOTDATA("count",$A$147,"day",$B$148,"started_at_hour",A149)</f>
        <v>25742</v>
      </c>
      <c r="H149" s="1">
        <f>+GETPIVOTDATA("count",$A$147,"day",$C$148,"started_at_hour",A149)</f>
        <v>33790</v>
      </c>
    </row>
    <row r="150" spans="1:8" x14ac:dyDescent="0.25">
      <c r="A150" s="8">
        <v>1</v>
      </c>
      <c r="B150" s="7">
        <v>13523</v>
      </c>
      <c r="C150" s="7">
        <v>23775</v>
      </c>
      <c r="F150" s="1">
        <f t="shared" ref="F150:F172" si="18">+A150</f>
        <v>1</v>
      </c>
      <c r="G150" s="1">
        <f t="shared" ref="G150:G172" si="19">+GETPIVOTDATA("count",$A$147,"day",$B$148,"started_at_hour",A150)</f>
        <v>13523</v>
      </c>
      <c r="H150" s="1">
        <f t="shared" ref="H150:H172" si="20">+GETPIVOTDATA("count",$A$147,"day",$C$148,"started_at_hour",A150)</f>
        <v>23775</v>
      </c>
    </row>
    <row r="151" spans="1:8" x14ac:dyDescent="0.25">
      <c r="A151" s="8">
        <v>2</v>
      </c>
      <c r="B151" s="7">
        <v>7497</v>
      </c>
      <c r="C151" s="7">
        <v>14134</v>
      </c>
      <c r="F151" s="1">
        <f t="shared" si="18"/>
        <v>2</v>
      </c>
      <c r="G151" s="1">
        <f t="shared" si="19"/>
        <v>7497</v>
      </c>
      <c r="H151" s="1">
        <f t="shared" si="20"/>
        <v>14134</v>
      </c>
    </row>
    <row r="152" spans="1:8" x14ac:dyDescent="0.25">
      <c r="A152" s="8">
        <v>3</v>
      </c>
      <c r="B152" s="7">
        <v>5091</v>
      </c>
      <c r="C152" s="7">
        <v>7376</v>
      </c>
      <c r="F152" s="1">
        <f t="shared" si="18"/>
        <v>3</v>
      </c>
      <c r="G152" s="1">
        <f t="shared" si="19"/>
        <v>5091</v>
      </c>
      <c r="H152" s="1">
        <f t="shared" si="20"/>
        <v>7376</v>
      </c>
    </row>
    <row r="153" spans="1:8" x14ac:dyDescent="0.25">
      <c r="A153" s="8">
        <v>4</v>
      </c>
      <c r="B153" s="7">
        <v>6994</v>
      </c>
      <c r="C153" s="7">
        <v>4009</v>
      </c>
      <c r="F153" s="1">
        <f t="shared" si="18"/>
        <v>4</v>
      </c>
      <c r="G153" s="1">
        <f t="shared" si="19"/>
        <v>6994</v>
      </c>
      <c r="H153" s="1">
        <f t="shared" si="20"/>
        <v>4009</v>
      </c>
    </row>
    <row r="154" spans="1:8" x14ac:dyDescent="0.25">
      <c r="A154" s="8">
        <v>5</v>
      </c>
      <c r="B154" s="7">
        <v>30174</v>
      </c>
      <c r="C154" s="7">
        <v>4842</v>
      </c>
      <c r="F154" s="1">
        <f t="shared" si="18"/>
        <v>5</v>
      </c>
      <c r="G154" s="1">
        <f t="shared" si="19"/>
        <v>30174</v>
      </c>
      <c r="H154" s="1">
        <f t="shared" si="20"/>
        <v>4842</v>
      </c>
    </row>
    <row r="155" spans="1:8" x14ac:dyDescent="0.25">
      <c r="A155" s="8">
        <v>6</v>
      </c>
      <c r="B155" s="7">
        <v>92212</v>
      </c>
      <c r="C155" s="7">
        <v>10742</v>
      </c>
      <c r="F155" s="1">
        <f t="shared" si="18"/>
        <v>6</v>
      </c>
      <c r="G155" s="1">
        <f t="shared" si="19"/>
        <v>92212</v>
      </c>
      <c r="H155" s="1">
        <f t="shared" si="20"/>
        <v>10742</v>
      </c>
    </row>
    <row r="156" spans="1:8" x14ac:dyDescent="0.25">
      <c r="A156" s="8">
        <v>7</v>
      </c>
      <c r="B156" s="7">
        <v>169633</v>
      </c>
      <c r="C156" s="7">
        <v>19655</v>
      </c>
      <c r="F156" s="1">
        <f t="shared" si="18"/>
        <v>7</v>
      </c>
      <c r="G156" s="1">
        <f t="shared" si="19"/>
        <v>169633</v>
      </c>
      <c r="H156" s="1">
        <f t="shared" si="20"/>
        <v>19655</v>
      </c>
    </row>
    <row r="157" spans="1:8" x14ac:dyDescent="0.25">
      <c r="A157" s="8">
        <v>8</v>
      </c>
      <c r="B157" s="7">
        <v>197247</v>
      </c>
      <c r="C157" s="7">
        <v>33445</v>
      </c>
      <c r="F157" s="1">
        <f t="shared" si="18"/>
        <v>8</v>
      </c>
      <c r="G157" s="1">
        <f t="shared" si="19"/>
        <v>197247</v>
      </c>
      <c r="H157" s="1">
        <f t="shared" si="20"/>
        <v>33445</v>
      </c>
    </row>
    <row r="158" spans="1:8" x14ac:dyDescent="0.25">
      <c r="A158" s="8">
        <v>9</v>
      </c>
      <c r="B158" s="7">
        <v>120355</v>
      </c>
      <c r="C158" s="7">
        <v>53768</v>
      </c>
      <c r="F158" s="1">
        <f t="shared" si="18"/>
        <v>9</v>
      </c>
      <c r="G158" s="1">
        <f t="shared" si="19"/>
        <v>120355</v>
      </c>
      <c r="H158" s="1">
        <f t="shared" si="20"/>
        <v>53768</v>
      </c>
    </row>
    <row r="159" spans="1:8" x14ac:dyDescent="0.25">
      <c r="A159" s="8">
        <v>10</v>
      </c>
      <c r="B159" s="7">
        <v>106738</v>
      </c>
      <c r="C159" s="7">
        <v>74676</v>
      </c>
      <c r="F159" s="1">
        <f t="shared" si="18"/>
        <v>10</v>
      </c>
      <c r="G159" s="1">
        <f t="shared" si="19"/>
        <v>106738</v>
      </c>
      <c r="H159" s="1">
        <f t="shared" si="20"/>
        <v>74676</v>
      </c>
    </row>
    <row r="160" spans="1:8" x14ac:dyDescent="0.25">
      <c r="A160" s="8">
        <v>11</v>
      </c>
      <c r="B160" s="7">
        <v>131853</v>
      </c>
      <c r="C160" s="7">
        <v>92763</v>
      </c>
      <c r="F160" s="1">
        <f t="shared" si="18"/>
        <v>11</v>
      </c>
      <c r="G160" s="1">
        <f t="shared" si="19"/>
        <v>131853</v>
      </c>
      <c r="H160" s="1">
        <f t="shared" si="20"/>
        <v>92763</v>
      </c>
    </row>
    <row r="161" spans="1:8" x14ac:dyDescent="0.25">
      <c r="A161" s="8">
        <v>12</v>
      </c>
      <c r="B161" s="7">
        <v>159178</v>
      </c>
      <c r="C161" s="7">
        <v>101394</v>
      </c>
      <c r="F161" s="1">
        <f t="shared" si="18"/>
        <v>12</v>
      </c>
      <c r="G161" s="1">
        <f t="shared" si="19"/>
        <v>159178</v>
      </c>
      <c r="H161" s="1">
        <f t="shared" si="20"/>
        <v>101394</v>
      </c>
    </row>
    <row r="162" spans="1:8" x14ac:dyDescent="0.25">
      <c r="A162" s="8">
        <v>13</v>
      </c>
      <c r="B162" s="7">
        <v>160226</v>
      </c>
      <c r="C162" s="7">
        <v>102894</v>
      </c>
      <c r="F162" s="1">
        <f t="shared" si="18"/>
        <v>13</v>
      </c>
      <c r="G162" s="1">
        <f t="shared" si="19"/>
        <v>160226</v>
      </c>
      <c r="H162" s="1">
        <f t="shared" si="20"/>
        <v>102894</v>
      </c>
    </row>
    <row r="163" spans="1:8" x14ac:dyDescent="0.25">
      <c r="A163" s="8">
        <v>14</v>
      </c>
      <c r="B163" s="7">
        <v>164399</v>
      </c>
      <c r="C163" s="7">
        <v>105056</v>
      </c>
      <c r="F163" s="1">
        <f t="shared" si="18"/>
        <v>14</v>
      </c>
      <c r="G163" s="1">
        <f t="shared" si="19"/>
        <v>164399</v>
      </c>
      <c r="H163" s="1">
        <f t="shared" si="20"/>
        <v>105056</v>
      </c>
    </row>
    <row r="164" spans="1:8" x14ac:dyDescent="0.25">
      <c r="A164" s="8">
        <v>15</v>
      </c>
      <c r="B164" s="7">
        <v>207049</v>
      </c>
      <c r="C164" s="7">
        <v>108426</v>
      </c>
      <c r="F164" s="1">
        <f t="shared" si="18"/>
        <v>15</v>
      </c>
      <c r="G164" s="1">
        <f t="shared" si="19"/>
        <v>207049</v>
      </c>
      <c r="H164" s="1">
        <f t="shared" si="20"/>
        <v>108426</v>
      </c>
    </row>
    <row r="165" spans="1:8" x14ac:dyDescent="0.25">
      <c r="A165" s="8">
        <v>16</v>
      </c>
      <c r="B165" s="7">
        <v>289213</v>
      </c>
      <c r="C165" s="7">
        <v>106591</v>
      </c>
      <c r="F165" s="1">
        <f t="shared" si="18"/>
        <v>16</v>
      </c>
      <c r="G165" s="1">
        <f t="shared" si="19"/>
        <v>289213</v>
      </c>
      <c r="H165" s="1">
        <f t="shared" si="20"/>
        <v>106591</v>
      </c>
    </row>
    <row r="166" spans="1:8" x14ac:dyDescent="0.25">
      <c r="A166" s="8">
        <v>17</v>
      </c>
      <c r="B166" s="7">
        <v>363261</v>
      </c>
      <c r="C166" s="7">
        <v>99675</v>
      </c>
      <c r="F166" s="1">
        <f t="shared" si="18"/>
        <v>17</v>
      </c>
      <c r="G166" s="1">
        <f t="shared" si="19"/>
        <v>363261</v>
      </c>
      <c r="H166" s="1">
        <f t="shared" si="20"/>
        <v>99675</v>
      </c>
    </row>
    <row r="167" spans="1:8" x14ac:dyDescent="0.25">
      <c r="A167" s="8">
        <v>18</v>
      </c>
      <c r="B167" s="7">
        <v>291406</v>
      </c>
      <c r="C167" s="7">
        <v>89361</v>
      </c>
      <c r="F167" s="1">
        <f t="shared" si="18"/>
        <v>18</v>
      </c>
      <c r="G167" s="1">
        <f t="shared" si="19"/>
        <v>291406</v>
      </c>
      <c r="H167" s="1">
        <f t="shared" si="20"/>
        <v>89361</v>
      </c>
    </row>
    <row r="168" spans="1:8" x14ac:dyDescent="0.25">
      <c r="A168" s="8">
        <v>19</v>
      </c>
      <c r="B168" s="7">
        <v>209279</v>
      </c>
      <c r="C168" s="7">
        <v>69333</v>
      </c>
      <c r="F168" s="1">
        <f t="shared" si="18"/>
        <v>19</v>
      </c>
      <c r="G168" s="1">
        <f t="shared" si="19"/>
        <v>209279</v>
      </c>
      <c r="H168" s="1">
        <f t="shared" si="20"/>
        <v>69333</v>
      </c>
    </row>
    <row r="169" spans="1:8" x14ac:dyDescent="0.25">
      <c r="A169" s="8">
        <v>20</v>
      </c>
      <c r="B169" s="7">
        <v>146868</v>
      </c>
      <c r="C169" s="7">
        <v>50809</v>
      </c>
      <c r="F169" s="1">
        <f t="shared" si="18"/>
        <v>20</v>
      </c>
      <c r="G169" s="1">
        <f t="shared" si="19"/>
        <v>146868</v>
      </c>
      <c r="H169" s="1">
        <f t="shared" si="20"/>
        <v>50809</v>
      </c>
    </row>
    <row r="170" spans="1:8" x14ac:dyDescent="0.25">
      <c r="A170" s="8">
        <v>21</v>
      </c>
      <c r="B170" s="7">
        <v>116773</v>
      </c>
      <c r="C170" s="7">
        <v>43109</v>
      </c>
      <c r="F170" s="1">
        <f t="shared" si="18"/>
        <v>21</v>
      </c>
      <c r="G170" s="1">
        <f t="shared" si="19"/>
        <v>116773</v>
      </c>
      <c r="H170" s="1">
        <f t="shared" si="20"/>
        <v>43109</v>
      </c>
    </row>
    <row r="171" spans="1:8" x14ac:dyDescent="0.25">
      <c r="A171" s="8">
        <v>22</v>
      </c>
      <c r="B171" s="7">
        <v>90816</v>
      </c>
      <c r="C171" s="7">
        <v>38811</v>
      </c>
      <c r="F171" s="1">
        <f t="shared" si="18"/>
        <v>22</v>
      </c>
      <c r="G171" s="1">
        <f t="shared" si="19"/>
        <v>90816</v>
      </c>
      <c r="H171" s="1">
        <f t="shared" si="20"/>
        <v>38811</v>
      </c>
    </row>
    <row r="172" spans="1:8" x14ac:dyDescent="0.25">
      <c r="A172" s="8">
        <v>23</v>
      </c>
      <c r="B172" s="7">
        <v>57427</v>
      </c>
      <c r="C172" s="7">
        <v>31220</v>
      </c>
      <c r="F172" s="1">
        <f t="shared" si="18"/>
        <v>23</v>
      </c>
      <c r="G172" s="1">
        <f t="shared" si="19"/>
        <v>57427</v>
      </c>
      <c r="H172" s="1">
        <f t="shared" si="20"/>
        <v>31220</v>
      </c>
    </row>
    <row r="179" spans="1:8" x14ac:dyDescent="0.25">
      <c r="A179" s="6" t="s">
        <v>55</v>
      </c>
      <c r="B179" s="6" t="s">
        <v>17</v>
      </c>
    </row>
    <row r="180" spans="1:8" x14ac:dyDescent="0.25">
      <c r="A180" s="6" t="s">
        <v>16</v>
      </c>
      <c r="B180" t="s">
        <v>2</v>
      </c>
      <c r="C180" t="s">
        <v>3</v>
      </c>
      <c r="F180" s="2" t="s">
        <v>56</v>
      </c>
      <c r="G180" s="2" t="str">
        <f>+B180</f>
        <v>casual</v>
      </c>
      <c r="H180" s="2" t="str">
        <f>+C180</f>
        <v>member</v>
      </c>
    </row>
    <row r="181" spans="1:8" x14ac:dyDescent="0.25">
      <c r="A181" s="8" t="s">
        <v>8</v>
      </c>
      <c r="B181" s="7">
        <v>23.89</v>
      </c>
      <c r="C181" s="7">
        <v>11.79</v>
      </c>
      <c r="F181" s="1" t="str">
        <f>+A181</f>
        <v>MON</v>
      </c>
      <c r="G181" s="1">
        <f>+GETPIVOTDATA("mean_trip_duration_mins",$A$179,"member_casual",B$180,"start_week_day",$A181)</f>
        <v>23.89</v>
      </c>
      <c r="H181" s="1">
        <f>+GETPIVOTDATA("mean_trip_duration_mins",$A$179,"member_casual",C$180,"start_week_day",$A181)</f>
        <v>11.79</v>
      </c>
    </row>
    <row r="182" spans="1:8" x14ac:dyDescent="0.25">
      <c r="A182" s="8" t="s">
        <v>12</v>
      </c>
      <c r="B182" s="7">
        <v>20.9</v>
      </c>
      <c r="C182" s="7">
        <v>11.66</v>
      </c>
      <c r="F182" s="1" t="str">
        <f t="shared" ref="F182:F187" si="21">+A182</f>
        <v>TUE</v>
      </c>
      <c r="G182" s="1">
        <f t="shared" ref="G182:G187" si="22">+GETPIVOTDATA("mean_trip_duration_mins",$A$179,"member_casual",B$180,"start_week_day",$A182)</f>
        <v>20.9</v>
      </c>
      <c r="H182" s="1">
        <f t="shared" ref="H182:H187" si="23">+GETPIVOTDATA("mean_trip_duration_mins",$A$179,"member_casual",C$180,"start_week_day",$A182)</f>
        <v>11.66</v>
      </c>
    </row>
    <row r="183" spans="1:8" x14ac:dyDescent="0.25">
      <c r="A183" s="8" t="s">
        <v>13</v>
      </c>
      <c r="B183" s="7">
        <v>19.8</v>
      </c>
      <c r="C183" s="7">
        <v>11.66</v>
      </c>
      <c r="F183" s="1" t="str">
        <f t="shared" si="21"/>
        <v>WED</v>
      </c>
      <c r="G183" s="1">
        <f t="shared" si="22"/>
        <v>19.8</v>
      </c>
      <c r="H183" s="1">
        <f t="shared" si="23"/>
        <v>11.66</v>
      </c>
    </row>
    <row r="184" spans="1:8" x14ac:dyDescent="0.25">
      <c r="A184" s="8" t="s">
        <v>11</v>
      </c>
      <c r="B184" s="7">
        <v>20.77</v>
      </c>
      <c r="C184" s="7">
        <v>11.87</v>
      </c>
      <c r="F184" s="1" t="str">
        <f t="shared" si="21"/>
        <v>THU</v>
      </c>
      <c r="G184" s="1">
        <f t="shared" si="22"/>
        <v>20.77</v>
      </c>
      <c r="H184" s="1">
        <f t="shared" si="23"/>
        <v>11.87</v>
      </c>
    </row>
    <row r="185" spans="1:8" x14ac:dyDescent="0.25">
      <c r="A185" s="8" t="s">
        <v>7</v>
      </c>
      <c r="B185" s="7">
        <v>22.02</v>
      </c>
      <c r="C185" s="7">
        <v>12.03</v>
      </c>
      <c r="F185" s="1" t="str">
        <f t="shared" si="21"/>
        <v>FRI</v>
      </c>
      <c r="G185" s="1">
        <f t="shared" si="22"/>
        <v>22.02</v>
      </c>
      <c r="H185" s="1">
        <f t="shared" si="23"/>
        <v>12.03</v>
      </c>
    </row>
    <row r="186" spans="1:8" x14ac:dyDescent="0.25">
      <c r="A186" s="8" t="s">
        <v>9</v>
      </c>
      <c r="B186" s="7">
        <v>26.17</v>
      </c>
      <c r="C186" s="7">
        <v>13.83</v>
      </c>
      <c r="F186" s="1" t="str">
        <f t="shared" si="21"/>
        <v>SAT</v>
      </c>
      <c r="G186" s="1">
        <f t="shared" si="22"/>
        <v>26.17</v>
      </c>
      <c r="H186" s="1">
        <f t="shared" si="23"/>
        <v>13.83</v>
      </c>
    </row>
    <row r="187" spans="1:8" x14ac:dyDescent="0.25">
      <c r="A187" s="8" t="s">
        <v>10</v>
      </c>
      <c r="B187" s="7">
        <v>26.62</v>
      </c>
      <c r="C187" s="7">
        <v>13.67</v>
      </c>
      <c r="F187" s="1" t="str">
        <f t="shared" si="21"/>
        <v>SUN</v>
      </c>
      <c r="G187" s="1">
        <f t="shared" si="22"/>
        <v>26.62</v>
      </c>
      <c r="H187" s="1">
        <f t="shared" si="23"/>
        <v>13.67</v>
      </c>
    </row>
    <row r="194" spans="1:8" x14ac:dyDescent="0.25">
      <c r="A194" s="6" t="s">
        <v>64</v>
      </c>
      <c r="B194" s="6" t="s">
        <v>17</v>
      </c>
    </row>
    <row r="195" spans="1:8" x14ac:dyDescent="0.25">
      <c r="A195" s="6" t="s">
        <v>16</v>
      </c>
      <c r="B195" t="s">
        <v>2</v>
      </c>
      <c r="C195" t="s">
        <v>3</v>
      </c>
      <c r="F195" s="1" t="s">
        <v>65</v>
      </c>
      <c r="G195" s="1" t="str">
        <f>+B195</f>
        <v>casual</v>
      </c>
      <c r="H195" s="1" t="str">
        <f>+C195</f>
        <v>member</v>
      </c>
    </row>
    <row r="196" spans="1:8" x14ac:dyDescent="0.25">
      <c r="A196" s="8" t="s">
        <v>57</v>
      </c>
      <c r="B196" s="7">
        <v>887280</v>
      </c>
      <c r="C196" s="7">
        <v>1748943</v>
      </c>
      <c r="F196" s="1" t="str">
        <f>+A196</f>
        <v>classic_bike</v>
      </c>
      <c r="G196" s="1">
        <f>+GETPIVOTDATA("no_of_rides",$A$194,"rideabletype","classic_bike","membe_casual","casual")</f>
        <v>887280</v>
      </c>
      <c r="H196" s="1">
        <f>+GETPIVOTDATA("no_of_rides",$A$194,"rideabletype","classic_bike","membe_casual","member")</f>
        <v>1748943</v>
      </c>
    </row>
    <row r="197" spans="1:8" x14ac:dyDescent="0.25">
      <c r="A197" s="8" t="s">
        <v>58</v>
      </c>
      <c r="B197" s="7">
        <v>171126</v>
      </c>
      <c r="C197" s="7"/>
      <c r="F197" s="1" t="str">
        <f t="shared" ref="F197:F198" si="24">+A197</f>
        <v>docked_bike</v>
      </c>
      <c r="G197" s="1">
        <f>+GETPIVOTDATA("no_of_rides",$A$194,"rideabletype","docked_bike","membe_casual","casual")</f>
        <v>171126</v>
      </c>
      <c r="H197" s="1">
        <f>+GETPIVOTDATA("no_of_rides",$A$194,"rideabletype","docked_bike","membe_casual","member")</f>
        <v>0</v>
      </c>
    </row>
    <row r="198" spans="1:8" x14ac:dyDescent="0.25">
      <c r="A198" s="8" t="s">
        <v>59</v>
      </c>
      <c r="B198" s="7">
        <v>714135</v>
      </c>
      <c r="C198" s="7">
        <v>961124</v>
      </c>
      <c r="F198" s="1" t="str">
        <f t="shared" si="24"/>
        <v>electric_bike</v>
      </c>
      <c r="G198" s="1">
        <f>+GETPIVOTDATA("no_of_rides",$A$194,"rideabletype","electric_bike","membe_casual","casual")</f>
        <v>714135</v>
      </c>
      <c r="H198" s="1">
        <f>+GETPIVOTDATA("no_of_rides",$A$194,"rideabletype","electric_bike","membe_casual","member")</f>
        <v>961124</v>
      </c>
    </row>
    <row r="208" spans="1:8" x14ac:dyDescent="0.25">
      <c r="A208" s="22" t="s">
        <v>68</v>
      </c>
      <c r="B208" s="22"/>
      <c r="C208" s="22"/>
      <c r="D208" s="22"/>
    </row>
    <row r="209" spans="1:9" x14ac:dyDescent="0.25">
      <c r="A209" s="6" t="s">
        <v>64</v>
      </c>
      <c r="B209" s="6" t="s">
        <v>17</v>
      </c>
    </row>
    <row r="210" spans="1:9" x14ac:dyDescent="0.25">
      <c r="A210" s="6" t="s">
        <v>16</v>
      </c>
      <c r="B210" t="s">
        <v>57</v>
      </c>
      <c r="C210" t="s">
        <v>59</v>
      </c>
      <c r="F210" s="1" t="s">
        <v>56</v>
      </c>
      <c r="G210" s="1" t="str">
        <f>+B210</f>
        <v>classic_bike</v>
      </c>
      <c r="H210" s="1" t="str">
        <f>+C210</f>
        <v>electric_bike</v>
      </c>
    </row>
    <row r="211" spans="1:9" x14ac:dyDescent="0.25">
      <c r="A211" s="8" t="s">
        <v>8</v>
      </c>
      <c r="B211" s="7">
        <v>249430</v>
      </c>
      <c r="C211" s="7">
        <v>135416</v>
      </c>
      <c r="F211" s="1" t="str">
        <f>+A211</f>
        <v>MON</v>
      </c>
      <c r="G211" s="1">
        <f>+GETPIVOTDATA("no_of_rides",$A$209,"start_week_day",$A211,"rideable type",$B$210)</f>
        <v>249430</v>
      </c>
      <c r="H211" s="1">
        <f>+GETPIVOTDATA("no_of_rides",$A$209,"start_week_day",$A211,"rideable type",$C$210)</f>
        <v>135416</v>
      </c>
    </row>
    <row r="212" spans="1:9" x14ac:dyDescent="0.25">
      <c r="A212" s="8" t="s">
        <v>12</v>
      </c>
      <c r="B212" s="7">
        <v>278836</v>
      </c>
      <c r="C212" s="7">
        <v>154211</v>
      </c>
      <c r="F212" s="1" t="str">
        <f t="shared" ref="F212:F217" si="25">+A212</f>
        <v>TUE</v>
      </c>
      <c r="G212" s="1">
        <f t="shared" ref="G212:G217" si="26">+GETPIVOTDATA("no_of_rides",$A$209,"start_week_day",$A212,"rideable type",$B$210)</f>
        <v>278836</v>
      </c>
      <c r="H212" s="1">
        <f t="shared" ref="H212:H217" si="27">+GETPIVOTDATA("no_of_rides",$A$209,"start_week_day",$A212,"rideable type",$C$210)</f>
        <v>154211</v>
      </c>
    </row>
    <row r="213" spans="1:9" x14ac:dyDescent="0.25">
      <c r="A213" s="8" t="s">
        <v>13</v>
      </c>
      <c r="B213" s="7">
        <v>273717</v>
      </c>
      <c r="C213" s="7">
        <v>157195</v>
      </c>
      <c r="F213" s="1" t="str">
        <f t="shared" si="25"/>
        <v>WED</v>
      </c>
      <c r="G213" s="1">
        <f t="shared" si="26"/>
        <v>273717</v>
      </c>
      <c r="H213" s="1">
        <f t="shared" si="27"/>
        <v>157195</v>
      </c>
    </row>
    <row r="214" spans="1:9" x14ac:dyDescent="0.25">
      <c r="A214" s="8" t="s">
        <v>11</v>
      </c>
      <c r="B214" s="7">
        <v>272957</v>
      </c>
      <c r="C214" s="7">
        <v>158325</v>
      </c>
      <c r="F214" s="1" t="str">
        <f t="shared" si="25"/>
        <v>THU</v>
      </c>
      <c r="G214" s="1">
        <f t="shared" si="26"/>
        <v>272957</v>
      </c>
      <c r="H214" s="1">
        <f t="shared" si="27"/>
        <v>158325</v>
      </c>
    </row>
    <row r="215" spans="1:9" x14ac:dyDescent="0.25">
      <c r="A215" s="8" t="s">
        <v>7</v>
      </c>
      <c r="B215" s="7">
        <v>240175</v>
      </c>
      <c r="C215" s="7">
        <v>137960</v>
      </c>
      <c r="F215" s="1" t="str">
        <f t="shared" si="25"/>
        <v>FRI</v>
      </c>
      <c r="G215" s="1">
        <f t="shared" si="26"/>
        <v>240175</v>
      </c>
      <c r="H215" s="1">
        <f t="shared" si="27"/>
        <v>137960</v>
      </c>
    </row>
    <row r="216" spans="1:9" x14ac:dyDescent="0.25">
      <c r="A216" s="8" t="s">
        <v>9</v>
      </c>
      <c r="B216" s="7">
        <v>229196</v>
      </c>
      <c r="C216" s="7">
        <v>115862</v>
      </c>
      <c r="F216" s="1" t="str">
        <f t="shared" si="25"/>
        <v>SAT</v>
      </c>
      <c r="G216" s="1">
        <f t="shared" si="26"/>
        <v>229196</v>
      </c>
      <c r="H216" s="1">
        <f t="shared" si="27"/>
        <v>115862</v>
      </c>
    </row>
    <row r="217" spans="1:9" x14ac:dyDescent="0.25">
      <c r="A217" s="8" t="s">
        <v>10</v>
      </c>
      <c r="B217" s="7">
        <v>204632</v>
      </c>
      <c r="C217" s="7">
        <v>102155</v>
      </c>
      <c r="F217" s="1" t="str">
        <f t="shared" si="25"/>
        <v>SUN</v>
      </c>
      <c r="G217" s="1">
        <f t="shared" si="26"/>
        <v>204632</v>
      </c>
      <c r="H217" s="1">
        <f t="shared" si="27"/>
        <v>102155</v>
      </c>
    </row>
    <row r="223" spans="1:9" x14ac:dyDescent="0.25">
      <c r="A223" s="6" t="s">
        <v>64</v>
      </c>
      <c r="B223" s="6" t="s">
        <v>17</v>
      </c>
    </row>
    <row r="224" spans="1:9" x14ac:dyDescent="0.25">
      <c r="A224" s="6" t="s">
        <v>16</v>
      </c>
      <c r="B224" t="s">
        <v>57</v>
      </c>
      <c r="C224" t="s">
        <v>58</v>
      </c>
      <c r="D224" t="s">
        <v>59</v>
      </c>
      <c r="F224" s="1" t="s">
        <v>56</v>
      </c>
      <c r="G224" s="1" t="str">
        <f>+B224</f>
        <v>classic_bike</v>
      </c>
      <c r="H224" s="1" t="str">
        <f>+C224</f>
        <v>docked_bike</v>
      </c>
      <c r="I224" s="1" t="str">
        <f>+D224</f>
        <v>electric_bike</v>
      </c>
    </row>
    <row r="225" spans="1:9" x14ac:dyDescent="0.25">
      <c r="A225" s="8" t="s">
        <v>8</v>
      </c>
      <c r="B225" s="7">
        <v>101947</v>
      </c>
      <c r="C225" s="7">
        <v>21164</v>
      </c>
      <c r="D225" s="7">
        <v>86409</v>
      </c>
      <c r="F225" s="1" t="str">
        <f>+A225</f>
        <v>MON</v>
      </c>
      <c r="G225" s="1">
        <f>+GETPIVOTDATA("no_of_rides",$A$223,"start_week_day",$A225,"rideable type",B$224)</f>
        <v>101947</v>
      </c>
      <c r="H225" s="1">
        <f t="shared" ref="H225:I231" si="28">+GETPIVOTDATA("no_of_rides",$A$223,"start_week_day",$A225,"rideable type",C$224)</f>
        <v>21164</v>
      </c>
      <c r="I225" s="1">
        <f t="shared" si="28"/>
        <v>86409</v>
      </c>
    </row>
    <row r="226" spans="1:9" x14ac:dyDescent="0.25">
      <c r="A226" s="8" t="s">
        <v>12</v>
      </c>
      <c r="B226" s="7">
        <v>98194</v>
      </c>
      <c r="C226" s="7">
        <v>17401</v>
      </c>
      <c r="D226" s="7">
        <v>87387</v>
      </c>
      <c r="F226" s="1" t="str">
        <f t="shared" ref="F226:F231" si="29">+A226</f>
        <v>TUE</v>
      </c>
      <c r="G226" s="1">
        <f t="shared" ref="G226:G231" si="30">+GETPIVOTDATA("no_of_rides",$A$223,"start_week_day",$A226,"rideable type",B$224)</f>
        <v>98194</v>
      </c>
      <c r="H226" s="1">
        <f t="shared" si="28"/>
        <v>17401</v>
      </c>
      <c r="I226" s="1">
        <f t="shared" si="28"/>
        <v>87387</v>
      </c>
    </row>
    <row r="227" spans="1:9" x14ac:dyDescent="0.25">
      <c r="A227" s="8" t="s">
        <v>13</v>
      </c>
      <c r="B227" s="7">
        <v>98043</v>
      </c>
      <c r="C227" s="7">
        <v>16570</v>
      </c>
      <c r="D227" s="7">
        <v>91252</v>
      </c>
      <c r="F227" s="1" t="str">
        <f t="shared" si="29"/>
        <v>WED</v>
      </c>
      <c r="G227" s="1">
        <f t="shared" si="30"/>
        <v>98043</v>
      </c>
      <c r="H227" s="1">
        <f t="shared" si="28"/>
        <v>16570</v>
      </c>
      <c r="I227" s="1">
        <f t="shared" si="28"/>
        <v>91252</v>
      </c>
    </row>
    <row r="228" spans="1:9" x14ac:dyDescent="0.25">
      <c r="A228" s="8" t="s">
        <v>11</v>
      </c>
      <c r="B228" s="7">
        <v>113383</v>
      </c>
      <c r="C228" s="7">
        <v>19058</v>
      </c>
      <c r="D228" s="7">
        <v>100060</v>
      </c>
      <c r="F228" s="1" t="str">
        <f t="shared" si="29"/>
        <v>THU</v>
      </c>
      <c r="G228" s="1">
        <f t="shared" si="30"/>
        <v>113383</v>
      </c>
      <c r="H228" s="1">
        <f t="shared" si="28"/>
        <v>19058</v>
      </c>
      <c r="I228" s="1">
        <f t="shared" si="28"/>
        <v>100060</v>
      </c>
    </row>
    <row r="229" spans="1:9" x14ac:dyDescent="0.25">
      <c r="A229" s="8" t="s">
        <v>7</v>
      </c>
      <c r="B229" s="7">
        <v>124277</v>
      </c>
      <c r="C229" s="7">
        <v>23051</v>
      </c>
      <c r="D229" s="7">
        <v>106536</v>
      </c>
      <c r="F229" s="1" t="str">
        <f t="shared" si="29"/>
        <v>FRI</v>
      </c>
      <c r="G229" s="1">
        <f t="shared" si="30"/>
        <v>124277</v>
      </c>
      <c r="H229" s="1">
        <f t="shared" si="28"/>
        <v>23051</v>
      </c>
      <c r="I229" s="1">
        <f t="shared" si="28"/>
        <v>106536</v>
      </c>
    </row>
    <row r="230" spans="1:9" x14ac:dyDescent="0.25">
      <c r="A230" s="8" t="s">
        <v>9</v>
      </c>
      <c r="B230" s="7">
        <v>193811</v>
      </c>
      <c r="C230" s="7">
        <v>39595</v>
      </c>
      <c r="D230" s="7">
        <v>132408</v>
      </c>
      <c r="F230" s="1" t="str">
        <f t="shared" si="29"/>
        <v>SAT</v>
      </c>
      <c r="G230" s="1">
        <f t="shared" si="30"/>
        <v>193811</v>
      </c>
      <c r="H230" s="1">
        <f t="shared" si="28"/>
        <v>39595</v>
      </c>
      <c r="I230" s="1">
        <f t="shared" si="28"/>
        <v>132408</v>
      </c>
    </row>
    <row r="231" spans="1:9" x14ac:dyDescent="0.25">
      <c r="A231" s="8" t="s">
        <v>10</v>
      </c>
      <c r="B231" s="7">
        <v>157625</v>
      </c>
      <c r="C231" s="7">
        <v>34287</v>
      </c>
      <c r="D231" s="7">
        <v>110083</v>
      </c>
      <c r="F231" s="1" t="str">
        <f t="shared" si="29"/>
        <v>SUN</v>
      </c>
      <c r="G231" s="1">
        <f t="shared" si="30"/>
        <v>157625</v>
      </c>
      <c r="H231" s="1">
        <f t="shared" si="28"/>
        <v>34287</v>
      </c>
      <c r="I231" s="1">
        <f t="shared" si="28"/>
        <v>110083</v>
      </c>
    </row>
    <row r="244" spans="1:8" x14ac:dyDescent="0.25">
      <c r="A244" s="6" t="s">
        <v>64</v>
      </c>
      <c r="B244" s="6" t="s">
        <v>17</v>
      </c>
    </row>
    <row r="245" spans="1:8" x14ac:dyDescent="0.25">
      <c r="A245" s="6" t="s">
        <v>16</v>
      </c>
      <c r="B245" t="s">
        <v>57</v>
      </c>
      <c r="C245" t="s">
        <v>59</v>
      </c>
      <c r="F245" s="1" t="s">
        <v>69</v>
      </c>
      <c r="G245" s="1" t="str">
        <f>+B245</f>
        <v>classic_bike</v>
      </c>
      <c r="H245" s="1" t="str">
        <f>+C245</f>
        <v>electric_bike</v>
      </c>
    </row>
    <row r="246" spans="1:8" x14ac:dyDescent="0.25">
      <c r="A246" s="8" t="s">
        <v>41</v>
      </c>
      <c r="B246" s="7">
        <v>76359</v>
      </c>
      <c r="C246" s="7">
        <v>42304</v>
      </c>
      <c r="F246" s="1" t="str">
        <f>+A246</f>
        <v>Jan</v>
      </c>
      <c r="G246" s="1">
        <f>+GETPIVOTDATA("no_of_rides",$A$244,"rideable type",B$245,"Month",$A246)</f>
        <v>76359</v>
      </c>
      <c r="H246" s="1">
        <f>+GETPIVOTDATA("no_of_rides",$A$244,"rideable type",C$245,"Month",$A246)</f>
        <v>42304</v>
      </c>
    </row>
    <row r="247" spans="1:8" x14ac:dyDescent="0.25">
      <c r="A247" s="8" t="s">
        <v>40</v>
      </c>
      <c r="B247" s="7">
        <v>74330</v>
      </c>
      <c r="C247" s="7">
        <v>42632</v>
      </c>
      <c r="F247" s="1" t="str">
        <f t="shared" ref="F247:F257" si="31">+A247</f>
        <v>Feb</v>
      </c>
      <c r="G247" s="1">
        <f t="shared" ref="G247:G257" si="32">+GETPIVOTDATA("no_of_rides",$A$244,"rideable type",B$245,"Month",$A247)</f>
        <v>74330</v>
      </c>
      <c r="H247" s="1">
        <f t="shared" ref="H247:H257" si="33">+GETPIVOTDATA("no_of_rides",$A$244,"rideable type",C$245,"Month",$A247)</f>
        <v>42632</v>
      </c>
    </row>
    <row r="248" spans="1:8" x14ac:dyDescent="0.25">
      <c r="A248" s="8" t="s">
        <v>44</v>
      </c>
      <c r="B248" s="7">
        <v>87596</v>
      </c>
      <c r="C248" s="7">
        <v>66059</v>
      </c>
      <c r="F248" s="1" t="str">
        <f t="shared" si="31"/>
        <v>Mar</v>
      </c>
      <c r="G248" s="1">
        <f t="shared" si="32"/>
        <v>87596</v>
      </c>
      <c r="H248" s="1">
        <f t="shared" si="33"/>
        <v>66059</v>
      </c>
    </row>
    <row r="249" spans="1:8" x14ac:dyDescent="0.25">
      <c r="A249" s="8" t="s">
        <v>37</v>
      </c>
      <c r="B249" s="7">
        <v>119146</v>
      </c>
      <c r="C249" s="7">
        <v>61517</v>
      </c>
      <c r="F249" s="1" t="str">
        <f t="shared" si="31"/>
        <v>Apr</v>
      </c>
      <c r="G249" s="1">
        <f t="shared" si="32"/>
        <v>119146</v>
      </c>
      <c r="H249" s="1">
        <f t="shared" si="33"/>
        <v>61517</v>
      </c>
    </row>
    <row r="250" spans="1:8" x14ac:dyDescent="0.25">
      <c r="A250" s="8" t="s">
        <v>45</v>
      </c>
      <c r="B250" s="7">
        <v>197893</v>
      </c>
      <c r="C250" s="7">
        <v>84406</v>
      </c>
      <c r="F250" s="1" t="str">
        <f t="shared" si="31"/>
        <v>May</v>
      </c>
      <c r="G250" s="1">
        <f t="shared" si="32"/>
        <v>197893</v>
      </c>
      <c r="H250" s="1">
        <f t="shared" si="33"/>
        <v>84406</v>
      </c>
    </row>
    <row r="251" spans="1:8" x14ac:dyDescent="0.25">
      <c r="A251" s="8" t="s">
        <v>43</v>
      </c>
      <c r="B251" s="7">
        <v>236561</v>
      </c>
      <c r="C251" s="7">
        <v>91721</v>
      </c>
      <c r="F251" s="1" t="str">
        <f t="shared" si="31"/>
        <v>Jun</v>
      </c>
      <c r="G251" s="1">
        <f t="shared" si="32"/>
        <v>236561</v>
      </c>
      <c r="H251" s="1">
        <f t="shared" si="33"/>
        <v>91721</v>
      </c>
    </row>
    <row r="252" spans="1:8" x14ac:dyDescent="0.25">
      <c r="A252" s="8" t="s">
        <v>42</v>
      </c>
      <c r="B252" s="7">
        <v>216998</v>
      </c>
      <c r="C252" s="7">
        <v>114004</v>
      </c>
      <c r="F252" s="1" t="str">
        <f t="shared" si="31"/>
        <v>Jul</v>
      </c>
      <c r="G252" s="1">
        <f t="shared" si="32"/>
        <v>216998</v>
      </c>
      <c r="H252" s="1">
        <f t="shared" si="33"/>
        <v>114004</v>
      </c>
    </row>
    <row r="253" spans="1:8" x14ac:dyDescent="0.25">
      <c r="A253" s="8" t="s">
        <v>38</v>
      </c>
      <c r="B253" s="7">
        <v>215327</v>
      </c>
      <c r="C253" s="7">
        <v>119903</v>
      </c>
      <c r="F253" s="1" t="str">
        <f t="shared" si="31"/>
        <v>Aug</v>
      </c>
      <c r="G253" s="1">
        <f t="shared" si="32"/>
        <v>215327</v>
      </c>
      <c r="H253" s="1">
        <f t="shared" si="33"/>
        <v>119903</v>
      </c>
    </row>
    <row r="254" spans="1:8" x14ac:dyDescent="0.25">
      <c r="A254" s="8" t="s">
        <v>48</v>
      </c>
      <c r="B254" s="7">
        <v>200669</v>
      </c>
      <c r="C254" s="7">
        <v>113561</v>
      </c>
      <c r="F254" s="1" t="str">
        <f t="shared" si="31"/>
        <v>Sep</v>
      </c>
      <c r="G254" s="1">
        <f t="shared" si="32"/>
        <v>200669</v>
      </c>
      <c r="H254" s="1">
        <f t="shared" si="33"/>
        <v>113561</v>
      </c>
    </row>
    <row r="255" spans="1:8" x14ac:dyDescent="0.25">
      <c r="A255" s="8" t="s">
        <v>47</v>
      </c>
      <c r="B255" s="7">
        <v>151889</v>
      </c>
      <c r="C255" s="7">
        <v>111056</v>
      </c>
      <c r="F255" s="1" t="str">
        <f t="shared" si="31"/>
        <v>Oct</v>
      </c>
      <c r="G255" s="1">
        <f t="shared" si="32"/>
        <v>151889</v>
      </c>
      <c r="H255" s="1">
        <f t="shared" si="33"/>
        <v>111056</v>
      </c>
    </row>
    <row r="256" spans="1:8" x14ac:dyDescent="0.25">
      <c r="A256" s="8" t="s">
        <v>46</v>
      </c>
      <c r="B256" s="7">
        <v>111504</v>
      </c>
      <c r="C256" s="7">
        <v>70734</v>
      </c>
      <c r="F256" s="1" t="str">
        <f t="shared" si="31"/>
        <v>Nov</v>
      </c>
      <c r="G256" s="1">
        <f t="shared" si="32"/>
        <v>111504</v>
      </c>
      <c r="H256" s="1">
        <f t="shared" si="33"/>
        <v>70734</v>
      </c>
    </row>
    <row r="257" spans="1:9" x14ac:dyDescent="0.25">
      <c r="A257" s="8" t="s">
        <v>39</v>
      </c>
      <c r="B257" s="7">
        <v>60671</v>
      </c>
      <c r="C257" s="7">
        <v>43227</v>
      </c>
      <c r="F257" s="1" t="str">
        <f t="shared" si="31"/>
        <v>Dec</v>
      </c>
      <c r="G257" s="1">
        <f t="shared" si="32"/>
        <v>60671</v>
      </c>
      <c r="H257" s="1">
        <f t="shared" si="33"/>
        <v>43227</v>
      </c>
    </row>
    <row r="263" spans="1:9" x14ac:dyDescent="0.25">
      <c r="A263" s="6" t="s">
        <v>64</v>
      </c>
      <c r="B263" s="6" t="s">
        <v>17</v>
      </c>
    </row>
    <row r="264" spans="1:9" x14ac:dyDescent="0.25">
      <c r="A264" s="6" t="s">
        <v>16</v>
      </c>
      <c r="B264" t="s">
        <v>57</v>
      </c>
      <c r="C264" t="s">
        <v>58</v>
      </c>
      <c r="D264" t="s">
        <v>59</v>
      </c>
      <c r="F264" s="1" t="s">
        <v>69</v>
      </c>
      <c r="G264" s="1" t="str">
        <f>+B264</f>
        <v>classic_bike</v>
      </c>
      <c r="H264" s="1" t="str">
        <f>+C264</f>
        <v>docked_bike</v>
      </c>
      <c r="I264" s="1" t="str">
        <f>+D264</f>
        <v>electric_bike</v>
      </c>
    </row>
    <row r="265" spans="1:9" x14ac:dyDescent="0.25">
      <c r="A265" s="8" t="s">
        <v>41</v>
      </c>
      <c r="B265" s="7">
        <v>13860</v>
      </c>
      <c r="C265" s="7">
        <v>1682</v>
      </c>
      <c r="D265" s="7">
        <v>14079</v>
      </c>
      <c r="F265" s="1" t="str">
        <f>+A265</f>
        <v>Jan</v>
      </c>
      <c r="G265" s="1">
        <f>+GETPIVOTDATA("no_of_rides",$A$263,"rideable type",B$264,"Month",$A265)</f>
        <v>13860</v>
      </c>
      <c r="H265" s="1">
        <f t="shared" ref="H265:I276" si="34">+GETPIVOTDATA("no_of_rides",$A$263,"rideable type",C$264,"Month",$A265)</f>
        <v>1682</v>
      </c>
      <c r="I265" s="1">
        <f t="shared" si="34"/>
        <v>14079</v>
      </c>
    </row>
    <row r="266" spans="1:9" x14ac:dyDescent="0.25">
      <c r="A266" s="8" t="s">
        <v>40</v>
      </c>
      <c r="B266" s="7">
        <v>15484</v>
      </c>
      <c r="C266" s="7">
        <v>2151</v>
      </c>
      <c r="D266" s="7">
        <v>15209</v>
      </c>
      <c r="F266" s="1" t="str">
        <f t="shared" ref="F266:F276" si="35">+A266</f>
        <v>Feb</v>
      </c>
      <c r="G266" s="1">
        <f t="shared" ref="G266:G276" si="36">+GETPIVOTDATA("no_of_rides",$A$263,"rideable type",B$264,"Month",$A266)</f>
        <v>15484</v>
      </c>
      <c r="H266" s="1">
        <f t="shared" si="34"/>
        <v>2151</v>
      </c>
      <c r="I266" s="1">
        <f t="shared" si="34"/>
        <v>15209</v>
      </c>
    </row>
    <row r="267" spans="1:9" x14ac:dyDescent="0.25">
      <c r="A267" s="8" t="s">
        <v>44</v>
      </c>
      <c r="B267" s="7">
        <v>19380</v>
      </c>
      <c r="C267" s="7">
        <v>2944</v>
      </c>
      <c r="D267" s="7">
        <v>24468</v>
      </c>
      <c r="F267" s="1" t="str">
        <f t="shared" si="35"/>
        <v>Mar</v>
      </c>
      <c r="G267" s="1">
        <f t="shared" si="36"/>
        <v>19380</v>
      </c>
      <c r="H267" s="1">
        <f t="shared" si="34"/>
        <v>2944</v>
      </c>
      <c r="I267" s="1">
        <f t="shared" si="34"/>
        <v>24468</v>
      </c>
    </row>
    <row r="268" spans="1:9" x14ac:dyDescent="0.25">
      <c r="A268" s="8" t="s">
        <v>37</v>
      </c>
      <c r="B268" s="7">
        <v>47378</v>
      </c>
      <c r="C268" s="7">
        <v>11980</v>
      </c>
      <c r="D268" s="7">
        <v>32539</v>
      </c>
      <c r="F268" s="1" t="str">
        <f t="shared" si="35"/>
        <v>Apr</v>
      </c>
      <c r="G268" s="1">
        <f t="shared" si="36"/>
        <v>47378</v>
      </c>
      <c r="H268" s="1">
        <f t="shared" si="34"/>
        <v>11980</v>
      </c>
      <c r="I268" s="1">
        <f t="shared" si="34"/>
        <v>32539</v>
      </c>
    </row>
    <row r="269" spans="1:9" x14ac:dyDescent="0.25">
      <c r="A269" s="8" t="s">
        <v>45</v>
      </c>
      <c r="B269" s="7">
        <v>125708</v>
      </c>
      <c r="C269" s="7"/>
      <c r="D269" s="7">
        <v>68418</v>
      </c>
      <c r="F269" s="1" t="str">
        <f t="shared" si="35"/>
        <v>May</v>
      </c>
      <c r="G269" s="1">
        <f t="shared" si="36"/>
        <v>125708</v>
      </c>
      <c r="H269" s="1">
        <f t="shared" si="34"/>
        <v>0</v>
      </c>
      <c r="I269" s="1">
        <f t="shared" si="34"/>
        <v>68418</v>
      </c>
    </row>
    <row r="270" spans="1:9" x14ac:dyDescent="0.25">
      <c r="A270" s="8" t="s">
        <v>43</v>
      </c>
      <c r="B270" s="7">
        <v>169448</v>
      </c>
      <c r="C270" s="7">
        <v>30212</v>
      </c>
      <c r="D270" s="7">
        <v>92408</v>
      </c>
      <c r="F270" s="1" t="str">
        <f t="shared" si="35"/>
        <v>Jun</v>
      </c>
      <c r="G270" s="1">
        <f t="shared" si="36"/>
        <v>169448</v>
      </c>
      <c r="H270" s="1">
        <f t="shared" si="34"/>
        <v>30212</v>
      </c>
      <c r="I270" s="1">
        <f t="shared" si="34"/>
        <v>92408</v>
      </c>
    </row>
    <row r="271" spans="1:9" x14ac:dyDescent="0.25">
      <c r="A271" s="8" t="s">
        <v>42</v>
      </c>
      <c r="B271" s="7">
        <v>155678</v>
      </c>
      <c r="C271" s="7">
        <v>30599</v>
      </c>
      <c r="D271" s="7">
        <v>125401</v>
      </c>
      <c r="F271" s="1" t="str">
        <f t="shared" si="35"/>
        <v>Jul</v>
      </c>
      <c r="G271" s="1">
        <f t="shared" si="36"/>
        <v>155678</v>
      </c>
      <c r="H271" s="1">
        <f t="shared" si="34"/>
        <v>30599</v>
      </c>
      <c r="I271" s="1">
        <f t="shared" si="34"/>
        <v>125401</v>
      </c>
    </row>
    <row r="272" spans="1:9" x14ac:dyDescent="0.25">
      <c r="A272" s="8" t="s">
        <v>38</v>
      </c>
      <c r="B272" s="7">
        <v>128307</v>
      </c>
      <c r="C272" s="7">
        <v>25888</v>
      </c>
      <c r="D272" s="7">
        <v>115900</v>
      </c>
      <c r="F272" s="1" t="str">
        <f t="shared" si="35"/>
        <v>Aug</v>
      </c>
      <c r="G272" s="1">
        <f t="shared" si="36"/>
        <v>128307</v>
      </c>
      <c r="H272" s="1">
        <f t="shared" si="34"/>
        <v>25888</v>
      </c>
      <c r="I272" s="1">
        <f t="shared" si="34"/>
        <v>115900</v>
      </c>
    </row>
    <row r="273" spans="1:9" x14ac:dyDescent="0.25">
      <c r="A273" s="8" t="s">
        <v>48</v>
      </c>
      <c r="B273" s="7">
        <v>105080</v>
      </c>
      <c r="C273" s="7">
        <v>19488</v>
      </c>
      <c r="D273" s="7">
        <v>96347</v>
      </c>
      <c r="F273" s="1" t="str">
        <f t="shared" si="35"/>
        <v>Sep</v>
      </c>
      <c r="G273" s="1">
        <f t="shared" si="36"/>
        <v>105080</v>
      </c>
      <c r="H273" s="1">
        <f t="shared" si="34"/>
        <v>19488</v>
      </c>
      <c r="I273" s="1">
        <f t="shared" si="34"/>
        <v>96347</v>
      </c>
    </row>
    <row r="274" spans="1:9" x14ac:dyDescent="0.25">
      <c r="A274" s="8" t="s">
        <v>47</v>
      </c>
      <c r="B274" s="7">
        <v>61403</v>
      </c>
      <c r="C274" s="7">
        <v>12396</v>
      </c>
      <c r="D274" s="7">
        <v>77525</v>
      </c>
      <c r="F274" s="1" t="str">
        <f t="shared" si="35"/>
        <v>Oct</v>
      </c>
      <c r="G274" s="1">
        <f t="shared" si="36"/>
        <v>61403</v>
      </c>
      <c r="H274" s="1">
        <f t="shared" si="34"/>
        <v>12396</v>
      </c>
      <c r="I274" s="1">
        <f t="shared" si="34"/>
        <v>77525</v>
      </c>
    </row>
    <row r="275" spans="1:9" x14ac:dyDescent="0.25">
      <c r="A275" s="8" t="s">
        <v>46</v>
      </c>
      <c r="B275" s="7">
        <v>32954</v>
      </c>
      <c r="C275" s="7">
        <v>5794</v>
      </c>
      <c r="D275" s="7">
        <v>34808</v>
      </c>
      <c r="F275" s="1" t="str">
        <f t="shared" si="35"/>
        <v>Nov</v>
      </c>
      <c r="G275" s="1">
        <f t="shared" si="36"/>
        <v>32954</v>
      </c>
      <c r="H275" s="1">
        <f t="shared" si="34"/>
        <v>5794</v>
      </c>
      <c r="I275" s="1">
        <f t="shared" si="34"/>
        <v>34808</v>
      </c>
    </row>
    <row r="276" spans="1:9" x14ac:dyDescent="0.25">
      <c r="A276" s="8" t="s">
        <v>39</v>
      </c>
      <c r="B276" s="7">
        <v>12600</v>
      </c>
      <c r="C276" s="7">
        <v>1872</v>
      </c>
      <c r="D276" s="7">
        <v>17033</v>
      </c>
      <c r="F276" s="1" t="str">
        <f t="shared" si="35"/>
        <v>Dec</v>
      </c>
      <c r="G276" s="1">
        <f t="shared" si="36"/>
        <v>12600</v>
      </c>
      <c r="H276" s="1">
        <f t="shared" si="34"/>
        <v>1872</v>
      </c>
      <c r="I276" s="1">
        <f t="shared" si="34"/>
        <v>17033</v>
      </c>
    </row>
  </sheetData>
  <mergeCells count="3">
    <mergeCell ref="A64:H64"/>
    <mergeCell ref="B95:J95"/>
    <mergeCell ref="A208:D208"/>
  </mergeCell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Sheet1</vt:lpstr>
      <vt:lpstr>pivot table01</vt:lpstr>
      <vt:lpstr>pt02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2023-05-06T19:18:40Z</dcterms:modified>
</cp:coreProperties>
</file>