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chaks/Code/GitHub/time-series-analysis/assignments/HW2/"/>
    </mc:Choice>
  </mc:AlternateContent>
  <xr:revisionPtr revIDLastSave="0" documentId="13_ncr:1_{A65B5666-788D-EB4A-8579-A61B95D78CD8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Q1-Q6" sheetId="1" r:id="rId1"/>
    <sheet name="Q7-Q10" sheetId="7" r:id="rId2"/>
    <sheet name="FB, FPL, S&amp;P500" sheetId="6" r:id="rId3"/>
    <sheet name="_STDS_DG10D524E1" sheetId="4" state="hidden" r:id="rId4"/>
    <sheet name="_STDS_DG180BAB95" sheetId="5" state="hidden" r:id="rId5"/>
  </sheets>
  <externalReferences>
    <externalReference r:id="rId6"/>
  </externalReferences>
  <definedNames>
    <definedName name="FBreturn">'Q1-Q6'!#REF!</definedName>
    <definedName name="FPLreturn">'Q1-Q6'!#REF!</definedName>
    <definedName name="PalisadeReportWorkbookCreatedBy" hidden="1">"StatTools"</definedName>
    <definedName name="SPreturn">'Q1-Q6'!#REF!</definedName>
    <definedName name="ST_Date">'Q1-Q6'!#REF!</definedName>
    <definedName name="ST_Date_10">#REF!</definedName>
    <definedName name="ST_FBreturn">'Q1-Q6'!#REF!</definedName>
    <definedName name="ST_FBreturn_11">#REF!</definedName>
    <definedName name="ST_FPLreturn">'Q1-Q6'!#REF!</definedName>
    <definedName name="ST_FPLreturn_12">#REF!</definedName>
    <definedName name="ST_SPreturn">'Q1-Q6'!#REF!</definedName>
    <definedName name="ST_SPreturn_13">#REF!</definedName>
    <definedName name="ST_StansPortfolioreturn">#REF!</definedName>
    <definedName name="Stanreturn">#REF!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"U_x0001_VG2400F16829D078BB_x0001_"</definedName>
    <definedName name="STWBD_StatToolsRegression_VariableListIndependent" hidden="1">1</definedName>
    <definedName name="STWBD_StatToolsRegression_VariableListIndependent_1" hidden="1">"U_x0001_VG28FC737C30C48259_x0001_"</definedName>
    <definedName name="STWBD_StatToolsRegression_VarSelectorDefaultDataSet" hidden="1">"DG180BAB95"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7" l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J4" i="7"/>
  <c r="I4" i="7"/>
  <c r="K3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4" i="7"/>
  <c r="F18" i="7"/>
  <c r="F19" i="7"/>
  <c r="F26" i="7"/>
  <c r="F27" i="7"/>
  <c r="F42" i="7"/>
  <c r="F50" i="7"/>
  <c r="F82" i="7"/>
  <c r="F83" i="7"/>
  <c r="F90" i="7"/>
  <c r="F91" i="7"/>
  <c r="F106" i="7"/>
  <c r="F5" i="1"/>
  <c r="F6" i="1"/>
  <c r="F7" i="1"/>
  <c r="F8" i="1"/>
  <c r="F9" i="1"/>
  <c r="F10" i="1"/>
  <c r="W41" i="1" s="1"/>
  <c r="X49" i="1" s="1"/>
  <c r="Y49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W74" i="1" s="1"/>
  <c r="Z81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4" i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E19" i="7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E27" i="7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E83" i="7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E91" i="7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E107" i="7"/>
  <c r="F107" i="7" s="1"/>
  <c r="E108" i="7"/>
  <c r="F108" i="7" s="1"/>
  <c r="E4" i="7"/>
  <c r="F4" i="7" s="1"/>
  <c r="G108" i="6"/>
  <c r="H108" i="6" s="1"/>
  <c r="E108" i="6"/>
  <c r="F108" i="6" s="1"/>
  <c r="G107" i="6"/>
  <c r="H107" i="6" s="1"/>
  <c r="F107" i="6"/>
  <c r="E107" i="6"/>
  <c r="G106" i="6"/>
  <c r="H106" i="6" s="1"/>
  <c r="E106" i="6"/>
  <c r="F106" i="6" s="1"/>
  <c r="G105" i="6"/>
  <c r="H105" i="6" s="1"/>
  <c r="F105" i="6"/>
  <c r="E105" i="6"/>
  <c r="G104" i="6"/>
  <c r="H104" i="6" s="1"/>
  <c r="E104" i="6"/>
  <c r="F104" i="6" s="1"/>
  <c r="G103" i="6"/>
  <c r="H103" i="6" s="1"/>
  <c r="F103" i="6"/>
  <c r="E103" i="6"/>
  <c r="G102" i="6"/>
  <c r="H102" i="6" s="1"/>
  <c r="E102" i="6"/>
  <c r="F102" i="6" s="1"/>
  <c r="G101" i="6"/>
  <c r="H101" i="6" s="1"/>
  <c r="F101" i="6"/>
  <c r="E101" i="6"/>
  <c r="G100" i="6"/>
  <c r="H100" i="6" s="1"/>
  <c r="E100" i="6"/>
  <c r="F100" i="6" s="1"/>
  <c r="G99" i="6"/>
  <c r="H99" i="6" s="1"/>
  <c r="F99" i="6"/>
  <c r="E99" i="6"/>
  <c r="G98" i="6"/>
  <c r="H98" i="6" s="1"/>
  <c r="E98" i="6"/>
  <c r="F98" i="6" s="1"/>
  <c r="G97" i="6"/>
  <c r="H97" i="6" s="1"/>
  <c r="F97" i="6"/>
  <c r="E97" i="6"/>
  <c r="G96" i="6"/>
  <c r="H96" i="6" s="1"/>
  <c r="E96" i="6"/>
  <c r="F96" i="6" s="1"/>
  <c r="G95" i="6"/>
  <c r="H95" i="6" s="1"/>
  <c r="F95" i="6"/>
  <c r="E95" i="6"/>
  <c r="G94" i="6"/>
  <c r="H94" i="6" s="1"/>
  <c r="E94" i="6"/>
  <c r="F94" i="6" s="1"/>
  <c r="G93" i="6"/>
  <c r="H93" i="6" s="1"/>
  <c r="F93" i="6"/>
  <c r="E93" i="6"/>
  <c r="G92" i="6"/>
  <c r="H92" i="6" s="1"/>
  <c r="E92" i="6"/>
  <c r="F92" i="6" s="1"/>
  <c r="G91" i="6"/>
  <c r="H91" i="6" s="1"/>
  <c r="F91" i="6"/>
  <c r="E91" i="6"/>
  <c r="G90" i="6"/>
  <c r="H90" i="6" s="1"/>
  <c r="E90" i="6"/>
  <c r="F90" i="6" s="1"/>
  <c r="G89" i="6"/>
  <c r="H89" i="6" s="1"/>
  <c r="F89" i="6"/>
  <c r="E89" i="6"/>
  <c r="G88" i="6"/>
  <c r="H88" i="6" s="1"/>
  <c r="E88" i="6"/>
  <c r="F88" i="6" s="1"/>
  <c r="G87" i="6"/>
  <c r="H87" i="6" s="1"/>
  <c r="F87" i="6"/>
  <c r="E87" i="6"/>
  <c r="G86" i="6"/>
  <c r="H86" i="6" s="1"/>
  <c r="E86" i="6"/>
  <c r="F86" i="6" s="1"/>
  <c r="G85" i="6"/>
  <c r="H85" i="6" s="1"/>
  <c r="F85" i="6"/>
  <c r="E85" i="6"/>
  <c r="G84" i="6"/>
  <c r="H84" i="6" s="1"/>
  <c r="E84" i="6"/>
  <c r="F84" i="6" s="1"/>
  <c r="G83" i="6"/>
  <c r="H83" i="6" s="1"/>
  <c r="F83" i="6"/>
  <c r="E83" i="6"/>
  <c r="G82" i="6"/>
  <c r="H82" i="6" s="1"/>
  <c r="E82" i="6"/>
  <c r="F82" i="6" s="1"/>
  <c r="G81" i="6"/>
  <c r="H81" i="6" s="1"/>
  <c r="F81" i="6"/>
  <c r="E81" i="6"/>
  <c r="G80" i="6"/>
  <c r="H80" i="6" s="1"/>
  <c r="E80" i="6"/>
  <c r="F80" i="6" s="1"/>
  <c r="G79" i="6"/>
  <c r="H79" i="6" s="1"/>
  <c r="F79" i="6"/>
  <c r="E79" i="6"/>
  <c r="G78" i="6"/>
  <c r="H78" i="6" s="1"/>
  <c r="E78" i="6"/>
  <c r="F78" i="6" s="1"/>
  <c r="G77" i="6"/>
  <c r="H77" i="6" s="1"/>
  <c r="F77" i="6"/>
  <c r="E77" i="6"/>
  <c r="G76" i="6"/>
  <c r="H76" i="6" s="1"/>
  <c r="E76" i="6"/>
  <c r="F76" i="6" s="1"/>
  <c r="G75" i="6"/>
  <c r="H75" i="6" s="1"/>
  <c r="F75" i="6"/>
  <c r="E75" i="6"/>
  <c r="G74" i="6"/>
  <c r="H74" i="6" s="1"/>
  <c r="E74" i="6"/>
  <c r="F74" i="6" s="1"/>
  <c r="G73" i="6"/>
  <c r="H73" i="6" s="1"/>
  <c r="F73" i="6"/>
  <c r="E73" i="6"/>
  <c r="G72" i="6"/>
  <c r="H72" i="6" s="1"/>
  <c r="E72" i="6"/>
  <c r="F72" i="6" s="1"/>
  <c r="G71" i="6"/>
  <c r="H71" i="6" s="1"/>
  <c r="F71" i="6"/>
  <c r="E71" i="6"/>
  <c r="G70" i="6"/>
  <c r="H70" i="6" s="1"/>
  <c r="E70" i="6"/>
  <c r="F70" i="6" s="1"/>
  <c r="G69" i="6"/>
  <c r="H69" i="6" s="1"/>
  <c r="F69" i="6"/>
  <c r="E69" i="6"/>
  <c r="G68" i="6"/>
  <c r="H68" i="6" s="1"/>
  <c r="E68" i="6"/>
  <c r="F68" i="6" s="1"/>
  <c r="G67" i="6"/>
  <c r="H67" i="6" s="1"/>
  <c r="F67" i="6"/>
  <c r="E67" i="6"/>
  <c r="G66" i="6"/>
  <c r="H66" i="6" s="1"/>
  <c r="E66" i="6"/>
  <c r="F66" i="6" s="1"/>
  <c r="G65" i="6"/>
  <c r="H65" i="6" s="1"/>
  <c r="F65" i="6"/>
  <c r="E65" i="6"/>
  <c r="G64" i="6"/>
  <c r="H64" i="6" s="1"/>
  <c r="E64" i="6"/>
  <c r="F64" i="6" s="1"/>
  <c r="G63" i="6"/>
  <c r="H63" i="6" s="1"/>
  <c r="F63" i="6"/>
  <c r="E63" i="6"/>
  <c r="G62" i="6"/>
  <c r="H62" i="6" s="1"/>
  <c r="E62" i="6"/>
  <c r="F62" i="6" s="1"/>
  <c r="G61" i="6"/>
  <c r="H61" i="6" s="1"/>
  <c r="F61" i="6"/>
  <c r="E61" i="6"/>
  <c r="G60" i="6"/>
  <c r="H60" i="6" s="1"/>
  <c r="E60" i="6"/>
  <c r="F60" i="6" s="1"/>
  <c r="G59" i="6"/>
  <c r="H59" i="6" s="1"/>
  <c r="F59" i="6"/>
  <c r="E59" i="6"/>
  <c r="G58" i="6"/>
  <c r="H58" i="6" s="1"/>
  <c r="E58" i="6"/>
  <c r="F58" i="6" s="1"/>
  <c r="G57" i="6"/>
  <c r="H57" i="6" s="1"/>
  <c r="F57" i="6"/>
  <c r="E57" i="6"/>
  <c r="G56" i="6"/>
  <c r="H56" i="6" s="1"/>
  <c r="E56" i="6"/>
  <c r="F56" i="6" s="1"/>
  <c r="G55" i="6"/>
  <c r="H55" i="6" s="1"/>
  <c r="F55" i="6"/>
  <c r="E55" i="6"/>
  <c r="G54" i="6"/>
  <c r="H54" i="6" s="1"/>
  <c r="E54" i="6"/>
  <c r="F54" i="6" s="1"/>
  <c r="G53" i="6"/>
  <c r="H53" i="6" s="1"/>
  <c r="F53" i="6"/>
  <c r="E53" i="6"/>
  <c r="G52" i="6"/>
  <c r="H52" i="6" s="1"/>
  <c r="E52" i="6"/>
  <c r="F52" i="6" s="1"/>
  <c r="G51" i="6"/>
  <c r="H51" i="6" s="1"/>
  <c r="F51" i="6"/>
  <c r="E51" i="6"/>
  <c r="G50" i="6"/>
  <c r="H50" i="6" s="1"/>
  <c r="E50" i="6"/>
  <c r="F50" i="6" s="1"/>
  <c r="G49" i="6"/>
  <c r="H49" i="6" s="1"/>
  <c r="F49" i="6"/>
  <c r="E49" i="6"/>
  <c r="G48" i="6"/>
  <c r="H48" i="6" s="1"/>
  <c r="E48" i="6"/>
  <c r="F48" i="6" s="1"/>
  <c r="G47" i="6"/>
  <c r="H47" i="6" s="1"/>
  <c r="F47" i="6"/>
  <c r="E47" i="6"/>
  <c r="G46" i="6"/>
  <c r="H46" i="6" s="1"/>
  <c r="E46" i="6"/>
  <c r="F46" i="6" s="1"/>
  <c r="G45" i="6"/>
  <c r="H45" i="6" s="1"/>
  <c r="F45" i="6"/>
  <c r="E45" i="6"/>
  <c r="G44" i="6"/>
  <c r="H44" i="6" s="1"/>
  <c r="E44" i="6"/>
  <c r="F44" i="6" s="1"/>
  <c r="G43" i="6"/>
  <c r="H43" i="6" s="1"/>
  <c r="F43" i="6"/>
  <c r="E43" i="6"/>
  <c r="G42" i="6"/>
  <c r="H42" i="6" s="1"/>
  <c r="E42" i="6"/>
  <c r="F42" i="6" s="1"/>
  <c r="G41" i="6"/>
  <c r="H41" i="6" s="1"/>
  <c r="F41" i="6"/>
  <c r="E41" i="6"/>
  <c r="G40" i="6"/>
  <c r="H40" i="6" s="1"/>
  <c r="E40" i="6"/>
  <c r="F40" i="6" s="1"/>
  <c r="G39" i="6"/>
  <c r="H39" i="6" s="1"/>
  <c r="F39" i="6"/>
  <c r="E39" i="6"/>
  <c r="G38" i="6"/>
  <c r="H38" i="6" s="1"/>
  <c r="E38" i="6"/>
  <c r="F38" i="6" s="1"/>
  <c r="G37" i="6"/>
  <c r="H37" i="6" s="1"/>
  <c r="F37" i="6"/>
  <c r="E37" i="6"/>
  <c r="G36" i="6"/>
  <c r="H36" i="6" s="1"/>
  <c r="E36" i="6"/>
  <c r="F36" i="6" s="1"/>
  <c r="G35" i="6"/>
  <c r="H35" i="6" s="1"/>
  <c r="F35" i="6"/>
  <c r="E35" i="6"/>
  <c r="G34" i="6"/>
  <c r="H34" i="6" s="1"/>
  <c r="E34" i="6"/>
  <c r="F34" i="6" s="1"/>
  <c r="G33" i="6"/>
  <c r="H33" i="6" s="1"/>
  <c r="F33" i="6"/>
  <c r="E33" i="6"/>
  <c r="G32" i="6"/>
  <c r="H32" i="6" s="1"/>
  <c r="E32" i="6"/>
  <c r="F32" i="6" s="1"/>
  <c r="G31" i="6"/>
  <c r="H31" i="6" s="1"/>
  <c r="F31" i="6"/>
  <c r="E31" i="6"/>
  <c r="G30" i="6"/>
  <c r="H30" i="6" s="1"/>
  <c r="E30" i="6"/>
  <c r="F30" i="6" s="1"/>
  <c r="G29" i="6"/>
  <c r="H29" i="6" s="1"/>
  <c r="F29" i="6"/>
  <c r="E29" i="6"/>
  <c r="G28" i="6"/>
  <c r="H28" i="6" s="1"/>
  <c r="E28" i="6"/>
  <c r="F28" i="6" s="1"/>
  <c r="G27" i="6"/>
  <c r="H27" i="6" s="1"/>
  <c r="F27" i="6"/>
  <c r="E27" i="6"/>
  <c r="G26" i="6"/>
  <c r="H26" i="6" s="1"/>
  <c r="E26" i="6"/>
  <c r="F26" i="6" s="1"/>
  <c r="G25" i="6"/>
  <c r="H25" i="6" s="1"/>
  <c r="F25" i="6"/>
  <c r="E25" i="6"/>
  <c r="G24" i="6"/>
  <c r="H24" i="6" s="1"/>
  <c r="E24" i="6"/>
  <c r="F24" i="6" s="1"/>
  <c r="G23" i="6"/>
  <c r="H23" i="6" s="1"/>
  <c r="F23" i="6"/>
  <c r="E23" i="6"/>
  <c r="G22" i="6"/>
  <c r="H22" i="6" s="1"/>
  <c r="E22" i="6"/>
  <c r="F22" i="6" s="1"/>
  <c r="G21" i="6"/>
  <c r="H21" i="6" s="1"/>
  <c r="F21" i="6"/>
  <c r="E21" i="6"/>
  <c r="G20" i="6"/>
  <c r="H20" i="6" s="1"/>
  <c r="E20" i="6"/>
  <c r="F20" i="6" s="1"/>
  <c r="G19" i="6"/>
  <c r="H19" i="6" s="1"/>
  <c r="F19" i="6"/>
  <c r="E19" i="6"/>
  <c r="G18" i="6"/>
  <c r="H18" i="6" s="1"/>
  <c r="E18" i="6"/>
  <c r="F18" i="6" s="1"/>
  <c r="G17" i="6"/>
  <c r="H17" i="6" s="1"/>
  <c r="F17" i="6"/>
  <c r="E17" i="6"/>
  <c r="G16" i="6"/>
  <c r="H16" i="6" s="1"/>
  <c r="E16" i="6"/>
  <c r="F16" i="6" s="1"/>
  <c r="G15" i="6"/>
  <c r="H15" i="6" s="1"/>
  <c r="F15" i="6"/>
  <c r="E15" i="6"/>
  <c r="G14" i="6"/>
  <c r="H14" i="6" s="1"/>
  <c r="E14" i="6"/>
  <c r="F14" i="6" s="1"/>
  <c r="G13" i="6"/>
  <c r="H13" i="6" s="1"/>
  <c r="F13" i="6"/>
  <c r="E13" i="6"/>
  <c r="G12" i="6"/>
  <c r="H12" i="6" s="1"/>
  <c r="E12" i="6"/>
  <c r="F12" i="6" s="1"/>
  <c r="G11" i="6"/>
  <c r="H11" i="6" s="1"/>
  <c r="F11" i="6"/>
  <c r="E11" i="6"/>
  <c r="G10" i="6"/>
  <c r="H10" i="6" s="1"/>
  <c r="E10" i="6"/>
  <c r="F10" i="6" s="1"/>
  <c r="G9" i="6"/>
  <c r="H9" i="6" s="1"/>
  <c r="F9" i="6"/>
  <c r="E9" i="6"/>
  <c r="G8" i="6"/>
  <c r="H8" i="6" s="1"/>
  <c r="E8" i="6"/>
  <c r="F8" i="6" s="1"/>
  <c r="G7" i="6"/>
  <c r="H7" i="6" s="1"/>
  <c r="F7" i="6"/>
  <c r="E7" i="6"/>
  <c r="G6" i="6"/>
  <c r="H6" i="6" s="1"/>
  <c r="E6" i="6"/>
  <c r="F6" i="6" s="1"/>
  <c r="G5" i="6"/>
  <c r="H5" i="6" s="1"/>
  <c r="F5" i="6"/>
  <c r="E5" i="6"/>
  <c r="G4" i="6"/>
  <c r="H4" i="6" s="1"/>
  <c r="E4" i="6"/>
  <c r="F4" i="6" s="1"/>
  <c r="G3" i="6"/>
  <c r="Y82" i="1"/>
  <c r="W81" i="1"/>
  <c r="X81" i="1"/>
  <c r="W73" i="1"/>
  <c r="W72" i="1"/>
  <c r="W49" i="1"/>
  <c r="Z15" i="1"/>
  <c r="Y15" i="1"/>
  <c r="X15" i="1"/>
  <c r="W15" i="1"/>
  <c r="W10" i="1"/>
  <c r="W9" i="1"/>
  <c r="W8" i="1"/>
  <c r="W7" i="1"/>
  <c r="W12" i="1"/>
  <c r="W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4" i="1"/>
  <c r="W42" i="1" l="1"/>
  <c r="Z49" i="1" s="1"/>
  <c r="W43" i="1"/>
  <c r="W46" i="1" s="1"/>
  <c r="W75" i="1"/>
  <c r="W76" i="1" s="1"/>
  <c r="W40" i="1"/>
  <c r="W44" i="1" s="1"/>
  <c r="Y81" i="1"/>
  <c r="W78" i="1"/>
  <c r="B25" i="5" l="1"/>
  <c r="B22" i="5"/>
  <c r="B19" i="5"/>
  <c r="B16" i="5"/>
  <c r="B13" i="5"/>
  <c r="B9" i="5"/>
  <c r="B7" i="5"/>
  <c r="B3" i="5"/>
  <c r="B22" i="4"/>
  <c r="B19" i="4"/>
  <c r="B16" i="4"/>
  <c r="B13" i="4"/>
  <c r="B9" i="4"/>
  <c r="B7" i="4"/>
  <c r="B3" i="4"/>
</calcChain>
</file>

<file path=xl/sharedStrings.xml><?xml version="1.0" encoding="utf-8"?>
<sst xmlns="http://schemas.openxmlformats.org/spreadsheetml/2006/main" count="289" uniqueCount="146">
  <si>
    <t>Date</t>
  </si>
  <si>
    <t>FB</t>
  </si>
  <si>
    <t>FPL</t>
  </si>
  <si>
    <t>S&amp;P500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</si>
  <si>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</si>
  <si>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</si>
  <si>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</si>
  <si>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</si>
  <si>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</si>
  <si>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</si>
  <si>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</si>
  <si>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</si>
  <si>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</si>
  <si>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</si>
  <si>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portfolio</t>
  </si>
  <si>
    <t>GUID</t>
  </si>
  <si>
    <t>DG10D524E1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</si>
  <si>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</si>
  <si>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</si>
  <si>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</si>
  <si>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</si>
  <si>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</si>
  <si>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</si>
  <si>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</si>
  <si>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</si>
  <si>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</si>
  <si>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</si>
  <si>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VG676EDAA34291C3A</t>
  </si>
  <si>
    <t>var1</t>
  </si>
  <si>
    <t>ST_Date</t>
  </si>
  <si>
    <t>1 : Ranges</t>
  </si>
  <si>
    <t>1 : MultiRefs</t>
  </si>
  <si>
    <t>2 : Info</t>
  </si>
  <si>
    <t>VG1F7BF4A826938468</t>
  </si>
  <si>
    <t>var2</t>
  </si>
  <si>
    <t>ST_FBreturn</t>
  </si>
  <si>
    <t>2 : Ranges</t>
  </si>
  <si>
    <t>2 : MultiRefs</t>
  </si>
  <si>
    <t>3 : Info</t>
  </si>
  <si>
    <t>VGE7931EC2213774</t>
  </si>
  <si>
    <t>var3</t>
  </si>
  <si>
    <t>ST_FPLreturn</t>
  </si>
  <si>
    <t>3 : Ranges</t>
  </si>
  <si>
    <t>3 : MultiRefs</t>
  </si>
  <si>
    <t>4 : Info</t>
  </si>
  <si>
    <t>VG2412757E3AFEB6DD</t>
  </si>
  <si>
    <t>var4</t>
  </si>
  <si>
    <t>ST_SPreturn</t>
  </si>
  <si>
    <t>4 : Ranges</t>
  </si>
  <si>
    <t>4 : MultiRefs</t>
  </si>
  <si>
    <t>Symbols:</t>
  </si>
  <si>
    <t>NEE</t>
  </si>
  <si>
    <t>^GSPC</t>
  </si>
  <si>
    <t>Stan</t>
  </si>
  <si>
    <t>DG180BAB95</t>
  </si>
  <si>
    <t>VG2D4771D1BAD865F</t>
  </si>
  <si>
    <t>ST_Date_10</t>
  </si>
  <si>
    <t>VG2400F16829D078BB</t>
  </si>
  <si>
    <t>ST_FBreturn_11</t>
  </si>
  <si>
    <t>VG2F8070D51FDCAE32</t>
  </si>
  <si>
    <t>ST_FPLreturn_12</t>
  </si>
  <si>
    <t>VG28FC737C30C48259</t>
  </si>
  <si>
    <t>ST_SPreturn_13</t>
  </si>
  <si>
    <t>5 : Info</t>
  </si>
  <si>
    <t>VG237220F13884E97A</t>
  </si>
  <si>
    <t>var5</t>
  </si>
  <si>
    <t>ST_StansPortfolioreturn</t>
  </si>
  <si>
    <t>5 : Ranges</t>
  </si>
  <si>
    <t>5 : MultiRefs</t>
  </si>
  <si>
    <t>Change (FB)</t>
  </si>
  <si>
    <t>Returns (%)</t>
  </si>
  <si>
    <t>Ln (FB)</t>
  </si>
  <si>
    <t>Change (Ln(FB))</t>
  </si>
  <si>
    <t>Q1</t>
  </si>
  <si>
    <t>Auto Correlation of Change(FB)</t>
  </si>
  <si>
    <t>Mean Change =</t>
  </si>
  <si>
    <t>SD (Change) =</t>
  </si>
  <si>
    <t>SD (autocorr) =</t>
  </si>
  <si>
    <t>Autocorr Limit =</t>
  </si>
  <si>
    <t>T-stat=</t>
  </si>
  <si>
    <t>&lt; 2stdev.</t>
  </si>
  <si>
    <r>
      <rPr>
        <b/>
        <sz val="11"/>
        <color theme="1"/>
        <rFont val="Calibri"/>
        <family val="2"/>
        <scheme val="minor"/>
      </rPr>
      <t xml:space="preserve">Q1: </t>
    </r>
    <r>
      <rPr>
        <sz val="11"/>
        <color theme="1"/>
        <rFont val="Calibri"/>
        <family val="2"/>
        <scheme val="minor"/>
      </rPr>
      <t xml:space="preserve">       Changes in Facebook stock prices conform to the following:
-  L : The time series is centreed around zero mean. Which is indicative of the fact that  NO Linear Trend Exists.  </t>
    </r>
    <r>
      <rPr>
        <b/>
        <sz val="11"/>
        <color theme="1"/>
        <rFont val="Calibri"/>
        <family val="2"/>
        <scheme val="minor"/>
      </rPr>
      <t>Thus time series conforms to L</t>
    </r>
    <r>
      <rPr>
        <sz val="11"/>
        <color theme="1"/>
        <rFont val="Calibri"/>
        <family val="2"/>
        <scheme val="minor"/>
      </rPr>
      <t xml:space="preserve">
- H : The variance of the time series is roughly constant across the entire duration. Therefore, </t>
    </r>
    <r>
      <rPr>
        <b/>
        <sz val="11"/>
        <color theme="1"/>
        <rFont val="Calibri"/>
        <family val="2"/>
        <scheme val="minor"/>
      </rPr>
      <t>Change in FB processes conforms to H</t>
    </r>
    <r>
      <rPr>
        <sz val="11"/>
        <color theme="1"/>
        <rFont val="Calibri"/>
        <family val="2"/>
        <scheme val="minor"/>
      </rPr>
      <t xml:space="preserve">
- I : The auto-correlation of the consecutive price changes lie within two standard deviations, indicating that we fail to reject the Null Hypothesis. Thus autocorrelation = 0 and</t>
    </r>
    <r>
      <rPr>
        <b/>
        <sz val="11"/>
        <color theme="1"/>
        <rFont val="Calibri"/>
        <family val="2"/>
        <scheme val="minor"/>
      </rPr>
      <t xml:space="preserve"> Change in FB stock prices conform to I</t>
    </r>
    <r>
      <rPr>
        <sz val="11"/>
        <color theme="1"/>
        <rFont val="Calibri"/>
        <family val="2"/>
        <scheme val="minor"/>
      </rPr>
      <t xml:space="preserve">
Since Changes in FB stock prices satisfy L, H and I conditions, it is a random sample, thus Changes in FB are a Random Walk</t>
    </r>
  </si>
  <si>
    <t>Q4</t>
  </si>
  <si>
    <t>Q2</t>
  </si>
  <si>
    <t>Q5</t>
  </si>
  <si>
    <t>mean change</t>
  </si>
  <si>
    <t>Forecast</t>
  </si>
  <si>
    <t>Q4. 
- Forecast for 1-Oct-14: 79.2104
- 90% CI = [77.31, 81.11]
- Normality is to be assumed to get a valid 90% confidence interval.</t>
  </si>
  <si>
    <t>Q3</t>
  </si>
  <si>
    <t>Q6</t>
  </si>
  <si>
    <t>Auto Correlation of Returns(FB)</t>
  </si>
  <si>
    <r>
      <rPr>
        <b/>
        <sz val="11"/>
        <color theme="1"/>
        <rFont val="Calibri"/>
        <family val="2"/>
        <scheme val="minor"/>
      </rPr>
      <t xml:space="preserve">Q2: </t>
    </r>
    <r>
      <rPr>
        <sz val="11"/>
        <color theme="1"/>
        <rFont val="Calibri"/>
        <family val="2"/>
        <scheme val="minor"/>
      </rPr>
      <t xml:space="preserve">       Facebook stock RETURNS conform to the following:
-  L : The time series is centreed around zero mean. Which is indicative of the fact that  NO Linear Trend Exists.  </t>
    </r>
    <r>
      <rPr>
        <b/>
        <sz val="11"/>
        <color theme="1"/>
        <rFont val="Calibri"/>
        <family val="2"/>
        <scheme val="minor"/>
      </rPr>
      <t>Thus time series conforms to L</t>
    </r>
    <r>
      <rPr>
        <sz val="11"/>
        <color theme="1"/>
        <rFont val="Calibri"/>
        <family val="2"/>
        <scheme val="minor"/>
      </rPr>
      <t xml:space="preserve">
-  H : The variance of the time series is roughly constant across the entire duration. Therefore, </t>
    </r>
    <r>
      <rPr>
        <b/>
        <sz val="11"/>
        <color theme="1"/>
        <rFont val="Calibri"/>
        <family val="2"/>
        <scheme val="minor"/>
      </rPr>
      <t xml:space="preserve"> FB RETURNS conforms to H</t>
    </r>
    <r>
      <rPr>
        <sz val="11"/>
        <color theme="1"/>
        <rFont val="Calibri"/>
        <family val="2"/>
        <scheme val="minor"/>
      </rPr>
      <t xml:space="preserve">
- I : The auto-correlation of the consecutive price changes lie within two standard deviations, indicating that we fail to reject the Null Hypothesis. Thus autocorrelation = 0 and</t>
    </r>
    <r>
      <rPr>
        <b/>
        <sz val="11"/>
        <color theme="1"/>
        <rFont val="Calibri"/>
        <family val="2"/>
        <scheme val="minor"/>
      </rPr>
      <t xml:space="preserve"> FB stock prices RETURNS conform to I</t>
    </r>
    <r>
      <rPr>
        <sz val="11"/>
        <color theme="1"/>
        <rFont val="Calibri"/>
        <family val="2"/>
        <scheme val="minor"/>
      </rPr>
      <t xml:space="preserve">
Since FB stock prices RETURNS satisfy L, H and I conditions, it is a random sample, thus FB stock prices exhibit Geometric Random Walk</t>
    </r>
  </si>
  <si>
    <t>90% Confidence Interval</t>
  </si>
  <si>
    <r>
      <rPr>
        <b/>
        <sz val="11"/>
        <color theme="1"/>
        <rFont val="Calibri"/>
        <family val="2"/>
        <scheme val="minor"/>
      </rPr>
      <t xml:space="preserve">Q3: </t>
    </r>
    <r>
      <rPr>
        <sz val="11"/>
        <color theme="1"/>
        <rFont val="Calibri"/>
        <family val="2"/>
        <scheme val="minor"/>
      </rPr>
      <t xml:space="preserve">       Change in Ln(Facebook) conform to the following:
-  L : The time series is centreed around zero mean. Which is indicative of the fact that  NO Linear Trend Exists.  </t>
    </r>
    <r>
      <rPr>
        <b/>
        <sz val="11"/>
        <color theme="1"/>
        <rFont val="Calibri"/>
        <family val="2"/>
        <scheme val="minor"/>
      </rPr>
      <t>Thus time series conforms to L</t>
    </r>
    <r>
      <rPr>
        <sz val="11"/>
        <color theme="1"/>
        <rFont val="Calibri"/>
        <family val="2"/>
        <scheme val="minor"/>
      </rPr>
      <t xml:space="preserve">
-  H : The variance of the time series is roughly constant across the entire duration. Therefore, Change in Ln(Facebook) </t>
    </r>
    <r>
      <rPr>
        <b/>
        <sz val="11"/>
        <color theme="1"/>
        <rFont val="Calibri"/>
        <family val="2"/>
        <scheme val="minor"/>
      </rPr>
      <t>conforms to H</t>
    </r>
    <r>
      <rPr>
        <sz val="11"/>
        <color theme="1"/>
        <rFont val="Calibri"/>
        <family val="2"/>
        <scheme val="minor"/>
      </rPr>
      <t xml:space="preserve">
- I : The auto-correlation of the consecutive price changes lie within two standard deviations, indicating that we fail to reject the Null Hypothesis. Thus autocorrelation = 0 and</t>
    </r>
    <r>
      <rPr>
        <b/>
        <sz val="11"/>
        <color theme="1"/>
        <rFont val="Calibri"/>
        <family val="2"/>
        <scheme val="minor"/>
      </rPr>
      <t xml:space="preserve"> Change in Ln(Facebook) conform to I</t>
    </r>
    <r>
      <rPr>
        <sz val="11"/>
        <color theme="1"/>
        <rFont val="Calibri"/>
        <family val="2"/>
        <scheme val="minor"/>
      </rPr>
      <t xml:space="preserve">
Since Change in Ln(Facebook) satisfy L, H and I conditions, it is a random sample, thus FB stock prices exhibit Geometric Random Walk</t>
    </r>
  </si>
  <si>
    <t>Stock price:</t>
  </si>
  <si>
    <t>Change in FB</t>
  </si>
  <si>
    <t>R (Return for FB)</t>
  </si>
  <si>
    <t>R (Return for FPL)</t>
  </si>
  <si>
    <t>S&amp;P500 Returns</t>
  </si>
  <si>
    <t>Stan's FB Portfolio</t>
  </si>
  <si>
    <t>Stan's FPL Portfolio</t>
  </si>
  <si>
    <t>Stan's Total Portfolio</t>
  </si>
  <si>
    <t>% Change in Total Portfolio</t>
  </si>
  <si>
    <t>Q5. 
- Forecast for 1-Oct-14: 79.2448
- 90% CI = [79.21, 79.27]
- Normality is to be assumed to get a valid 90% confidence interval.</t>
  </si>
  <si>
    <t>Q6. 
- Forecast for 1-Oct-14: 79.23341
- 90% CI = [79.21, 79.26]
- Normality is to be assumed to get a valid 90% confidence interval.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</si>
  <si>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</si>
  <si>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</si>
  <si>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</si>
  <si>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</si>
  <si>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</si>
  <si>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</si>
  <si>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</si>
  <si>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</si>
  <si>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</si>
  <si>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</si>
  <si>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</si>
  <si>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</si>
  <si>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</si>
  <si>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</si>
  <si>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</si>
  <si>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</si>
  <si>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</si>
  <si>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</si>
  <si>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</si>
  <si>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</si>
  <si>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</si>
  <si>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</si>
  <si>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</si>
  <si>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</si>
  <si>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</si>
  <si>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</si>
  <si>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 (Return for FB)</t>
  </si>
  <si>
    <t>Residuals</t>
  </si>
  <si>
    <t>Alpha</t>
  </si>
  <si>
    <t>Beta</t>
  </si>
  <si>
    <t>Regression Output ( Facebook Returns v/s S&amp;P Returns)</t>
  </si>
  <si>
    <t>Predicted R (Return for FPL)</t>
  </si>
  <si>
    <t>Regression Output ( FPL Returns v/s S&amp;P Returns)</t>
  </si>
  <si>
    <r>
      <t xml:space="preserve">Q7.
Beta FB : </t>
    </r>
    <r>
      <rPr>
        <b/>
        <sz val="11"/>
        <color theme="1"/>
        <rFont val="Calibri"/>
        <family val="2"/>
        <scheme val="minor"/>
      </rPr>
      <t>1.76247585</t>
    </r>
    <r>
      <rPr>
        <sz val="11"/>
        <color theme="1"/>
        <rFont val="Calibri"/>
        <family val="2"/>
        <scheme val="minor"/>
      </rPr>
      <t xml:space="preserve">
Beta FPL: </t>
    </r>
    <r>
      <rPr>
        <b/>
        <sz val="11"/>
        <color theme="1"/>
        <rFont val="Calibri"/>
        <family val="2"/>
        <scheme val="minor"/>
      </rPr>
      <t>0.49710562</t>
    </r>
    <r>
      <rPr>
        <sz val="11"/>
        <color theme="1"/>
        <rFont val="Calibri"/>
        <family val="2"/>
        <scheme val="minor"/>
      </rPr>
      <t xml:space="preserve">
The betas are statistically significant because their t-statistic ( &gt; 2) indicate that we reject the Null hypothesis ( Beta = 0) with 95% Confidence
Beta is a measure of risk with respect to the market.
A Beta of 1 represents ‘as risky as market’
Since </t>
    </r>
    <r>
      <rPr>
        <b/>
        <sz val="11"/>
        <color theme="1"/>
        <rFont val="Calibri"/>
        <family val="2"/>
        <scheme val="minor"/>
      </rPr>
      <t>FB</t>
    </r>
    <r>
      <rPr>
        <sz val="11"/>
        <color theme="1"/>
        <rFont val="Calibri"/>
        <family val="2"/>
        <scheme val="minor"/>
      </rPr>
      <t xml:space="preserve"> has a significantly higher beta, it is </t>
    </r>
    <r>
      <rPr>
        <b/>
        <sz val="11"/>
        <color theme="1"/>
        <rFont val="Calibri"/>
        <family val="2"/>
        <scheme val="minor"/>
      </rPr>
      <t>riskier than the market</t>
    </r>
    <r>
      <rPr>
        <sz val="11"/>
        <color theme="1"/>
        <rFont val="Calibri"/>
        <family val="2"/>
        <scheme val="minor"/>
      </rPr>
      <t xml:space="preserve">.
While </t>
    </r>
    <r>
      <rPr>
        <b/>
        <sz val="11"/>
        <color theme="1"/>
        <rFont val="Calibri"/>
        <family val="2"/>
        <scheme val="minor"/>
      </rPr>
      <t>FPL</t>
    </r>
    <r>
      <rPr>
        <sz val="11"/>
        <color theme="1"/>
        <rFont val="Calibri"/>
        <family val="2"/>
        <scheme val="minor"/>
      </rPr>
      <t xml:space="preserve"> has a significantly lower beta, implying a </t>
    </r>
    <r>
      <rPr>
        <b/>
        <sz val="11"/>
        <color theme="1"/>
        <rFont val="Calibri"/>
        <family val="2"/>
        <scheme val="minor"/>
      </rPr>
      <t>lower risk than market</t>
    </r>
    <r>
      <rPr>
        <sz val="11"/>
        <color theme="1"/>
        <rFont val="Calibri"/>
        <family val="2"/>
        <scheme val="minor"/>
      </rPr>
      <t>.</t>
    </r>
  </si>
  <si>
    <t xml:space="preserve">Q8.
Alpha FB : 0.00179376
Alpha FPL: -0.00063764
The alphas are statistically insignificant because their t-statistic ( &lt; 2) indicate that we FAIL to reject the Null hypothesis ( Alpha = 0) with 95% Confidence
This is not surprising because alpha is a measure of ‘excess over market returns’
Alphas are usually equal to zero ( by CAPM theory) </t>
  </si>
  <si>
    <t>Stan's Portfolio</t>
  </si>
  <si>
    <t>Returns</t>
  </si>
  <si>
    <t>Regression Output ( Stan's Portfolio v/s S&amp;P Returns)</t>
  </si>
  <si>
    <t>Predicted % Change in Total Portfolio</t>
  </si>
  <si>
    <r>
      <t xml:space="preserve">Q9.
Beta of Stan’s Portfolio is </t>
    </r>
    <r>
      <rPr>
        <b/>
        <sz val="11"/>
        <color theme="1"/>
        <rFont val="Calibri"/>
        <family val="2"/>
        <scheme val="minor"/>
      </rPr>
      <t>1.15042315</t>
    </r>
  </si>
  <si>
    <r>
      <t xml:space="preserve">Q10.
The R^2 gives us the amount of volatility in Stan’s Portfolio that can be explained by the market. 
In Stan’s case, 37.46% of his portfolio’s volatility can be explained by the Market.
This is lower than the individual sum of the R^2 of FB v/s Market and FPL v/s Market.
</t>
    </r>
    <r>
      <rPr>
        <b/>
        <sz val="11"/>
        <color theme="1"/>
        <rFont val="Calibri"/>
        <family val="2"/>
        <scheme val="minor"/>
      </rPr>
      <t xml:space="preserve">Such an observation is not surprising </t>
    </r>
    <r>
      <rPr>
        <sz val="11"/>
        <color theme="1"/>
        <rFont val="Calibri"/>
        <family val="2"/>
        <scheme val="minor"/>
      </rPr>
      <t>because, adding two stocks allows us to diversify away the idiosyncratic risks the stocks carry individually. Therefore, making Stan’s portfolio more robust against the market fluctuations. 
Mathematically, the R^2 of the combined portfolio is less than the sum of individual R^2 because the two stocks included in the portfolio are themselves correlated amongst each other too, and not completely independent. ( R^2 of regressing Y against X is the same as the R^2 of regressing X against 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</si>
</sst>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left" vertical="top" wrapText="1"/>
    </xf>
    <xf numFmtId="0" fontId="16" fillId="0" borderId="10" xfId="0" applyFont="1" applyBorder="1"/>
    <xf numFmtId="0" fontId="0" fillId="0" borderId="10" xfId="0" applyBorder="1"/>
    <xf numFmtId="166" fontId="0" fillId="0" borderId="10" xfId="0" applyNumberFormat="1" applyBorder="1"/>
    <xf numFmtId="0" fontId="16" fillId="0" borderId="0" xfId="0" applyFont="1"/>
    <xf numFmtId="0" fontId="16" fillId="0" borderId="0" xfId="0" applyFont="1" applyFill="1" applyBorder="1"/>
    <xf numFmtId="15" fontId="18" fillId="0" borderId="10" xfId="0" quotePrefix="1" applyNumberFormat="1" applyFont="1" applyBorder="1"/>
    <xf numFmtId="0" fontId="18" fillId="0" borderId="10" xfId="0" applyFont="1" applyBorder="1"/>
    <xf numFmtId="0" fontId="18" fillId="0" borderId="10" xfId="0" quotePrefix="1" applyFont="1" applyBorder="1"/>
    <xf numFmtId="15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19" fillId="0" borderId="0" xfId="0" applyFont="1" applyBorder="1"/>
    <xf numFmtId="15" fontId="20" fillId="0" borderId="0" xfId="0" applyNumberFormat="1" applyFont="1" applyBorder="1"/>
    <xf numFmtId="0" fontId="20" fillId="0" borderId="0" xfId="0" applyFont="1" applyBorder="1"/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33" borderId="0" xfId="0" applyFont="1" applyFill="1" applyBorder="1" applyAlignment="1">
      <alignment horizontal="left" vertical="top"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21" fillId="0" borderId="13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Continuous"/>
    </xf>
    <xf numFmtId="0" fontId="16" fillId="0" borderId="0" xfId="0" applyFont="1" applyFill="1" applyBorder="1" applyAlignment="1"/>
    <xf numFmtId="0" fontId="16" fillId="0" borderId="12" xfId="0" applyFont="1" applyFill="1" applyBorder="1" applyAlignment="1"/>
    <xf numFmtId="0" fontId="0" fillId="33" borderId="12" xfId="0" applyFill="1" applyBorder="1" applyAlignment="1"/>
    <xf numFmtId="0" fontId="0" fillId="34" borderId="0" xfId="0" applyFill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21" fillId="0" borderId="0" xfId="0" applyFont="1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 applyAlignment="1"/>
    <xf numFmtId="0" fontId="0" fillId="35" borderId="0" xfId="0" applyFill="1" applyBorder="1" applyAlignment="1"/>
    <xf numFmtId="0" fontId="0" fillId="33" borderId="0" xfId="0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(FB)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'Q1-Q6'!$E$4:$E$108</c:f>
              <c:numCache>
                <c:formatCode>0.00</c:formatCode>
                <c:ptCount val="105"/>
                <c:pt idx="0">
                  <c:v>-0.68999999999999773</c:v>
                </c:pt>
                <c:pt idx="1">
                  <c:v>0.75999999999999801</c:v>
                </c:pt>
                <c:pt idx="2">
                  <c:v>-2.6899999999999977</c:v>
                </c:pt>
                <c:pt idx="3">
                  <c:v>-1.1400000000000006</c:v>
                </c:pt>
                <c:pt idx="4">
                  <c:v>-0.63000000000000256</c:v>
                </c:pt>
                <c:pt idx="5">
                  <c:v>0.48000000000000398</c:v>
                </c:pt>
                <c:pt idx="6">
                  <c:v>2.5899999999999963</c:v>
                </c:pt>
                <c:pt idx="7">
                  <c:v>0</c:v>
                </c:pt>
                <c:pt idx="8">
                  <c:v>-0.60000000000000142</c:v>
                </c:pt>
                <c:pt idx="9">
                  <c:v>-1.3099999999999952</c:v>
                </c:pt>
                <c:pt idx="10">
                  <c:v>0.10000000000000142</c:v>
                </c:pt>
                <c:pt idx="11">
                  <c:v>1.1899999999999977</c:v>
                </c:pt>
                <c:pt idx="12">
                  <c:v>-0.64999999999999858</c:v>
                </c:pt>
                <c:pt idx="13">
                  <c:v>1.9299999999999997</c:v>
                </c:pt>
                <c:pt idx="14">
                  <c:v>3.0000000000001137E-2</c:v>
                </c:pt>
                <c:pt idx="15">
                  <c:v>0.82999999999999829</c:v>
                </c:pt>
                <c:pt idx="16">
                  <c:v>2.1299999999999955</c:v>
                </c:pt>
                <c:pt idx="17">
                  <c:v>3.0000000000001137E-2</c:v>
                </c:pt>
                <c:pt idx="18">
                  <c:v>0.32000000000000028</c:v>
                </c:pt>
                <c:pt idx="19">
                  <c:v>-0.53000000000000114</c:v>
                </c:pt>
                <c:pt idx="20">
                  <c:v>-0.21999999999999886</c:v>
                </c:pt>
                <c:pt idx="21">
                  <c:v>-0.21000000000000085</c:v>
                </c:pt>
                <c:pt idx="22">
                  <c:v>0.47000000000000597</c:v>
                </c:pt>
                <c:pt idx="23">
                  <c:v>-0.15000000000000568</c:v>
                </c:pt>
                <c:pt idx="24">
                  <c:v>-0.68999999999999773</c:v>
                </c:pt>
                <c:pt idx="25">
                  <c:v>0.38000000000000256</c:v>
                </c:pt>
                <c:pt idx="26">
                  <c:v>2.8899999999999935</c:v>
                </c:pt>
                <c:pt idx="27">
                  <c:v>1.0000000000005116E-2</c:v>
                </c:pt>
                <c:pt idx="28">
                  <c:v>-1.4899999999999949</c:v>
                </c:pt>
                <c:pt idx="29">
                  <c:v>0.20999999999999375</c:v>
                </c:pt>
                <c:pt idx="30">
                  <c:v>-0.31000000000000227</c:v>
                </c:pt>
                <c:pt idx="31">
                  <c:v>0.21000000000000796</c:v>
                </c:pt>
                <c:pt idx="32">
                  <c:v>1.1999999999999886</c:v>
                </c:pt>
                <c:pt idx="33">
                  <c:v>-1.2599999999999909</c:v>
                </c:pt>
                <c:pt idx="34">
                  <c:v>0.15999999999999659</c:v>
                </c:pt>
                <c:pt idx="35">
                  <c:v>0.87000000000000455</c:v>
                </c:pt>
                <c:pt idx="36">
                  <c:v>0.34999999999999432</c:v>
                </c:pt>
                <c:pt idx="37">
                  <c:v>1.7199999999999989</c:v>
                </c:pt>
                <c:pt idx="38">
                  <c:v>-0.31000000000000227</c:v>
                </c:pt>
                <c:pt idx="39">
                  <c:v>0.46999999999999886</c:v>
                </c:pt>
                <c:pt idx="40">
                  <c:v>-0.30999999999998806</c:v>
                </c:pt>
                <c:pt idx="41">
                  <c:v>0.76999999999999602</c:v>
                </c:pt>
                <c:pt idx="42">
                  <c:v>-1.6099999999999994</c:v>
                </c:pt>
                <c:pt idx="43">
                  <c:v>-0.15999999999999659</c:v>
                </c:pt>
                <c:pt idx="44">
                  <c:v>-1</c:v>
                </c:pt>
                <c:pt idx="45">
                  <c:v>-2.5300000000000082</c:v>
                </c:pt>
                <c:pt idx="46">
                  <c:v>2.2100000000000009</c:v>
                </c:pt>
                <c:pt idx="47">
                  <c:v>-9.9999999999994316E-2</c:v>
                </c:pt>
                <c:pt idx="48">
                  <c:v>1.4699999999999989</c:v>
                </c:pt>
                <c:pt idx="49">
                  <c:v>1.5600000000000023</c:v>
                </c:pt>
                <c:pt idx="50">
                  <c:v>-0.73000000000000398</c:v>
                </c:pt>
                <c:pt idx="51">
                  <c:v>0.48999999999999488</c:v>
                </c:pt>
                <c:pt idx="52">
                  <c:v>-1.25</c:v>
                </c:pt>
                <c:pt idx="53">
                  <c:v>2.0100000000000051</c:v>
                </c:pt>
                <c:pt idx="54">
                  <c:v>0.98000000000000398</c:v>
                </c:pt>
                <c:pt idx="55">
                  <c:v>-0.13000000000000966</c:v>
                </c:pt>
                <c:pt idx="56">
                  <c:v>2.0200000000000102</c:v>
                </c:pt>
                <c:pt idx="57">
                  <c:v>3.6899999999999977</c:v>
                </c:pt>
                <c:pt idx="58">
                  <c:v>0.20999999999999375</c:v>
                </c:pt>
                <c:pt idx="59">
                  <c:v>-0.26999999999999602</c:v>
                </c:pt>
                <c:pt idx="60">
                  <c:v>-1.210000000000008</c:v>
                </c:pt>
                <c:pt idx="61">
                  <c:v>0.97000000000001307</c:v>
                </c:pt>
                <c:pt idx="62">
                  <c:v>-2.0300000000000011</c:v>
                </c:pt>
                <c:pt idx="63">
                  <c:v>-0.29000000000000625</c:v>
                </c:pt>
                <c:pt idx="64">
                  <c:v>1.1500000000000057</c:v>
                </c:pt>
                <c:pt idx="65">
                  <c:v>-0.82000000000000739</c:v>
                </c:pt>
                <c:pt idx="66">
                  <c:v>-0.21999999999999886</c:v>
                </c:pt>
                <c:pt idx="67">
                  <c:v>0.70000000000000284</c:v>
                </c:pt>
                <c:pt idx="68">
                  <c:v>-0.10999999999999943</c:v>
                </c:pt>
                <c:pt idx="69">
                  <c:v>0.37999999999999545</c:v>
                </c:pt>
                <c:pt idx="70">
                  <c:v>-0.60999999999999943</c:v>
                </c:pt>
                <c:pt idx="71">
                  <c:v>0.93999999999999773</c:v>
                </c:pt>
                <c:pt idx="72">
                  <c:v>0.53000000000000114</c:v>
                </c:pt>
                <c:pt idx="73">
                  <c:v>-0.67000000000000171</c:v>
                </c:pt>
                <c:pt idx="74">
                  <c:v>0.96000000000000796</c:v>
                </c:pt>
                <c:pt idx="75">
                  <c:v>0.70000000000000284</c:v>
                </c:pt>
                <c:pt idx="76">
                  <c:v>-0.48000000000000398</c:v>
                </c:pt>
                <c:pt idx="77">
                  <c:v>-0.24000000000000909</c:v>
                </c:pt>
                <c:pt idx="78">
                  <c:v>0</c:v>
                </c:pt>
                <c:pt idx="79">
                  <c:v>0.45000000000000284</c:v>
                </c:pt>
                <c:pt idx="80">
                  <c:v>0.93999999999999773</c:v>
                </c:pt>
                <c:pt idx="81">
                  <c:v>-1.3299999999999983</c:v>
                </c:pt>
                <c:pt idx="82">
                  <c:v>-0.76999999999999602</c:v>
                </c:pt>
                <c:pt idx="83">
                  <c:v>0.95999999999999375</c:v>
                </c:pt>
                <c:pt idx="84">
                  <c:v>1.8600000000000136</c:v>
                </c:pt>
                <c:pt idx="85">
                  <c:v>-0.85000000000000853</c:v>
                </c:pt>
                <c:pt idx="86">
                  <c:v>0.12000000000000455</c:v>
                </c:pt>
                <c:pt idx="87">
                  <c:v>1.3100000000000023</c:v>
                </c:pt>
                <c:pt idx="88">
                  <c:v>0.62999999999999545</c:v>
                </c:pt>
                <c:pt idx="89">
                  <c:v>-1.2199999999999989</c:v>
                </c:pt>
                <c:pt idx="90">
                  <c:v>0.76000000000000512</c:v>
                </c:pt>
                <c:pt idx="91">
                  <c:v>0.48999999999999488</c:v>
                </c:pt>
                <c:pt idx="92">
                  <c:v>-0.43999999999999773</c:v>
                </c:pt>
                <c:pt idx="93">
                  <c:v>-2.9000000000000057</c:v>
                </c:pt>
                <c:pt idx="94">
                  <c:v>1.5</c:v>
                </c:pt>
                <c:pt idx="95">
                  <c:v>0.35000000000000853</c:v>
                </c:pt>
                <c:pt idx="96">
                  <c:v>0.56999999999999318</c:v>
                </c:pt>
                <c:pt idx="97">
                  <c:v>0.90999999999999659</c:v>
                </c:pt>
                <c:pt idx="98">
                  <c:v>-1.1099999999999994</c:v>
                </c:pt>
                <c:pt idx="99">
                  <c:v>1.4900000000000091</c:v>
                </c:pt>
                <c:pt idx="100">
                  <c:v>0.25</c:v>
                </c:pt>
                <c:pt idx="101">
                  <c:v>-1.3200000000000074</c:v>
                </c:pt>
                <c:pt idx="102">
                  <c:v>1.5700000000000074</c:v>
                </c:pt>
                <c:pt idx="103">
                  <c:v>0.20999999999999375</c:v>
                </c:pt>
                <c:pt idx="104">
                  <c:v>4.0000000000006253E-2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9-6348-936C-93470F28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43200"/>
        <c:axId val="903744184"/>
      </c:lineChart>
      <c:catAx>
        <c:axId val="9037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4184"/>
        <c:crossesAt val="-40"/>
        <c:auto val="1"/>
        <c:lblAlgn val="ctr"/>
        <c:lblOffset val="100"/>
        <c:noMultiLvlLbl val="0"/>
      </c:catAx>
      <c:valAx>
        <c:axId val="9037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(Return)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'[1]Q1-Q6'!$F$2</c:f>
              <c:strCache>
                <c:ptCount val="1"/>
                <c:pt idx="0">
                  <c:v>R (Return)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'[1]Q1-Q6'!$F$3:$F$108</c:f>
              <c:numCache>
                <c:formatCode>0.00</c:formatCode>
                <c:ptCount val="106"/>
                <c:pt idx="1">
                  <c:v>-1.1283728536385899E-2</c:v>
                </c:pt>
                <c:pt idx="2">
                  <c:v>1.2570294409526927E-2</c:v>
                </c:pt>
                <c:pt idx="3">
                  <c:v>-4.3939888925187812E-2</c:v>
                </c:pt>
                <c:pt idx="4">
                  <c:v>-1.9477191184008209E-2</c:v>
                </c:pt>
                <c:pt idx="5">
                  <c:v>-1.0977522216414053E-2</c:v>
                </c:pt>
                <c:pt idx="6">
                  <c:v>8.4566596194503869E-3</c:v>
                </c:pt>
                <c:pt idx="7">
                  <c:v>4.5248078266946122E-2</c:v>
                </c:pt>
                <c:pt idx="8">
                  <c:v>0</c:v>
                </c:pt>
                <c:pt idx="9">
                  <c:v>-1.0028413839211122E-2</c:v>
                </c:pt>
                <c:pt idx="10">
                  <c:v>-2.2117170352861645E-2</c:v>
                </c:pt>
                <c:pt idx="11">
                  <c:v>1.726519337016599E-3</c:v>
                </c:pt>
                <c:pt idx="12">
                  <c:v>2.0510168907273314E-2</c:v>
                </c:pt>
                <c:pt idx="13">
                  <c:v>-1.0977875358892055E-2</c:v>
                </c:pt>
                <c:pt idx="14">
                  <c:v>3.2957650273224039E-2</c:v>
                </c:pt>
                <c:pt idx="15">
                  <c:v>4.9594974375931778E-4</c:v>
                </c:pt>
                <c:pt idx="16">
                  <c:v>1.3714474553866462E-2</c:v>
                </c:pt>
                <c:pt idx="17">
                  <c:v>3.4718826405867896E-2</c:v>
                </c:pt>
                <c:pt idx="18">
                  <c:v>4.7258979206050945E-4</c:v>
                </c:pt>
                <c:pt idx="19">
                  <c:v>5.0385766021099083E-3</c:v>
                </c:pt>
                <c:pt idx="20">
                  <c:v>-8.3033056556478333E-3</c:v>
                </c:pt>
                <c:pt idx="21">
                  <c:v>-3.4755134281200454E-3</c:v>
                </c:pt>
                <c:pt idx="22">
                  <c:v>-3.3291058972733174E-3</c:v>
                </c:pt>
                <c:pt idx="23">
                  <c:v>7.4757435979005251E-3</c:v>
                </c:pt>
                <c:pt idx="24">
                  <c:v>-2.3681717713925745E-3</c:v>
                </c:pt>
                <c:pt idx="25">
                  <c:v>-1.0919449279949324E-2</c:v>
                </c:pt>
                <c:pt idx="26">
                  <c:v>6.0800000000000411E-3</c:v>
                </c:pt>
                <c:pt idx="27">
                  <c:v>4.5960559796437553E-2</c:v>
                </c:pt>
                <c:pt idx="28">
                  <c:v>1.5204500532165299E-4</c:v>
                </c:pt>
                <c:pt idx="29">
                  <c:v>-2.2651261781696488E-2</c:v>
                </c:pt>
                <c:pt idx="30">
                  <c:v>3.2664489034063418E-3</c:v>
                </c:pt>
                <c:pt idx="31">
                  <c:v>-4.8062015503876326E-3</c:v>
                </c:pt>
                <c:pt idx="32">
                  <c:v>3.2715376226827848E-3</c:v>
                </c:pt>
                <c:pt idx="33">
                  <c:v>1.8633540372670631E-2</c:v>
                </c:pt>
                <c:pt idx="34">
                  <c:v>-1.9207317073170596E-2</c:v>
                </c:pt>
                <c:pt idx="35">
                  <c:v>2.4867889337891916E-3</c:v>
                </c:pt>
                <c:pt idx="36">
                  <c:v>1.3488372093023327E-2</c:v>
                </c:pt>
                <c:pt idx="37">
                  <c:v>5.3541379837845236E-3</c:v>
                </c:pt>
                <c:pt idx="38">
                  <c:v>2.617163724893486E-2</c:v>
                </c:pt>
                <c:pt idx="39">
                  <c:v>-4.5966785290629045E-3</c:v>
                </c:pt>
                <c:pt idx="40">
                  <c:v>7.0013406822582881E-3</c:v>
                </c:pt>
                <c:pt idx="41">
                  <c:v>-4.5857988165678709E-3</c:v>
                </c:pt>
                <c:pt idx="42">
                  <c:v>1.144300787635601E-2</c:v>
                </c:pt>
                <c:pt idx="43">
                  <c:v>-2.3655598001763142E-2</c:v>
                </c:pt>
                <c:pt idx="44">
                  <c:v>-2.4078254326560808E-3</c:v>
                </c:pt>
                <c:pt idx="45">
                  <c:v>-1.5085231558304419E-2</c:v>
                </c:pt>
                <c:pt idx="46">
                  <c:v>-3.8750191453515208E-2</c:v>
                </c:pt>
                <c:pt idx="47">
                  <c:v>3.5213511790949663E-2</c:v>
                </c:pt>
                <c:pt idx="48">
                  <c:v>-1.5391719255039914E-3</c:v>
                </c:pt>
                <c:pt idx="49">
                  <c:v>2.2660706027439477E-2</c:v>
                </c:pt>
                <c:pt idx="50">
                  <c:v>2.3515224600542693E-2</c:v>
                </c:pt>
                <c:pt idx="51">
                  <c:v>-1.0751104565537612E-2</c:v>
                </c:pt>
                <c:pt idx="52">
                  <c:v>7.2949233288669771E-3</c:v>
                </c:pt>
                <c:pt idx="53">
                  <c:v>-1.8474726574046706E-2</c:v>
                </c:pt>
                <c:pt idx="54">
                  <c:v>3.0266526125583577E-2</c:v>
                </c:pt>
                <c:pt idx="55">
                  <c:v>1.4323297281496696E-2</c:v>
                </c:pt>
                <c:pt idx="56">
                  <c:v>-1.8731988472623869E-3</c:v>
                </c:pt>
                <c:pt idx="57">
                  <c:v>2.9161253067706228E-2</c:v>
                </c:pt>
                <c:pt idx="58">
                  <c:v>5.1760415205498629E-2</c:v>
                </c:pt>
                <c:pt idx="59">
                  <c:v>2.8007468658308048E-3</c:v>
                </c:pt>
                <c:pt idx="60">
                  <c:v>-3.5909030456177157E-3</c:v>
                </c:pt>
                <c:pt idx="61">
                  <c:v>-1.6150560597971274E-2</c:v>
                </c:pt>
                <c:pt idx="62">
                  <c:v>1.3159679826346672E-2</c:v>
                </c:pt>
                <c:pt idx="63">
                  <c:v>-2.7182645956079284E-2</c:v>
                </c:pt>
                <c:pt idx="64">
                  <c:v>-3.991741225051703E-3</c:v>
                </c:pt>
                <c:pt idx="65">
                  <c:v>1.5892758430071943E-2</c:v>
                </c:pt>
                <c:pt idx="66">
                  <c:v>-1.115494490545514E-2</c:v>
                </c:pt>
                <c:pt idx="67">
                  <c:v>-3.0265511074425489E-3</c:v>
                </c:pt>
                <c:pt idx="68">
                  <c:v>9.659169311439255E-3</c:v>
                </c:pt>
                <c:pt idx="69">
                  <c:v>-1.5033483668169937E-3</c:v>
                </c:pt>
                <c:pt idx="70">
                  <c:v>5.2012044894606552E-3</c:v>
                </c:pt>
                <c:pt idx="71">
                  <c:v>-8.3061002178649156E-3</c:v>
                </c:pt>
                <c:pt idx="72">
                  <c:v>1.2906769188521183E-2</c:v>
                </c:pt>
                <c:pt idx="73">
                  <c:v>7.1844923410600671E-3</c:v>
                </c:pt>
                <c:pt idx="74">
                  <c:v>-9.0174966352624727E-3</c:v>
                </c:pt>
                <c:pt idx="75">
                  <c:v>1.3038163791932745E-2</c:v>
                </c:pt>
                <c:pt idx="76">
                  <c:v>9.3846360101890718E-3</c:v>
                </c:pt>
                <c:pt idx="77">
                  <c:v>-6.3753486518794518E-3</c:v>
                </c:pt>
                <c:pt idx="78">
                  <c:v>-3.2081272557145982E-3</c:v>
                </c:pt>
                <c:pt idx="79">
                  <c:v>0</c:v>
                </c:pt>
                <c:pt idx="80">
                  <c:v>6.0345983639533713E-3</c:v>
                </c:pt>
                <c:pt idx="81">
                  <c:v>1.2529992002132735E-2</c:v>
                </c:pt>
                <c:pt idx="82">
                  <c:v>-1.7509215376513933E-2</c:v>
                </c:pt>
                <c:pt idx="83">
                  <c:v>-1.0317566662200135E-2</c:v>
                </c:pt>
                <c:pt idx="84">
                  <c:v>1.2997562956945489E-2</c:v>
                </c:pt>
                <c:pt idx="85">
                  <c:v>2.4859663191660167E-2</c:v>
                </c:pt>
                <c:pt idx="86">
                  <c:v>-1.1085028690662604E-2</c:v>
                </c:pt>
                <c:pt idx="87">
                  <c:v>1.5824871422920289E-3</c:v>
                </c:pt>
                <c:pt idx="88">
                  <c:v>1.7248189598420043E-2</c:v>
                </c:pt>
                <c:pt idx="89">
                  <c:v>8.1542842350504196E-3</c:v>
                </c:pt>
                <c:pt idx="90">
                  <c:v>-1.5663114648863767E-2</c:v>
                </c:pt>
                <c:pt idx="91">
                  <c:v>9.9126124951089741E-3</c:v>
                </c:pt>
                <c:pt idx="92">
                  <c:v>6.3282965258942897E-3</c:v>
                </c:pt>
                <c:pt idx="93">
                  <c:v>-5.6468172484599299E-3</c:v>
                </c:pt>
                <c:pt idx="94">
                  <c:v>-3.7429013939081122E-2</c:v>
                </c:pt>
                <c:pt idx="95">
                  <c:v>2.0112630732099759E-2</c:v>
                </c:pt>
                <c:pt idx="96">
                  <c:v>4.6004206098844442E-3</c:v>
                </c:pt>
                <c:pt idx="97">
                  <c:v>7.4578045270180969E-3</c:v>
                </c:pt>
                <c:pt idx="98">
                  <c:v>1.1818181818181775E-2</c:v>
                </c:pt>
                <c:pt idx="99">
                  <c:v>-1.4247208317289173E-2</c:v>
                </c:pt>
                <c:pt idx="100">
                  <c:v>1.9401041666666785E-2</c:v>
                </c:pt>
                <c:pt idx="101">
                  <c:v>3.1932558436581935E-3</c:v>
                </c:pt>
                <c:pt idx="102">
                  <c:v>-1.6806722689075723E-2</c:v>
                </c:pt>
                <c:pt idx="103">
                  <c:v>2.0331520331520428E-2</c:v>
                </c:pt>
                <c:pt idx="104">
                  <c:v>2.6653128569614636E-3</c:v>
                </c:pt>
                <c:pt idx="105">
                  <c:v>5.0632911392412981E-4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E0-8448-9854-5810770F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43200"/>
        <c:axId val="903744184"/>
      </c:lineChart>
      <c:catAx>
        <c:axId val="9037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4184"/>
        <c:crossesAt val="-40"/>
        <c:auto val="1"/>
        <c:lblAlgn val="ctr"/>
        <c:lblOffset val="100"/>
        <c:noMultiLvlLbl val="0"/>
      </c:catAx>
      <c:valAx>
        <c:axId val="9037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Log(FB)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'Q1-Q6'!$H$4:$H$108</c:f>
              <c:numCache>
                <c:formatCode>General</c:formatCode>
                <c:ptCount val="105"/>
                <c:pt idx="0">
                  <c:v>-1.1347872781868773E-2</c:v>
                </c:pt>
                <c:pt idx="1">
                  <c:v>1.2491944165954116E-2</c:v>
                </c:pt>
                <c:pt idx="2">
                  <c:v>-4.4934490214137313E-2</c:v>
                </c:pt>
                <c:pt idx="3">
                  <c:v>-1.9669371182858164E-2</c:v>
                </c:pt>
                <c:pt idx="4">
                  <c:v>-1.1038219828429341E-2</c:v>
                </c:pt>
                <c:pt idx="5">
                  <c:v>8.4211023964089193E-3</c:v>
                </c:pt>
                <c:pt idx="6">
                  <c:v>4.4254252713689546E-2</c:v>
                </c:pt>
                <c:pt idx="7">
                  <c:v>0</c:v>
                </c:pt>
                <c:pt idx="8">
                  <c:v>-1.0079037113066569E-2</c:v>
                </c:pt>
                <c:pt idx="9">
                  <c:v>-2.2365422211412245E-2</c:v>
                </c:pt>
                <c:pt idx="10">
                  <c:v>1.7250306157965412E-3</c:v>
                </c:pt>
                <c:pt idx="11">
                  <c:v>2.0302667850426559E-2</c:v>
                </c:pt>
                <c:pt idx="12">
                  <c:v>-1.1038576890627816E-2</c:v>
                </c:pt>
                <c:pt idx="13">
                  <c:v>3.2426192465766057E-2</c:v>
                </c:pt>
                <c:pt idx="14">
                  <c:v>4.9582680133219981E-4</c:v>
                </c:pt>
                <c:pt idx="15">
                  <c:v>1.3621282236766064E-2</c:v>
                </c:pt>
                <c:pt idx="16">
                  <c:v>3.4129724501287484E-2</c:v>
                </c:pt>
                <c:pt idx="17">
                  <c:v>4.7247815667539328E-4</c:v>
                </c:pt>
                <c:pt idx="18">
                  <c:v>5.025925453082003E-3</c:v>
                </c:pt>
                <c:pt idx="19">
                  <c:v>-8.3379701178349919E-3</c:v>
                </c:pt>
                <c:pt idx="20">
                  <c:v>-3.4815670552932332E-3</c:v>
                </c:pt>
                <c:pt idx="21">
                  <c:v>-3.3346596998677924E-3</c:v>
                </c:pt>
                <c:pt idx="22">
                  <c:v>7.4479387155239607E-3</c:v>
                </c:pt>
                <c:pt idx="23">
                  <c:v>-2.3709803251295014E-3</c:v>
                </c:pt>
                <c:pt idx="24">
                  <c:v>-1.097950404300807E-2</c:v>
                </c:pt>
                <c:pt idx="25">
                  <c:v>6.061591378594855E-3</c:v>
                </c:pt>
                <c:pt idx="26">
                  <c:v>4.4935659192308464E-2</c:v>
                </c:pt>
                <c:pt idx="27">
                  <c:v>1.5203344765168936E-4</c:v>
                </c:pt>
                <c:pt idx="28">
                  <c:v>-2.2911742607315766E-2</c:v>
                </c:pt>
                <c:pt idx="29">
                  <c:v>3.2611256481311912E-3</c:v>
                </c:pt>
                <c:pt idx="30">
                  <c:v>-4.8177884780393754E-3</c:v>
                </c:pt>
                <c:pt idx="31">
                  <c:v>3.2661977866208503E-3</c:v>
                </c:pt>
                <c:pt idx="32">
                  <c:v>1.8462062839735616E-2</c:v>
                </c:pt>
                <c:pt idx="33">
                  <c:v>-1.9394174139163667E-2</c:v>
                </c:pt>
                <c:pt idx="34">
                  <c:v>2.4837019908465763E-3</c:v>
                </c:pt>
                <c:pt idx="35">
                  <c:v>1.3398213822911842E-2</c:v>
                </c:pt>
                <c:pt idx="36">
                  <c:v>5.3398555444292839E-3</c:v>
                </c:pt>
                <c:pt idx="37">
                  <c:v>2.5835020524532126E-2</c:v>
                </c:pt>
                <c:pt idx="38">
                  <c:v>-4.6072757429396205E-3</c:v>
                </c:pt>
                <c:pt idx="39">
                  <c:v>6.9769450982581915E-3</c:v>
                </c:pt>
                <c:pt idx="40">
                  <c:v>-4.5963458486912856E-3</c:v>
                </c:pt>
                <c:pt idx="41">
                  <c:v>1.1378031872532723E-2</c:v>
                </c:pt>
                <c:pt idx="42">
                  <c:v>-2.3939883913505433E-2</c:v>
                </c:pt>
                <c:pt idx="43">
                  <c:v>-2.4107289059545067E-3</c:v>
                </c:pt>
                <c:pt idx="44">
                  <c:v>-1.5200171054758016E-2</c:v>
                </c:pt>
                <c:pt idx="45">
                  <c:v>-3.9520957333709639E-2</c:v>
                </c:pt>
                <c:pt idx="46">
                  <c:v>3.4607697027607465E-2</c:v>
                </c:pt>
                <c:pt idx="47">
                  <c:v>-1.5403576674755115E-3</c:v>
                </c:pt>
                <c:pt idx="48">
                  <c:v>2.2407766293942366E-2</c:v>
                </c:pt>
                <c:pt idx="49">
                  <c:v>2.3243001045743839E-2</c:v>
                </c:pt>
                <c:pt idx="50">
                  <c:v>-1.0809315285877474E-2</c:v>
                </c:pt>
                <c:pt idx="51">
                  <c:v>7.2684440737891265E-3</c:v>
                </c:pt>
                <c:pt idx="52">
                  <c:v>-1.8647515799940173E-2</c:v>
                </c:pt>
                <c:pt idx="53">
                  <c:v>2.9817531996837232E-2</c:v>
                </c:pt>
                <c:pt idx="54">
                  <c:v>1.4221687963299701E-2</c:v>
                </c:pt>
                <c:pt idx="55">
                  <c:v>-1.8749554782448996E-3</c:v>
                </c:pt>
                <c:pt idx="56">
                  <c:v>2.8744153095023428E-2</c:v>
                </c:pt>
                <c:pt idx="57">
                  <c:v>5.0465346178228287E-2</c:v>
                </c:pt>
                <c:pt idx="58">
                  <c:v>2.7968320821702974E-3</c:v>
                </c:pt>
                <c:pt idx="59">
                  <c:v>-3.5973658140484588E-3</c:v>
                </c:pt>
                <c:pt idx="60">
                  <c:v>-1.6282402374690363E-2</c:v>
                </c:pt>
                <c:pt idx="61">
                  <c:v>1.3073843472325208E-2</c:v>
                </c:pt>
                <c:pt idx="62">
                  <c:v>-2.7558928657230197E-2</c:v>
                </c:pt>
                <c:pt idx="63">
                  <c:v>-3.9997294891973567E-3</c:v>
                </c:pt>
                <c:pt idx="64">
                  <c:v>1.5767790858901343E-2</c:v>
                </c:pt>
                <c:pt idx="65">
                  <c:v>-1.1217627889451798E-2</c:v>
                </c:pt>
                <c:pt idx="66">
                  <c:v>-3.0311403753540134E-3</c:v>
                </c:pt>
                <c:pt idx="67">
                  <c:v>9.6128177747480947E-3</c:v>
                </c:pt>
                <c:pt idx="68">
                  <c:v>-1.5044795288021717E-3</c:v>
                </c:pt>
                <c:pt idx="69">
                  <c:v>5.1877249450988927E-3</c:v>
                </c:pt>
                <c:pt idx="70">
                  <c:v>-8.3407880824113434E-3</c:v>
                </c:pt>
                <c:pt idx="71">
                  <c:v>1.2824186666387405E-2</c:v>
                </c:pt>
                <c:pt idx="72">
                  <c:v>7.1588068275021399E-3</c:v>
                </c:pt>
                <c:pt idx="73">
                  <c:v>-9.0584003430880244E-3</c:v>
                </c:pt>
                <c:pt idx="74">
                  <c:v>1.2953898586446577E-2</c:v>
                </c:pt>
                <c:pt idx="75">
                  <c:v>9.3408738949589676E-3</c:v>
                </c:pt>
                <c:pt idx="76">
                  <c:v>-6.3957579777174089E-3</c:v>
                </c:pt>
                <c:pt idx="77">
                  <c:v>-3.213284328610122E-3</c:v>
                </c:pt>
                <c:pt idx="78">
                  <c:v>0</c:v>
                </c:pt>
                <c:pt idx="79">
                  <c:v>6.0164630980379386E-3</c:v>
                </c:pt>
                <c:pt idx="80">
                  <c:v>1.2452141290343555E-2</c:v>
                </c:pt>
                <c:pt idx="81">
                  <c:v>-1.7664314800788894E-2</c:v>
                </c:pt>
                <c:pt idx="82">
                  <c:v>-1.0371161718878419E-2</c:v>
                </c:pt>
                <c:pt idx="83">
                  <c:v>1.2913819495582679E-2</c:v>
                </c:pt>
                <c:pt idx="84">
                  <c:v>2.4555689257443447E-2</c:v>
                </c:pt>
                <c:pt idx="85">
                  <c:v>-1.1146925464599278E-2</c:v>
                </c:pt>
                <c:pt idx="86">
                  <c:v>1.5812363289375853E-3</c:v>
                </c:pt>
                <c:pt idx="87">
                  <c:v>1.7101128196353343E-2</c:v>
                </c:pt>
                <c:pt idx="88">
                  <c:v>8.1212176937217606E-3</c:v>
                </c:pt>
                <c:pt idx="89">
                  <c:v>-1.5787077361054003E-2</c:v>
                </c:pt>
                <c:pt idx="90">
                  <c:v>9.8638048278294477E-3</c:v>
                </c:pt>
                <c:pt idx="91">
                  <c:v>6.3083569356470193E-3</c:v>
                </c:pt>
                <c:pt idx="92">
                  <c:v>-5.6628207954840803E-3</c:v>
                </c:pt>
                <c:pt idx="93">
                  <c:v>-3.8147463788120284E-2</c:v>
                </c:pt>
                <c:pt idx="94">
                  <c:v>1.9913043486459614E-2</c:v>
                </c:pt>
                <c:pt idx="95">
                  <c:v>4.5898710176581758E-3</c:v>
                </c:pt>
                <c:pt idx="96">
                  <c:v>7.4301325988912481E-3</c:v>
                </c:pt>
                <c:pt idx="97">
                  <c:v>1.1748892489082507E-2</c:v>
                </c:pt>
                <c:pt idx="98">
                  <c:v>-1.4349674189140238E-2</c:v>
                </c:pt>
                <c:pt idx="99">
                  <c:v>1.9215240766196295E-2</c:v>
                </c:pt>
                <c:pt idx="100">
                  <c:v>3.1881682300411995E-3</c:v>
                </c:pt>
                <c:pt idx="101">
                  <c:v>-1.6949558313773316E-2</c:v>
                </c:pt>
                <c:pt idx="102">
                  <c:v>2.0127594421506245E-2</c:v>
                </c:pt>
                <c:pt idx="103">
                  <c:v>2.6617672094246814E-3</c:v>
                </c:pt>
                <c:pt idx="104">
                  <c:v>5.0620097259113095E-4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F-BE42-9381-1BDC4DF6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43200"/>
        <c:axId val="903744184"/>
      </c:lineChart>
      <c:catAx>
        <c:axId val="9037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4184"/>
        <c:crossesAt val="-40"/>
        <c:auto val="1"/>
        <c:lblAlgn val="ctr"/>
        <c:lblOffset val="100"/>
        <c:noMultiLvlLbl val="0"/>
      </c:catAx>
      <c:valAx>
        <c:axId val="9037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S&amp;P500 Returns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'Q7-Q10'!$R$44:$R$148</c:f>
              <c:numCache>
                <c:formatCode>General</c:formatCode>
                <c:ptCount val="105"/>
                <c:pt idx="0">
                  <c:v>-1.0700920310299554E-2</c:v>
                </c:pt>
                <c:pt idx="1">
                  <c:v>7.478582296155562E-3</c:v>
                </c:pt>
                <c:pt idx="2">
                  <c:v>-2.9891881010589233E-2</c:v>
                </c:pt>
                <c:pt idx="3">
                  <c:v>-3.1169847362339624E-2</c:v>
                </c:pt>
                <c:pt idx="4">
                  <c:v>-1.035025738179594E-2</c:v>
                </c:pt>
                <c:pt idx="5">
                  <c:v>3.9848390035824299E-3</c:v>
                </c:pt>
                <c:pt idx="6">
                  <c:v>2.6406396070102176E-2</c:v>
                </c:pt>
                <c:pt idx="7">
                  <c:v>-2.5371629868237433E-3</c:v>
                </c:pt>
                <c:pt idx="8">
                  <c:v>-3.5366906825222318E-3</c:v>
                </c:pt>
                <c:pt idx="9">
                  <c:v>-7.4110185378703005E-3</c:v>
                </c:pt>
                <c:pt idx="10">
                  <c:v>-6.6711642238461823E-3</c:v>
                </c:pt>
                <c:pt idx="11">
                  <c:v>1.1940040965614067E-2</c:v>
                </c:pt>
                <c:pt idx="12">
                  <c:v>-1.3183630468859894E-3</c:v>
                </c:pt>
                <c:pt idx="13">
                  <c:v>1.6859533966518448E-2</c:v>
                </c:pt>
                <c:pt idx="14">
                  <c:v>-5.4612170455669634E-3</c:v>
                </c:pt>
                <c:pt idx="15">
                  <c:v>4.4330657628889724E-3</c:v>
                </c:pt>
                <c:pt idx="16">
                  <c:v>2.2371710349627774E-2</c:v>
                </c:pt>
                <c:pt idx="17">
                  <c:v>6.4235266551441778E-4</c:v>
                </c:pt>
                <c:pt idx="18">
                  <c:v>-6.2145829337700749E-3</c:v>
                </c:pt>
                <c:pt idx="19">
                  <c:v>-1.3346576884497939E-2</c:v>
                </c:pt>
                <c:pt idx="20">
                  <c:v>-6.5520240999637335E-3</c:v>
                </c:pt>
                <c:pt idx="21">
                  <c:v>-4.4544851638464687E-3</c:v>
                </c:pt>
                <c:pt idx="22">
                  <c:v>2.3479885567425224E-3</c:v>
                </c:pt>
                <c:pt idx="23">
                  <c:v>-1.5662616840403338E-2</c:v>
                </c:pt>
                <c:pt idx="24">
                  <c:v>-2.0869536967830157E-2</c:v>
                </c:pt>
                <c:pt idx="25">
                  <c:v>2.6317519148321093E-3</c:v>
                </c:pt>
                <c:pt idx="26">
                  <c:v>4.4600360488820781E-2</c:v>
                </c:pt>
                <c:pt idx="27">
                  <c:v>4.5922153336777844E-3</c:v>
                </c:pt>
                <c:pt idx="28">
                  <c:v>-1.1951041776539068E-2</c:v>
                </c:pt>
                <c:pt idx="29">
                  <c:v>-4.0518529135332845E-3</c:v>
                </c:pt>
                <c:pt idx="30">
                  <c:v>-8.0746358343006235E-3</c:v>
                </c:pt>
                <c:pt idx="31">
                  <c:v>-2.351355620224422E-3</c:v>
                </c:pt>
                <c:pt idx="32">
                  <c:v>3.2354325152417485E-3</c:v>
                </c:pt>
                <c:pt idx="33">
                  <c:v>-2.3252599343489857E-2</c:v>
                </c:pt>
                <c:pt idx="34">
                  <c:v>-2.356141026788838E-3</c:v>
                </c:pt>
                <c:pt idx="35">
                  <c:v>1.1928070914902099E-2</c:v>
                </c:pt>
                <c:pt idx="36">
                  <c:v>1.4902455938639605E-2</c:v>
                </c:pt>
                <c:pt idx="37">
                  <c:v>1.5746179060169424E-2</c:v>
                </c:pt>
                <c:pt idx="38">
                  <c:v>-4.3127337701493913E-3</c:v>
                </c:pt>
                <c:pt idx="39">
                  <c:v>1.8397149802701889E-3</c:v>
                </c:pt>
                <c:pt idx="40">
                  <c:v>-5.7234449932213969E-3</c:v>
                </c:pt>
                <c:pt idx="41">
                  <c:v>-2.1201890384442597E-3</c:v>
                </c:pt>
                <c:pt idx="42">
                  <c:v>-2.6610453507172095E-2</c:v>
                </c:pt>
                <c:pt idx="43">
                  <c:v>-1.3859131237329202E-2</c:v>
                </c:pt>
                <c:pt idx="44">
                  <c:v>-9.9638027069917645E-3</c:v>
                </c:pt>
                <c:pt idx="45">
                  <c:v>-2.8120661677818803E-2</c:v>
                </c:pt>
                <c:pt idx="46">
                  <c:v>2.5234340412324332E-2</c:v>
                </c:pt>
                <c:pt idx="47">
                  <c:v>3.9480724306621886E-3</c:v>
                </c:pt>
                <c:pt idx="48">
                  <c:v>1.8274386621748066E-2</c:v>
                </c:pt>
                <c:pt idx="49">
                  <c:v>1.3184848740915397E-2</c:v>
                </c:pt>
                <c:pt idx="50">
                  <c:v>-9.1395419243378156E-3</c:v>
                </c:pt>
                <c:pt idx="51">
                  <c:v>-1.9032188131950269E-3</c:v>
                </c:pt>
                <c:pt idx="52">
                  <c:v>5.8874501270035975E-4</c:v>
                </c:pt>
                <c:pt idx="53">
                  <c:v>1.0381045977171106E-2</c:v>
                </c:pt>
                <c:pt idx="54">
                  <c:v>1.6618955952673591E-2</c:v>
                </c:pt>
                <c:pt idx="55">
                  <c:v>-1.250777770143092E-2</c:v>
                </c:pt>
                <c:pt idx="56">
                  <c:v>2.4275323898330016E-2</c:v>
                </c:pt>
                <c:pt idx="57">
                  <c:v>4.9106269041206366E-2</c:v>
                </c:pt>
                <c:pt idx="58">
                  <c:v>9.5534877801783553E-3</c:v>
                </c:pt>
                <c:pt idx="59">
                  <c:v>-5.8924653424647063E-3</c:v>
                </c:pt>
                <c:pt idx="60">
                  <c:v>-9.9642763908046657E-3</c:v>
                </c:pt>
                <c:pt idx="61">
                  <c:v>1.1258561017166886E-2</c:v>
                </c:pt>
                <c:pt idx="62">
                  <c:v>6.2718614726330682E-3</c:v>
                </c:pt>
                <c:pt idx="63">
                  <c:v>-7.4638412520858059E-4</c:v>
                </c:pt>
                <c:pt idx="64">
                  <c:v>1.4284738927415296E-3</c:v>
                </c:pt>
                <c:pt idx="65">
                  <c:v>4.1216781505708198E-3</c:v>
                </c:pt>
                <c:pt idx="66">
                  <c:v>-4.8478439300010416E-3</c:v>
                </c:pt>
                <c:pt idx="67">
                  <c:v>1.7658780360304931E-2</c:v>
                </c:pt>
                <c:pt idx="68">
                  <c:v>-2.3620905259637958E-2</c:v>
                </c:pt>
                <c:pt idx="69">
                  <c:v>-1.4559016596304951E-3</c:v>
                </c:pt>
                <c:pt idx="70">
                  <c:v>-7.2153559662154467E-3</c:v>
                </c:pt>
                <c:pt idx="71">
                  <c:v>-7.0822225125463135E-4</c:v>
                </c:pt>
                <c:pt idx="72">
                  <c:v>-2.2685818715485603E-3</c:v>
                </c:pt>
                <c:pt idx="73">
                  <c:v>-1.0703081082935608E-2</c:v>
                </c:pt>
                <c:pt idx="74">
                  <c:v>-3.7925217497212799E-3</c:v>
                </c:pt>
                <c:pt idx="75">
                  <c:v>-1.2226624312040996E-3</c:v>
                </c:pt>
                <c:pt idx="76">
                  <c:v>-1.253616092651106E-2</c:v>
                </c:pt>
                <c:pt idx="77">
                  <c:v>-1.020100673333404E-2</c:v>
                </c:pt>
                <c:pt idx="78">
                  <c:v>1.7181553647946733E-3</c:v>
                </c:pt>
                <c:pt idx="79">
                  <c:v>-4.1974861426926809E-3</c:v>
                </c:pt>
                <c:pt idx="80">
                  <c:v>8.8837085803898895E-3</c:v>
                </c:pt>
                <c:pt idx="81">
                  <c:v>-1.9391095436994438E-2</c:v>
                </c:pt>
                <c:pt idx="82">
                  <c:v>-9.1329183245243521E-3</c:v>
                </c:pt>
                <c:pt idx="83">
                  <c:v>5.3516593574246575E-3</c:v>
                </c:pt>
                <c:pt idx="84">
                  <c:v>2.4024839579303271E-2</c:v>
                </c:pt>
                <c:pt idx="85">
                  <c:v>-1.1505620083585353E-2</c:v>
                </c:pt>
                <c:pt idx="86">
                  <c:v>2.4931568334645802E-3</c:v>
                </c:pt>
                <c:pt idx="87">
                  <c:v>6.5787499833187511E-3</c:v>
                </c:pt>
                <c:pt idx="88">
                  <c:v>1.1776885031704754E-2</c:v>
                </c:pt>
                <c:pt idx="89">
                  <c:v>-5.9215371703530938E-3</c:v>
                </c:pt>
                <c:pt idx="90">
                  <c:v>1.692737418340199E-3</c:v>
                </c:pt>
                <c:pt idx="91">
                  <c:v>2.9802110488888972E-3</c:v>
                </c:pt>
                <c:pt idx="92">
                  <c:v>3.0683682071728953E-3</c:v>
                </c:pt>
                <c:pt idx="93">
                  <c:v>-3.7971176583728158E-2</c:v>
                </c:pt>
                <c:pt idx="94">
                  <c:v>5.1278193614079318E-3</c:v>
                </c:pt>
                <c:pt idx="95">
                  <c:v>5.2309261041760206E-4</c:v>
                </c:pt>
                <c:pt idx="96">
                  <c:v>-2.9565047876198595E-3</c:v>
                </c:pt>
                <c:pt idx="97">
                  <c:v>1.0865635003707495E-2</c:v>
                </c:pt>
                <c:pt idx="98">
                  <c:v>-1.9176636422723152E-3</c:v>
                </c:pt>
                <c:pt idx="99">
                  <c:v>2.7788211977097025E-2</c:v>
                </c:pt>
                <c:pt idx="100">
                  <c:v>-1.2405052510336828E-2</c:v>
                </c:pt>
                <c:pt idx="101">
                  <c:v>9.8965400292617134E-3</c:v>
                </c:pt>
                <c:pt idx="102">
                  <c:v>3.4230663240265198E-3</c:v>
                </c:pt>
                <c:pt idx="103">
                  <c:v>5.360298202873582E-3</c:v>
                </c:pt>
                <c:pt idx="104">
                  <c:v>3.622695308175911E-3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3-EF43-988B-BD55EEB61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63024"/>
        <c:axId val="1180299200"/>
      </c:scatterChart>
      <c:valAx>
        <c:axId val="115116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S&amp;P500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299200"/>
        <c:crosses val="autoZero"/>
        <c:crossBetween val="midCat"/>
      </c:valAx>
      <c:valAx>
        <c:axId val="118029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163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S&amp;P500 Returns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(Return for FB)</c:v>
          </c:tx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'Q7-Q10'!$F$4:$F$108</c:f>
              <c:numCache>
                <c:formatCode>General</c:formatCode>
                <c:ptCount val="105"/>
                <c:pt idx="0">
                  <c:v>-1.1283728536385899E-2</c:v>
                </c:pt>
                <c:pt idx="1">
                  <c:v>1.2570294409526927E-2</c:v>
                </c:pt>
                <c:pt idx="2">
                  <c:v>-4.3939888925187812E-2</c:v>
                </c:pt>
                <c:pt idx="3">
                  <c:v>-1.9477191184008209E-2</c:v>
                </c:pt>
                <c:pt idx="4">
                  <c:v>-1.0977522216414053E-2</c:v>
                </c:pt>
                <c:pt idx="5">
                  <c:v>8.4566596194503869E-3</c:v>
                </c:pt>
                <c:pt idx="6">
                  <c:v>4.5248078266946122E-2</c:v>
                </c:pt>
                <c:pt idx="7">
                  <c:v>0</c:v>
                </c:pt>
                <c:pt idx="8">
                  <c:v>-1.0028413839211122E-2</c:v>
                </c:pt>
                <c:pt idx="9">
                  <c:v>-2.2117170352861645E-2</c:v>
                </c:pt>
                <c:pt idx="10">
                  <c:v>1.726519337016599E-3</c:v>
                </c:pt>
                <c:pt idx="11">
                  <c:v>2.0510168907273314E-2</c:v>
                </c:pt>
                <c:pt idx="12">
                  <c:v>-1.0977875358892055E-2</c:v>
                </c:pt>
                <c:pt idx="13">
                  <c:v>3.2957650273224039E-2</c:v>
                </c:pt>
                <c:pt idx="14">
                  <c:v>4.9594974375931778E-4</c:v>
                </c:pt>
                <c:pt idx="15">
                  <c:v>1.3714474553866462E-2</c:v>
                </c:pt>
                <c:pt idx="16">
                  <c:v>3.4718826405867896E-2</c:v>
                </c:pt>
                <c:pt idx="17">
                  <c:v>4.7258979206050945E-4</c:v>
                </c:pt>
                <c:pt idx="18">
                  <c:v>5.0385766021099083E-3</c:v>
                </c:pt>
                <c:pt idx="19">
                  <c:v>-8.3033056556478333E-3</c:v>
                </c:pt>
                <c:pt idx="20">
                  <c:v>-3.4755134281200454E-3</c:v>
                </c:pt>
                <c:pt idx="21">
                  <c:v>-3.3291058972733174E-3</c:v>
                </c:pt>
                <c:pt idx="22">
                  <c:v>7.4757435979005251E-3</c:v>
                </c:pt>
                <c:pt idx="23">
                  <c:v>-2.3681717713925745E-3</c:v>
                </c:pt>
                <c:pt idx="24">
                  <c:v>-1.0919449279949324E-2</c:v>
                </c:pt>
                <c:pt idx="25">
                  <c:v>6.0800000000000411E-3</c:v>
                </c:pt>
                <c:pt idx="26">
                  <c:v>4.5960559796437553E-2</c:v>
                </c:pt>
                <c:pt idx="27">
                  <c:v>1.5204500532165299E-4</c:v>
                </c:pt>
                <c:pt idx="28">
                  <c:v>-2.2651261781696488E-2</c:v>
                </c:pt>
                <c:pt idx="29">
                  <c:v>3.2664489034063418E-3</c:v>
                </c:pt>
                <c:pt idx="30">
                  <c:v>-4.8062015503876326E-3</c:v>
                </c:pt>
                <c:pt idx="31">
                  <c:v>3.2715376226827848E-3</c:v>
                </c:pt>
                <c:pt idx="32">
                  <c:v>1.8633540372670631E-2</c:v>
                </c:pt>
                <c:pt idx="33">
                  <c:v>-1.9207317073170596E-2</c:v>
                </c:pt>
                <c:pt idx="34">
                  <c:v>2.4867889337891916E-3</c:v>
                </c:pt>
                <c:pt idx="35">
                  <c:v>1.3488372093023327E-2</c:v>
                </c:pt>
                <c:pt idx="36">
                  <c:v>5.3541379837845236E-3</c:v>
                </c:pt>
                <c:pt idx="37">
                  <c:v>2.617163724893486E-2</c:v>
                </c:pt>
                <c:pt idx="38">
                  <c:v>-4.5966785290629045E-3</c:v>
                </c:pt>
                <c:pt idx="39">
                  <c:v>7.0013406822582881E-3</c:v>
                </c:pt>
                <c:pt idx="40">
                  <c:v>-4.5857988165678709E-3</c:v>
                </c:pt>
                <c:pt idx="41">
                  <c:v>1.144300787635601E-2</c:v>
                </c:pt>
                <c:pt idx="42">
                  <c:v>-2.3655598001763142E-2</c:v>
                </c:pt>
                <c:pt idx="43">
                  <c:v>-2.4078254326560808E-3</c:v>
                </c:pt>
                <c:pt idx="44">
                  <c:v>-1.5085231558304419E-2</c:v>
                </c:pt>
                <c:pt idx="45">
                  <c:v>-3.8750191453515208E-2</c:v>
                </c:pt>
                <c:pt idx="46">
                  <c:v>3.5213511790949663E-2</c:v>
                </c:pt>
                <c:pt idx="47">
                  <c:v>-1.5391719255039914E-3</c:v>
                </c:pt>
                <c:pt idx="48">
                  <c:v>2.2660706027439477E-2</c:v>
                </c:pt>
                <c:pt idx="49">
                  <c:v>2.3515224600542693E-2</c:v>
                </c:pt>
                <c:pt idx="50">
                  <c:v>-1.0751104565537612E-2</c:v>
                </c:pt>
                <c:pt idx="51">
                  <c:v>7.2949233288669771E-3</c:v>
                </c:pt>
                <c:pt idx="52">
                  <c:v>-1.8474726574046706E-2</c:v>
                </c:pt>
                <c:pt idx="53">
                  <c:v>3.0266526125583577E-2</c:v>
                </c:pt>
                <c:pt idx="54">
                  <c:v>1.4323297281496696E-2</c:v>
                </c:pt>
                <c:pt idx="55">
                  <c:v>-1.8731988472623869E-3</c:v>
                </c:pt>
                <c:pt idx="56">
                  <c:v>2.9161253067706228E-2</c:v>
                </c:pt>
                <c:pt idx="57">
                  <c:v>5.1760415205498629E-2</c:v>
                </c:pt>
                <c:pt idx="58">
                  <c:v>2.8007468658308048E-3</c:v>
                </c:pt>
                <c:pt idx="59">
                  <c:v>-3.5909030456177157E-3</c:v>
                </c:pt>
                <c:pt idx="60">
                  <c:v>-1.6150560597971274E-2</c:v>
                </c:pt>
                <c:pt idx="61">
                  <c:v>1.3159679826346672E-2</c:v>
                </c:pt>
                <c:pt idx="62">
                  <c:v>-2.7182645956079284E-2</c:v>
                </c:pt>
                <c:pt idx="63">
                  <c:v>-3.991741225051703E-3</c:v>
                </c:pt>
                <c:pt idx="64">
                  <c:v>1.5892758430071943E-2</c:v>
                </c:pt>
                <c:pt idx="65">
                  <c:v>-1.115494490545514E-2</c:v>
                </c:pt>
                <c:pt idx="66">
                  <c:v>-3.0265511074425489E-3</c:v>
                </c:pt>
                <c:pt idx="67">
                  <c:v>9.659169311439255E-3</c:v>
                </c:pt>
                <c:pt idx="68">
                  <c:v>-1.5033483668169937E-3</c:v>
                </c:pt>
                <c:pt idx="69">
                  <c:v>5.2012044894606552E-3</c:v>
                </c:pt>
                <c:pt idx="70">
                  <c:v>-8.3061002178649156E-3</c:v>
                </c:pt>
                <c:pt idx="71">
                  <c:v>1.2906769188521183E-2</c:v>
                </c:pt>
                <c:pt idx="72">
                  <c:v>7.1844923410600671E-3</c:v>
                </c:pt>
                <c:pt idx="73">
                  <c:v>-9.0174966352624727E-3</c:v>
                </c:pt>
                <c:pt idx="74">
                  <c:v>1.3038163791932745E-2</c:v>
                </c:pt>
                <c:pt idx="75">
                  <c:v>9.3846360101890718E-3</c:v>
                </c:pt>
                <c:pt idx="76">
                  <c:v>-6.3753486518794518E-3</c:v>
                </c:pt>
                <c:pt idx="77">
                  <c:v>-3.2081272557145982E-3</c:v>
                </c:pt>
                <c:pt idx="78">
                  <c:v>0</c:v>
                </c:pt>
                <c:pt idx="79">
                  <c:v>6.0345983639533713E-3</c:v>
                </c:pt>
                <c:pt idx="80">
                  <c:v>1.2529992002132735E-2</c:v>
                </c:pt>
                <c:pt idx="81">
                  <c:v>-1.7509215376513933E-2</c:v>
                </c:pt>
                <c:pt idx="82">
                  <c:v>-1.0317566662200135E-2</c:v>
                </c:pt>
                <c:pt idx="83">
                  <c:v>1.2997562956945489E-2</c:v>
                </c:pt>
                <c:pt idx="84">
                  <c:v>2.4859663191660167E-2</c:v>
                </c:pt>
                <c:pt idx="85">
                  <c:v>-1.1085028690662604E-2</c:v>
                </c:pt>
                <c:pt idx="86">
                  <c:v>1.5824871422920289E-3</c:v>
                </c:pt>
                <c:pt idx="87">
                  <c:v>1.7248189598420043E-2</c:v>
                </c:pt>
                <c:pt idx="88">
                  <c:v>8.1542842350504196E-3</c:v>
                </c:pt>
                <c:pt idx="89">
                  <c:v>-1.5663114648863767E-2</c:v>
                </c:pt>
                <c:pt idx="90">
                  <c:v>9.9126124951089741E-3</c:v>
                </c:pt>
                <c:pt idx="91">
                  <c:v>6.3282965258942897E-3</c:v>
                </c:pt>
                <c:pt idx="92">
                  <c:v>-5.6468172484599299E-3</c:v>
                </c:pt>
                <c:pt idx="93">
                  <c:v>-3.7429013939081122E-2</c:v>
                </c:pt>
                <c:pt idx="94">
                  <c:v>2.0112630732099759E-2</c:v>
                </c:pt>
                <c:pt idx="95">
                  <c:v>4.6004206098844442E-3</c:v>
                </c:pt>
                <c:pt idx="96">
                  <c:v>7.4578045270180969E-3</c:v>
                </c:pt>
                <c:pt idx="97">
                  <c:v>1.1818181818181775E-2</c:v>
                </c:pt>
                <c:pt idx="98">
                  <c:v>-1.4247208317289173E-2</c:v>
                </c:pt>
                <c:pt idx="99">
                  <c:v>1.9401041666666785E-2</c:v>
                </c:pt>
                <c:pt idx="100">
                  <c:v>3.1932558436581935E-3</c:v>
                </c:pt>
                <c:pt idx="101">
                  <c:v>-1.6806722689075723E-2</c:v>
                </c:pt>
                <c:pt idx="102">
                  <c:v>2.0331520331520428E-2</c:v>
                </c:pt>
                <c:pt idx="103">
                  <c:v>2.6653128569614636E-3</c:v>
                </c:pt>
                <c:pt idx="104">
                  <c:v>5.0632911392412981E-4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D-614E-8A1A-E191567252ED}"/>
            </c:ext>
          </c:extLst>
        </c:ser>
        <c:ser>
          <c:idx val="1"/>
          <c:order val="1"/>
          <c:tx>
            <c:v>Predicted R (Return for FB)</c:v>
          </c:tx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'Q7-Q10'!$Q$44:$Q$148</c:f>
              <c:numCache>
                <c:formatCode>General</c:formatCode>
                <c:ptCount val="105"/>
                <c:pt idx="0">
                  <c:v>-5.8280822608634537E-4</c:v>
                </c:pt>
                <c:pt idx="1">
                  <c:v>5.0917121133713652E-3</c:v>
                </c:pt>
                <c:pt idx="2">
                  <c:v>-1.404800791459858E-2</c:v>
                </c:pt>
                <c:pt idx="3">
                  <c:v>1.1692656178331413E-2</c:v>
                </c:pt>
                <c:pt idx="4">
                  <c:v>-6.2726483461811289E-4</c:v>
                </c:pt>
                <c:pt idx="5">
                  <c:v>4.4718206158679569E-3</c:v>
                </c:pt>
                <c:pt idx="6">
                  <c:v>1.8841682196843946E-2</c:v>
                </c:pt>
                <c:pt idx="7">
                  <c:v>2.5371629868237433E-3</c:v>
                </c:pt>
                <c:pt idx="8">
                  <c:v>-6.4917231566888906E-3</c:v>
                </c:pt>
                <c:pt idx="9">
                  <c:v>-1.4706151814991344E-2</c:v>
                </c:pt>
                <c:pt idx="10">
                  <c:v>8.3976835608627811E-3</c:v>
                </c:pt>
                <c:pt idx="11">
                  <c:v>8.5701279416592474E-3</c:v>
                </c:pt>
                <c:pt idx="12">
                  <c:v>-9.6595123120060654E-3</c:v>
                </c:pt>
                <c:pt idx="13">
                  <c:v>1.6098116306705591E-2</c:v>
                </c:pt>
                <c:pt idx="14">
                  <c:v>5.9571667893262813E-3</c:v>
                </c:pt>
                <c:pt idx="15">
                  <c:v>9.2814087909774898E-3</c:v>
                </c:pt>
                <c:pt idx="16">
                  <c:v>1.234711605624012E-2</c:v>
                </c:pt>
                <c:pt idx="17">
                  <c:v>-1.6976287345390833E-4</c:v>
                </c:pt>
                <c:pt idx="18">
                  <c:v>1.1253159535879983E-2</c:v>
                </c:pt>
                <c:pt idx="19">
                  <c:v>5.0432712288501049E-3</c:v>
                </c:pt>
                <c:pt idx="20">
                  <c:v>3.0765106718436876E-3</c:v>
                </c:pt>
                <c:pt idx="21">
                  <c:v>1.1253792665731508E-3</c:v>
                </c:pt>
                <c:pt idx="22">
                  <c:v>5.1277550411580027E-3</c:v>
                </c:pt>
                <c:pt idx="23">
                  <c:v>1.3294445069010764E-2</c:v>
                </c:pt>
                <c:pt idx="24">
                  <c:v>9.9500876878808354E-3</c:v>
                </c:pt>
                <c:pt idx="25">
                  <c:v>3.4482480851679318E-3</c:v>
                </c:pt>
                <c:pt idx="26">
                  <c:v>1.3601993076167739E-3</c:v>
                </c:pt>
                <c:pt idx="27">
                  <c:v>-4.4401703283561316E-3</c:v>
                </c:pt>
                <c:pt idx="28">
                  <c:v>-1.070022000515742E-2</c:v>
                </c:pt>
                <c:pt idx="29">
                  <c:v>7.3183018169396263E-3</c:v>
                </c:pt>
                <c:pt idx="30">
                  <c:v>3.268434283912991E-3</c:v>
                </c:pt>
                <c:pt idx="31">
                  <c:v>5.6228932429072068E-3</c:v>
                </c:pt>
                <c:pt idx="32">
                  <c:v>1.5398107857428883E-2</c:v>
                </c:pt>
                <c:pt idx="33">
                  <c:v>4.0452822703192608E-3</c:v>
                </c:pt>
                <c:pt idx="34">
                  <c:v>4.8429299605780296E-3</c:v>
                </c:pt>
                <c:pt idx="35">
                  <c:v>1.5603011781212279E-3</c:v>
                </c:pt>
                <c:pt idx="36">
                  <c:v>-9.548317954855081E-3</c:v>
                </c:pt>
                <c:pt idx="37">
                  <c:v>1.0425458188765436E-2</c:v>
                </c:pt>
                <c:pt idx="38">
                  <c:v>-2.8394475891351336E-4</c:v>
                </c:pt>
                <c:pt idx="39">
                  <c:v>5.1616257019880991E-3</c:v>
                </c:pt>
                <c:pt idx="40">
                  <c:v>1.1376461766535264E-3</c:v>
                </c:pt>
                <c:pt idx="41">
                  <c:v>1.356319691480027E-2</c:v>
                </c:pt>
                <c:pt idx="42">
                  <c:v>2.9548555054089549E-3</c:v>
                </c:pt>
                <c:pt idx="43">
                  <c:v>1.145130580467312E-2</c:v>
                </c:pt>
                <c:pt idx="44">
                  <c:v>-5.1214288513126557E-3</c:v>
                </c:pt>
                <c:pt idx="45">
                  <c:v>-1.0629529775696405E-2</c:v>
                </c:pt>
                <c:pt idx="46">
                  <c:v>9.979171378625331E-3</c:v>
                </c:pt>
                <c:pt idx="47">
                  <c:v>-5.4872443561661804E-3</c:v>
                </c:pt>
                <c:pt idx="48">
                  <c:v>4.3863194056914089E-3</c:v>
                </c:pt>
                <c:pt idx="49">
                  <c:v>1.0330375859627296E-2</c:v>
                </c:pt>
                <c:pt idx="50">
                  <c:v>-1.611562641199797E-3</c:v>
                </c:pt>
                <c:pt idx="51">
                  <c:v>9.198142142062004E-3</c:v>
                </c:pt>
                <c:pt idx="52">
                  <c:v>-1.9063471586747066E-2</c:v>
                </c:pt>
                <c:pt idx="53">
                  <c:v>1.988548014841247E-2</c:v>
                </c:pt>
                <c:pt idx="54">
                  <c:v>-2.2956586711768935E-3</c:v>
                </c:pt>
                <c:pt idx="55">
                  <c:v>1.0634578854168533E-2</c:v>
                </c:pt>
                <c:pt idx="56">
                  <c:v>4.8859291693762116E-3</c:v>
                </c:pt>
                <c:pt idx="57">
                  <c:v>2.6541461642922625E-3</c:v>
                </c:pt>
                <c:pt idx="58">
                  <c:v>-6.7527409143475509E-3</c:v>
                </c:pt>
                <c:pt idx="59">
                  <c:v>2.3015622968469906E-3</c:v>
                </c:pt>
                <c:pt idx="60">
                  <c:v>-6.1862842071666087E-3</c:v>
                </c:pt>
                <c:pt idx="61">
                  <c:v>1.9011188091797857E-3</c:v>
                </c:pt>
                <c:pt idx="62">
                  <c:v>-3.3454507428712352E-2</c:v>
                </c:pt>
                <c:pt idx="63">
                  <c:v>-3.2453570998431224E-3</c:v>
                </c:pt>
                <c:pt idx="64">
                  <c:v>1.4464284537330414E-2</c:v>
                </c:pt>
                <c:pt idx="65">
                  <c:v>-1.527662305602596E-2</c:v>
                </c:pt>
                <c:pt idx="66">
                  <c:v>1.8212928225584926E-3</c:v>
                </c:pt>
                <c:pt idx="67">
                  <c:v>-7.9996110488656756E-3</c:v>
                </c:pt>
                <c:pt idx="68">
                  <c:v>2.2117556892820963E-2</c:v>
                </c:pt>
                <c:pt idx="69">
                  <c:v>6.6571061490911503E-3</c:v>
                </c:pt>
                <c:pt idx="70">
                  <c:v>-1.0907442516494687E-3</c:v>
                </c:pt>
                <c:pt idx="71">
                  <c:v>1.3614991439775815E-2</c:v>
                </c:pt>
                <c:pt idx="72">
                  <c:v>9.4530742126086274E-3</c:v>
                </c:pt>
                <c:pt idx="73">
                  <c:v>1.6855844476731353E-3</c:v>
                </c:pt>
                <c:pt idx="74">
                  <c:v>1.6830685541654025E-2</c:v>
                </c:pt>
                <c:pt idx="75">
                  <c:v>1.0607298441393171E-2</c:v>
                </c:pt>
                <c:pt idx="76">
                  <c:v>6.1608122746316081E-3</c:v>
                </c:pt>
                <c:pt idx="77">
                  <c:v>6.992879477619441E-3</c:v>
                </c:pt>
                <c:pt idx="78">
                  <c:v>-1.7181553647946733E-3</c:v>
                </c:pt>
                <c:pt idx="79">
                  <c:v>1.0232084506646052E-2</c:v>
                </c:pt>
                <c:pt idx="80">
                  <c:v>3.6462834217428448E-3</c:v>
                </c:pt>
                <c:pt idx="81">
                  <c:v>1.881880060480505E-3</c:v>
                </c:pt>
                <c:pt idx="82">
                  <c:v>-1.1846483376757833E-3</c:v>
                </c:pt>
                <c:pt idx="83">
                  <c:v>7.6459035995208313E-3</c:v>
                </c:pt>
                <c:pt idx="84">
                  <c:v>8.3482361235689799E-4</c:v>
                </c:pt>
                <c:pt idx="85">
                  <c:v>4.2059139292275022E-4</c:v>
                </c:pt>
                <c:pt idx="86">
                  <c:v>-9.106696911725515E-4</c:v>
                </c:pt>
                <c:pt idx="87">
                  <c:v>1.0669439615101292E-2</c:v>
                </c:pt>
                <c:pt idx="88">
                  <c:v>-3.6226007966543355E-3</c:v>
                </c:pt>
                <c:pt idx="89">
                  <c:v>-9.7415774785106733E-3</c:v>
                </c:pt>
                <c:pt idx="90">
                  <c:v>8.2198750767687751E-3</c:v>
                </c:pt>
                <c:pt idx="91">
                  <c:v>3.3480854770053924E-3</c:v>
                </c:pt>
                <c:pt idx="92">
                  <c:v>-8.7151854556328252E-3</c:v>
                </c:pt>
                <c:pt idx="93">
                  <c:v>5.4216264464703292E-4</c:v>
                </c:pt>
                <c:pt idx="94">
                  <c:v>1.4984811370691827E-2</c:v>
                </c:pt>
                <c:pt idx="95">
                  <c:v>4.0773279994668421E-3</c:v>
                </c:pt>
                <c:pt idx="96">
                  <c:v>1.0414309314637956E-2</c:v>
                </c:pt>
                <c:pt idx="97">
                  <c:v>9.5254681447428042E-4</c:v>
                </c:pt>
                <c:pt idx="98">
                  <c:v>-1.2329544675016858E-2</c:v>
                </c:pt>
                <c:pt idx="99">
                  <c:v>-8.3871703104302399E-3</c:v>
                </c:pt>
                <c:pt idx="100">
                  <c:v>1.5598308353995022E-2</c:v>
                </c:pt>
                <c:pt idx="101">
                  <c:v>-2.6703262718337437E-2</c:v>
                </c:pt>
                <c:pt idx="102">
                  <c:v>1.6908454007493908E-2</c:v>
                </c:pt>
                <c:pt idx="103">
                  <c:v>-2.6949853459121188E-3</c:v>
                </c:pt>
                <c:pt idx="104">
                  <c:v>-3.1163661942517811E-3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1D-614E-8A1A-E19156725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63024"/>
        <c:axId val="504631695"/>
      </c:scatterChart>
      <c:valAx>
        <c:axId val="115116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S&amp;P500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31695"/>
        <c:crosses val="autoZero"/>
        <c:crossBetween val="midCat"/>
      </c:valAx>
      <c:valAx>
        <c:axId val="504631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(Return for FB)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163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S&amp;P500 Returns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'Q7-Q10'!$AG$44:$AG$148</c:f>
              <c:numCache>
                <c:formatCode>General</c:formatCode>
                <c:ptCount val="105"/>
                <c:pt idx="0">
                  <c:v>-1.8493028773581811E-2</c:v>
                </c:pt>
                <c:pt idx="1">
                  <c:v>-7.0692913287760987E-4</c:v>
                </c:pt>
                <c:pt idx="2">
                  <c:v>4.1730611688812133E-3</c:v>
                </c:pt>
                <c:pt idx="3">
                  <c:v>1.2161008839871215E-2</c:v>
                </c:pt>
                <c:pt idx="4">
                  <c:v>-6.4520656112813223E-3</c:v>
                </c:pt>
                <c:pt idx="5">
                  <c:v>-1.599072590360277E-2</c:v>
                </c:pt>
                <c:pt idx="6">
                  <c:v>-1.5691461157459535E-2</c:v>
                </c:pt>
                <c:pt idx="7">
                  <c:v>3.2887349798141306E-3</c:v>
                </c:pt>
                <c:pt idx="8">
                  <c:v>8.4684781595231913E-3</c:v>
                </c:pt>
                <c:pt idx="9">
                  <c:v>1.8239502930831228E-3</c:v>
                </c:pt>
                <c:pt idx="10">
                  <c:v>2.1491056255760277E-3</c:v>
                </c:pt>
                <c:pt idx="11">
                  <c:v>-2.0924749911213715E-2</c:v>
                </c:pt>
                <c:pt idx="12">
                  <c:v>2.1126039505157779E-2</c:v>
                </c:pt>
                <c:pt idx="13">
                  <c:v>-3.923772541329848E-3</c:v>
                </c:pt>
                <c:pt idx="14">
                  <c:v>3.1533855665267204E-3</c:v>
                </c:pt>
                <c:pt idx="15">
                  <c:v>-3.3650087837549403E-3</c:v>
                </c:pt>
                <c:pt idx="16">
                  <c:v>-1.6022469947843078E-3</c:v>
                </c:pt>
                <c:pt idx="17">
                  <c:v>9.8148561662176181E-3</c:v>
                </c:pt>
                <c:pt idx="18">
                  <c:v>-2.864499318748606E-3</c:v>
                </c:pt>
                <c:pt idx="19">
                  <c:v>8.0692290052982747E-3</c:v>
                </c:pt>
                <c:pt idx="20">
                  <c:v>-1.5869389459327052E-3</c:v>
                </c:pt>
                <c:pt idx="21">
                  <c:v>6.187911069522442E-4</c:v>
                </c:pt>
                <c:pt idx="22">
                  <c:v>1.3565186010889877E-3</c:v>
                </c:pt>
                <c:pt idx="23">
                  <c:v>2.052739594561803E-3</c:v>
                </c:pt>
                <c:pt idx="24">
                  <c:v>-5.0635126226088404E-3</c:v>
                </c:pt>
                <c:pt idx="25">
                  <c:v>-1.0686213745369042E-2</c:v>
                </c:pt>
                <c:pt idx="26">
                  <c:v>-5.512292557607594E-3</c:v>
                </c:pt>
                <c:pt idx="27">
                  <c:v>-6.7562009485749013E-3</c:v>
                </c:pt>
                <c:pt idx="28">
                  <c:v>1.1699513248365635E-2</c:v>
                </c:pt>
                <c:pt idx="29">
                  <c:v>1.1197460035004126E-2</c:v>
                </c:pt>
                <c:pt idx="30">
                  <c:v>4.1779773850122862E-3</c:v>
                </c:pt>
                <c:pt idx="31">
                  <c:v>5.6760582634218593E-3</c:v>
                </c:pt>
                <c:pt idx="32">
                  <c:v>1.6590269031439432E-2</c:v>
                </c:pt>
                <c:pt idx="33">
                  <c:v>4.7529486915402833E-3</c:v>
                </c:pt>
                <c:pt idx="34">
                  <c:v>-1.9324708033262939E-3</c:v>
                </c:pt>
                <c:pt idx="35">
                  <c:v>-2.924086648219667E-3</c:v>
                </c:pt>
                <c:pt idx="36">
                  <c:v>1.4860127314956411E-2</c:v>
                </c:pt>
                <c:pt idx="37">
                  <c:v>8.4061297549523403E-3</c:v>
                </c:pt>
                <c:pt idx="38">
                  <c:v>-2.2420379518205075E-3</c:v>
                </c:pt>
                <c:pt idx="39">
                  <c:v>1.6750121155824174E-3</c:v>
                </c:pt>
                <c:pt idx="40">
                  <c:v>9.4502213153366578E-3</c:v>
                </c:pt>
                <c:pt idx="41">
                  <c:v>-1.2710441572598662E-2</c:v>
                </c:pt>
                <c:pt idx="42">
                  <c:v>-1.6970613355716778E-2</c:v>
                </c:pt>
                <c:pt idx="43">
                  <c:v>-1.694225895204695E-2</c:v>
                </c:pt>
                <c:pt idx="44">
                  <c:v>5.2552759909999655E-3</c:v>
                </c:pt>
                <c:pt idx="45">
                  <c:v>8.4387346943957803E-3</c:v>
                </c:pt>
                <c:pt idx="46">
                  <c:v>-2.3841775786753697E-3</c:v>
                </c:pt>
                <c:pt idx="47">
                  <c:v>8.2983358471508863E-3</c:v>
                </c:pt>
                <c:pt idx="48">
                  <c:v>-4.2501232394945689E-3</c:v>
                </c:pt>
                <c:pt idx="49">
                  <c:v>-1.7447604831179471E-2</c:v>
                </c:pt>
                <c:pt idx="50">
                  <c:v>1.0802780554957076E-2</c:v>
                </c:pt>
                <c:pt idx="51">
                  <c:v>2.6484335001723115E-3</c:v>
                </c:pt>
                <c:pt idx="52">
                  <c:v>-5.0125560450692327E-3</c:v>
                </c:pt>
                <c:pt idx="53">
                  <c:v>7.8219151858080586E-3</c:v>
                </c:pt>
                <c:pt idx="54">
                  <c:v>7.7106299704669942E-4</c:v>
                </c:pt>
                <c:pt idx="55">
                  <c:v>-5.225323407403666E-3</c:v>
                </c:pt>
                <c:pt idx="56">
                  <c:v>1.1997700896473832E-3</c:v>
                </c:pt>
                <c:pt idx="57">
                  <c:v>2.7479055091024027E-3</c:v>
                </c:pt>
                <c:pt idx="58">
                  <c:v>2.9250870717115142E-4</c:v>
                </c:pt>
                <c:pt idx="59">
                  <c:v>1.1956901518516798E-2</c:v>
                </c:pt>
                <c:pt idx="60">
                  <c:v>-8.9501063364055087E-3</c:v>
                </c:pt>
                <c:pt idx="61">
                  <c:v>-2.0281442468582503E-2</c:v>
                </c:pt>
                <c:pt idx="62">
                  <c:v>-1.4833697637086847E-2</c:v>
                </c:pt>
                <c:pt idx="63">
                  <c:v>1.3077633476525105E-3</c:v>
                </c:pt>
                <c:pt idx="64">
                  <c:v>-4.6614927286188967E-4</c:v>
                </c:pt>
                <c:pt idx="65">
                  <c:v>-1.0080609816718527E-2</c:v>
                </c:pt>
                <c:pt idx="66">
                  <c:v>-1.9816639867193198E-3</c:v>
                </c:pt>
                <c:pt idx="67">
                  <c:v>2.0964766170785788E-2</c:v>
                </c:pt>
                <c:pt idx="68">
                  <c:v>1.0558796148418918E-2</c:v>
                </c:pt>
                <c:pt idx="69">
                  <c:v>-6.5400438305726945E-3</c:v>
                </c:pt>
                <c:pt idx="70">
                  <c:v>1.5573888555892733E-3</c:v>
                </c:pt>
                <c:pt idx="71">
                  <c:v>6.2216064160160204E-3</c:v>
                </c:pt>
                <c:pt idx="72">
                  <c:v>3.1074461594208323E-3</c:v>
                </c:pt>
                <c:pt idx="73">
                  <c:v>2.6583007584297103E-3</c:v>
                </c:pt>
                <c:pt idx="74">
                  <c:v>-6.1124086522874235E-3</c:v>
                </c:pt>
                <c:pt idx="75">
                  <c:v>1.0413361246508143E-2</c:v>
                </c:pt>
                <c:pt idx="76">
                  <c:v>3.7541867562985408E-3</c:v>
                </c:pt>
                <c:pt idx="77">
                  <c:v>1.9544445352407576E-3</c:v>
                </c:pt>
                <c:pt idx="78">
                  <c:v>-2.1752836903854629E-3</c:v>
                </c:pt>
                <c:pt idx="79">
                  <c:v>3.6234131302336344E-3</c:v>
                </c:pt>
                <c:pt idx="80">
                  <c:v>-1.4664709527903946E-2</c:v>
                </c:pt>
                <c:pt idx="81">
                  <c:v>9.9887583473090239E-3</c:v>
                </c:pt>
                <c:pt idx="82">
                  <c:v>8.0831236469185407E-3</c:v>
                </c:pt>
                <c:pt idx="83">
                  <c:v>8.420036089816247E-3</c:v>
                </c:pt>
                <c:pt idx="84">
                  <c:v>-1.1483973654638551E-2</c:v>
                </c:pt>
                <c:pt idx="85">
                  <c:v>4.8303474291896782E-3</c:v>
                </c:pt>
                <c:pt idx="86">
                  <c:v>-2.3905643658102228E-3</c:v>
                </c:pt>
                <c:pt idx="87">
                  <c:v>5.2308291025975366E-3</c:v>
                </c:pt>
                <c:pt idx="88">
                  <c:v>-4.7791261034263663E-3</c:v>
                </c:pt>
                <c:pt idx="89">
                  <c:v>-1.1945930768076896E-2</c:v>
                </c:pt>
                <c:pt idx="90">
                  <c:v>-2.0107929787331379E-3</c:v>
                </c:pt>
                <c:pt idx="91">
                  <c:v>5.7420125011244721E-3</c:v>
                </c:pt>
                <c:pt idx="92">
                  <c:v>-1.7719172995624696E-2</c:v>
                </c:pt>
                <c:pt idx="93">
                  <c:v>1.8408078574814091E-3</c:v>
                </c:pt>
                <c:pt idx="94">
                  <c:v>7.004172385209945E-3</c:v>
                </c:pt>
                <c:pt idx="95">
                  <c:v>1.6754654231846441E-3</c:v>
                </c:pt>
                <c:pt idx="96">
                  <c:v>-9.2447258658814799E-3</c:v>
                </c:pt>
                <c:pt idx="97">
                  <c:v>6.7958132714837065E-3</c:v>
                </c:pt>
                <c:pt idx="98">
                  <c:v>-8.445211656004023E-4</c:v>
                </c:pt>
                <c:pt idx="99">
                  <c:v>2.7693619854601602E-3</c:v>
                </c:pt>
                <c:pt idx="100">
                  <c:v>-7.1692049155383771E-3</c:v>
                </c:pt>
                <c:pt idx="101">
                  <c:v>-2.3674742754481483E-3</c:v>
                </c:pt>
                <c:pt idx="102">
                  <c:v>-4.0449988273174317E-4</c:v>
                </c:pt>
                <c:pt idx="103">
                  <c:v>3.6160135355790034E-3</c:v>
                </c:pt>
                <c:pt idx="104">
                  <c:v>5.0139880622320585E-3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F-0849-83C7-CF45FF4F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92368"/>
        <c:axId val="1823192848"/>
      </c:scatterChart>
      <c:valAx>
        <c:axId val="161959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S&amp;P500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192848"/>
        <c:crosses val="autoZero"/>
        <c:crossBetween val="midCat"/>
      </c:valAx>
      <c:valAx>
        <c:axId val="182319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959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S&amp;P500 Returns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 (Return for FPL)</c:v>
          </c:tx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'Q7-Q10'!$G$4:$G$108</c:f>
              <c:numCache>
                <c:formatCode>General</c:formatCode>
                <c:ptCount val="105"/>
                <c:pt idx="0">
                  <c:v>-1.98009748172218E-2</c:v>
                </c:pt>
                <c:pt idx="1">
                  <c:v>-4.1437894954942766E-4</c:v>
                </c:pt>
                <c:pt idx="2">
                  <c:v>-9.3273914395262936E-4</c:v>
                </c:pt>
                <c:pt idx="3">
                  <c:v>1.4315352697095388E-2</c:v>
                </c:pt>
                <c:pt idx="4">
                  <c:v>-7.7725506238495098E-3</c:v>
                </c:pt>
                <c:pt idx="5">
                  <c:v>-1.5873015873015792E-2</c:v>
                </c:pt>
                <c:pt idx="6">
                  <c:v>-1.1520737327189029E-2</c:v>
                </c:pt>
                <c:pt idx="7">
                  <c:v>2.8607755880484241E-3</c:v>
                </c:pt>
                <c:pt idx="8">
                  <c:v>5.4939249867934073E-3</c:v>
                </c:pt>
                <c:pt idx="9">
                  <c:v>-3.4674792476620604E-3</c:v>
                </c:pt>
                <c:pt idx="10">
                  <c:v>3.3741037536903539E-3</c:v>
                </c:pt>
                <c:pt idx="11">
                  <c:v>-1.9651113913408895E-2</c:v>
                </c:pt>
                <c:pt idx="12">
                  <c:v>1.7258012648729761E-2</c:v>
                </c:pt>
                <c:pt idx="13">
                  <c:v>-5.2687038988420828E-4</c:v>
                </c:pt>
                <c:pt idx="14">
                  <c:v>3.6900369003690938E-3</c:v>
                </c:pt>
                <c:pt idx="15">
                  <c:v>-1.89075630252108E-3</c:v>
                </c:pt>
                <c:pt idx="16">
                  <c:v>7.3668701326044404E-4</c:v>
                </c:pt>
                <c:pt idx="17">
                  <c:v>8.6234094016194463E-3</c:v>
                </c:pt>
                <c:pt idx="18">
                  <c:v>-8.3411531644248047E-4</c:v>
                </c:pt>
                <c:pt idx="19">
                  <c:v>8.3481164562245348E-3</c:v>
                </c:pt>
                <c:pt idx="20">
                  <c:v>-1.86277553554789E-3</c:v>
                </c:pt>
                <c:pt idx="21">
                  <c:v>-2.0736132711245226E-4</c:v>
                </c:pt>
                <c:pt idx="22">
                  <c:v>1.6592346780047349E-3</c:v>
                </c:pt>
                <c:pt idx="23">
                  <c:v>4.6588673775753474E-3</c:v>
                </c:pt>
                <c:pt idx="24">
                  <c:v>-3.4006595218467896E-3</c:v>
                </c:pt>
                <c:pt idx="25">
                  <c:v>-1.0857201943956129E-2</c:v>
                </c:pt>
                <c:pt idx="26">
                  <c:v>-6.2722140915742663E-3</c:v>
                </c:pt>
                <c:pt idx="27">
                  <c:v>-9.1521144540290811E-3</c:v>
                </c:pt>
                <c:pt idx="28">
                  <c:v>7.5379551969424353E-3</c:v>
                </c:pt>
                <c:pt idx="29">
                  <c:v>1.2118018967333945E-2</c:v>
                </c:pt>
                <c:pt idx="30">
                  <c:v>3.9562727745966648E-3</c:v>
                </c:pt>
                <c:pt idx="31">
                  <c:v>6.1184278751424776E-3</c:v>
                </c:pt>
                <c:pt idx="32">
                  <c:v>1.978973407544838E-2</c:v>
                </c:pt>
                <c:pt idx="33">
                  <c:v>4.7503537497473099E-3</c:v>
                </c:pt>
                <c:pt idx="34">
                  <c:v>-1.7100895282164943E-3</c:v>
                </c:pt>
                <c:pt idx="35">
                  <c:v>-3.6275695284159557E-3</c:v>
                </c:pt>
                <c:pt idx="36">
                  <c:v>1.1023462783171557E-2</c:v>
                </c:pt>
                <c:pt idx="37">
                  <c:v>1.0203060918275443E-2</c:v>
                </c:pt>
                <c:pt idx="38">
                  <c:v>-3.4656896722447205E-3</c:v>
                </c:pt>
                <c:pt idx="39">
                  <c:v>1.987281399046133E-3</c:v>
                </c:pt>
                <c:pt idx="40">
                  <c:v>8.6275287584290979E-3</c:v>
                </c:pt>
                <c:pt idx="41">
                  <c:v>-1.0028512437321759E-2</c:v>
                </c:pt>
                <c:pt idx="42">
                  <c:v>-1.7280762737113865E-2</c:v>
                </c:pt>
                <c:pt idx="43">
                  <c:v>-1.485598787266295E-2</c:v>
                </c:pt>
                <c:pt idx="44">
                  <c:v>2.6672137874434849E-3</c:v>
                </c:pt>
                <c:pt idx="45">
                  <c:v>4.2971147943523811E-3</c:v>
                </c:pt>
                <c:pt idx="46">
                  <c:v>-7.1312143439275857E-4</c:v>
                </c:pt>
                <c:pt idx="47">
                  <c:v>5.6070955245182703E-3</c:v>
                </c:pt>
                <c:pt idx="48">
                  <c:v>-4.1565287915652531E-3</c:v>
                </c:pt>
                <c:pt idx="49">
                  <c:v>-1.5677491601343848E-2</c:v>
                </c:pt>
                <c:pt idx="50">
                  <c:v>9.2046747336849786E-3</c:v>
                </c:pt>
                <c:pt idx="51">
                  <c:v>4.0992006558721629E-3</c:v>
                </c:pt>
                <c:pt idx="52">
                  <c:v>-1.153296591141059E-2</c:v>
                </c:pt>
                <c:pt idx="53">
                  <c:v>1.2287041817243284E-2</c:v>
                </c:pt>
                <c:pt idx="54">
                  <c:v>-1.0199918400653665E-3</c:v>
                </c:pt>
                <c:pt idx="55">
                  <c:v>-3.3694098427608566E-3</c:v>
                </c:pt>
                <c:pt idx="56">
                  <c:v>1.434279274664487E-3</c:v>
                </c:pt>
                <c:pt idx="57">
                  <c:v>2.3529411764706288E-3</c:v>
                </c:pt>
                <c:pt idx="58">
                  <c:v>-2.755664421310576E-3</c:v>
                </c:pt>
                <c:pt idx="59">
                  <c:v>1.1462491044928918E-2</c:v>
                </c:pt>
                <c:pt idx="60">
                  <c:v>-1.1838510573712453E-2</c:v>
                </c:pt>
                <c:pt idx="61">
                  <c:v>-2.0888797870161704E-2</c:v>
                </c:pt>
                <c:pt idx="62">
                  <c:v>-2.541309349508478E-2</c:v>
                </c:pt>
                <c:pt idx="63">
                  <c:v>-7.5115355724855867E-4</c:v>
                </c:pt>
                <c:pt idx="64">
                  <c:v>2.4699312714775534E-3</c:v>
                </c:pt>
                <c:pt idx="65">
                  <c:v>-1.5532940546330892E-2</c:v>
                </c:pt>
                <c:pt idx="66">
                  <c:v>-2.6115342763874763E-3</c:v>
                </c:pt>
                <c:pt idx="67">
                  <c:v>1.756491381191359E-2</c:v>
                </c:pt>
                <c:pt idx="68">
                  <c:v>1.5653479146563825E-2</c:v>
                </c:pt>
                <c:pt idx="69">
                  <c:v>-5.8059748759632336E-3</c:v>
                </c:pt>
                <c:pt idx="70">
                  <c:v>1.0617965597781806E-4</c:v>
                </c:pt>
                <c:pt idx="71">
                  <c:v>8.918144176664226E-3</c:v>
                </c:pt>
                <c:pt idx="72">
                  <c:v>4.6301168052193808E-3</c:v>
                </c:pt>
                <c:pt idx="73">
                  <c:v>1.9901539750706789E-3</c:v>
                </c:pt>
                <c:pt idx="74">
                  <c:v>-2.5088856366296767E-3</c:v>
                </c:pt>
                <c:pt idx="75">
                  <c:v>1.2261580381471408E-2</c:v>
                </c:pt>
                <c:pt idx="76">
                  <c:v>4.3482762190703147E-3</c:v>
                </c:pt>
                <c:pt idx="77">
                  <c:v>2.7832182249252243E-3</c:v>
                </c:pt>
                <c:pt idx="78">
                  <c:v>-3.8034539473684676E-3</c:v>
                </c:pt>
                <c:pt idx="79">
                  <c:v>5.3658033226706252E-3</c:v>
                </c:pt>
                <c:pt idx="80">
                  <c:v>-1.477984193780162E-2</c:v>
                </c:pt>
                <c:pt idx="81">
                  <c:v>9.3759766642359174E-3</c:v>
                </c:pt>
                <c:pt idx="82">
                  <c:v>6.6054288368252714E-3</c:v>
                </c:pt>
                <c:pt idx="83">
                  <c:v>9.4329949759048674E-3</c:v>
                </c:pt>
                <c:pt idx="84">
                  <c:v>-1.2392077196546458E-2</c:v>
                </c:pt>
                <c:pt idx="85">
                  <c:v>3.8054098529259521E-3</c:v>
                </c:pt>
                <c:pt idx="86">
                  <c:v>-3.7909836065572783E-3</c:v>
                </c:pt>
                <c:pt idx="87">
                  <c:v>7.0965751311323428E-3</c:v>
                </c:pt>
                <c:pt idx="88">
                  <c:v>-6.9444444444445143E-3</c:v>
                </c:pt>
                <c:pt idx="89">
                  <c:v>-1.5837104072398109E-2</c:v>
                </c:pt>
                <c:pt idx="90">
                  <c:v>-8.3594566353185256E-4</c:v>
                </c:pt>
                <c:pt idx="91">
                  <c:v>5.5427734783518208E-3</c:v>
                </c:pt>
                <c:pt idx="92">
                  <c:v>-2.1320852834113481E-2</c:v>
                </c:pt>
                <c:pt idx="93">
                  <c:v>8.5015940488854952E-4</c:v>
                </c:pt>
                <c:pt idx="94">
                  <c:v>1.0087067317901769E-2</c:v>
                </c:pt>
                <c:pt idx="95">
                  <c:v>1.6819089666772922E-3</c:v>
                </c:pt>
                <c:pt idx="96">
                  <c:v>-7.4509392381153106E-3</c:v>
                </c:pt>
                <c:pt idx="97">
                  <c:v>5.9209135123705044E-3</c:v>
                </c:pt>
                <c:pt idx="98">
                  <c:v>-5.465629598486399E-3</c:v>
                </c:pt>
                <c:pt idx="99">
                  <c:v>-7.3980131050525671E-4</c:v>
                </c:pt>
                <c:pt idx="100">
                  <c:v>-3.9132734003171901E-3</c:v>
                </c:pt>
                <c:pt idx="101">
                  <c:v>-1.1042684221703188E-2</c:v>
                </c:pt>
                <c:pt idx="102">
                  <c:v>3.2209576980888679E-3</c:v>
                </c:pt>
                <c:pt idx="103">
                  <c:v>1.7123287671232511E-3</c:v>
                </c:pt>
                <c:pt idx="104">
                  <c:v>2.9914529914530038E-3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A-2642-A4FA-859CA92EF575}"/>
            </c:ext>
          </c:extLst>
        </c:ser>
        <c:ser>
          <c:idx val="1"/>
          <c:order val="1"/>
          <c:tx>
            <c:v>Predicted R (Return for FPL)</c:v>
          </c:tx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'Q7-Q10'!$AF$44:$AF$148</c:f>
              <c:numCache>
                <c:formatCode>General</c:formatCode>
                <c:ptCount val="105"/>
                <c:pt idx="0">
                  <c:v>-1.3079460436399889E-3</c:v>
                </c:pt>
                <c:pt idx="1">
                  <c:v>2.9255018332818221E-4</c:v>
                </c:pt>
                <c:pt idx="2">
                  <c:v>-5.1058003128338428E-3</c:v>
                </c:pt>
                <c:pt idx="3">
                  <c:v>2.1543438572241736E-3</c:v>
                </c:pt>
                <c:pt idx="4">
                  <c:v>-1.320485012568188E-3</c:v>
                </c:pt>
                <c:pt idx="5">
                  <c:v>1.1771003058697841E-4</c:v>
                </c:pt>
                <c:pt idx="6">
                  <c:v>4.1707238302705046E-3</c:v>
                </c:pt>
                <c:pt idx="7">
                  <c:v>-4.2795939176570668E-4</c:v>
                </c:pt>
                <c:pt idx="8">
                  <c:v>-2.9745531727297845E-3</c:v>
                </c:pt>
                <c:pt idx="9">
                  <c:v>-5.2914295407451833E-3</c:v>
                </c:pt>
                <c:pt idx="10">
                  <c:v>1.2249981281143262E-3</c:v>
                </c:pt>
                <c:pt idx="11">
                  <c:v>1.2736359978048211E-3</c:v>
                </c:pt>
                <c:pt idx="12">
                  <c:v>-3.8680268564280176E-3</c:v>
                </c:pt>
                <c:pt idx="13">
                  <c:v>3.3969021514456397E-3</c:v>
                </c:pt>
                <c:pt idx="14">
                  <c:v>5.366513338423732E-4</c:v>
                </c:pt>
                <c:pt idx="15">
                  <c:v>1.4742524812338602E-3</c:v>
                </c:pt>
                <c:pt idx="16">
                  <c:v>2.3389340080447519E-3</c:v>
                </c:pt>
                <c:pt idx="17">
                  <c:v>-1.1914467645981713E-3</c:v>
                </c:pt>
                <c:pt idx="18">
                  <c:v>2.0303840023061254E-3</c:v>
                </c:pt>
                <c:pt idx="19">
                  <c:v>2.7888745092625956E-4</c:v>
                </c:pt>
                <c:pt idx="20">
                  <c:v>-2.7583658961518475E-4</c:v>
                </c:pt>
                <c:pt idx="21">
                  <c:v>-8.2615243406469643E-4</c:v>
                </c:pt>
                <c:pt idx="22">
                  <c:v>3.0271607691574707E-4</c:v>
                </c:pt>
                <c:pt idx="23">
                  <c:v>2.6061277830135444E-3</c:v>
                </c:pt>
                <c:pt idx="24">
                  <c:v>1.6628531007620512E-3</c:v>
                </c:pt>
                <c:pt idx="25">
                  <c:v>-1.7098819858708624E-4</c:v>
                </c:pt>
                <c:pt idx="26">
                  <c:v>-7.599215339666723E-4</c:v>
                </c:pt>
                <c:pt idx="27">
                  <c:v>-2.3959135054541798E-3</c:v>
                </c:pt>
                <c:pt idx="28">
                  <c:v>-4.1615580514232E-3</c:v>
                </c:pt>
                <c:pt idx="29">
                  <c:v>9.2055893232981939E-4</c:v>
                </c:pt>
                <c:pt idx="30">
                  <c:v>-2.2170461041562151E-4</c:v>
                </c:pt>
                <c:pt idx="31">
                  <c:v>4.4236961172061835E-4</c:v>
                </c:pt>
                <c:pt idx="32">
                  <c:v>3.1994650440089465E-3</c:v>
                </c:pt>
                <c:pt idx="33">
                  <c:v>-2.5949417929733293E-6</c:v>
                </c:pt>
                <c:pt idx="34">
                  <c:v>2.2238127510979964E-4</c:v>
                </c:pt>
                <c:pt idx="35">
                  <c:v>-7.0348288019628886E-4</c:v>
                </c:pt>
                <c:pt idx="36">
                  <c:v>-3.8366645317848545E-3</c:v>
                </c:pt>
                <c:pt idx="37">
                  <c:v>1.7969311633231027E-3</c:v>
                </c:pt>
                <c:pt idx="38">
                  <c:v>-1.223651720424213E-3</c:v>
                </c:pt>
                <c:pt idx="39">
                  <c:v>3.1226928346371561E-4</c:v>
                </c:pt>
                <c:pt idx="40">
                  <c:v>-8.2269255690755943E-4</c:v>
                </c:pt>
                <c:pt idx="41">
                  <c:v>2.6819291352769038E-3</c:v>
                </c:pt>
                <c:pt idx="42">
                  <c:v>-3.101493813970857E-4</c:v>
                </c:pt>
                <c:pt idx="43">
                  <c:v>2.0862710793839992E-3</c:v>
                </c:pt>
                <c:pt idx="44">
                  <c:v>-2.5880622035564806E-3</c:v>
                </c:pt>
                <c:pt idx="45">
                  <c:v>-4.1416199000433992E-3</c:v>
                </c:pt>
                <c:pt idx="46">
                  <c:v>1.6710561442826112E-3</c:v>
                </c:pt>
                <c:pt idx="47">
                  <c:v>-2.6912403226326165E-3</c:v>
                </c:pt>
                <c:pt idx="48">
                  <c:v>9.3594447929316155E-5</c:v>
                </c:pt>
                <c:pt idx="49">
                  <c:v>1.7701132298356213E-3</c:v>
                </c:pt>
                <c:pt idx="50">
                  <c:v>-1.5981058212720975E-3</c:v>
                </c:pt>
                <c:pt idx="51">
                  <c:v>1.4507671556998514E-3</c:v>
                </c:pt>
                <c:pt idx="52">
                  <c:v>-6.5204098663413576E-3</c:v>
                </c:pt>
                <c:pt idx="53">
                  <c:v>4.4651266314352251E-3</c:v>
                </c:pt>
                <c:pt idx="54">
                  <c:v>-1.7910548371120659E-3</c:v>
                </c:pt>
                <c:pt idx="55">
                  <c:v>1.8559135646428093E-3</c:v>
                </c:pt>
                <c:pt idx="56">
                  <c:v>2.3450918501710378E-4</c:v>
                </c:pt>
                <c:pt idx="57">
                  <c:v>-3.9496433263177372E-4</c:v>
                </c:pt>
                <c:pt idx="58">
                  <c:v>-3.0481731284817274E-3</c:v>
                </c:pt>
                <c:pt idx="59">
                  <c:v>-4.9441047358787999E-4</c:v>
                </c:pt>
                <c:pt idx="60">
                  <c:v>-2.8884042373069443E-3</c:v>
                </c:pt>
                <c:pt idx="61">
                  <c:v>-6.0735540157920084E-4</c:v>
                </c:pt>
                <c:pt idx="62">
                  <c:v>-1.0579395857997933E-2</c:v>
                </c:pt>
                <c:pt idx="63">
                  <c:v>-2.0589169049010691E-3</c:v>
                </c:pt>
                <c:pt idx="64">
                  <c:v>2.9360805443394431E-3</c:v>
                </c:pt>
                <c:pt idx="65">
                  <c:v>-5.4523307296123653E-3</c:v>
                </c:pt>
                <c:pt idx="66">
                  <c:v>-6.2987028966815625E-4</c:v>
                </c:pt>
                <c:pt idx="67">
                  <c:v>-3.3998523588721972E-3</c:v>
                </c:pt>
                <c:pt idx="68">
                  <c:v>5.0946829981449067E-3</c:v>
                </c:pt>
                <c:pt idx="69">
                  <c:v>7.340689546094614E-4</c:v>
                </c:pt>
                <c:pt idx="70">
                  <c:v>-1.4512091996114551E-3</c:v>
                </c:pt>
                <c:pt idx="71">
                  <c:v>2.6965377606482056E-3</c:v>
                </c:pt>
                <c:pt idx="72">
                  <c:v>1.5226706457985486E-3</c:v>
                </c:pt>
                <c:pt idx="73">
                  <c:v>-6.681467833590315E-4</c:v>
                </c:pt>
                <c:pt idx="74">
                  <c:v>3.6035230156577463E-3</c:v>
                </c:pt>
                <c:pt idx="75">
                  <c:v>1.8482191349632649E-3</c:v>
                </c:pt>
                <c:pt idx="76">
                  <c:v>5.9408946277177393E-4</c:v>
                </c:pt>
                <c:pt idx="77">
                  <c:v>8.2877368968446697E-4</c:v>
                </c:pt>
                <c:pt idx="78">
                  <c:v>-1.6281702569830047E-3</c:v>
                </c:pt>
                <c:pt idx="79">
                  <c:v>1.7423901924369907E-3</c:v>
                </c:pt>
                <c:pt idx="80">
                  <c:v>-1.1513240989767417E-4</c:v>
                </c:pt>
                <c:pt idx="81">
                  <c:v>-6.1278168307310596E-4</c:v>
                </c:pt>
                <c:pt idx="82">
                  <c:v>-1.4776948100932697E-3</c:v>
                </c:pt>
                <c:pt idx="83">
                  <c:v>1.0129588860886198E-3</c:v>
                </c:pt>
                <c:pt idx="84">
                  <c:v>-9.0810354190790532E-4</c:v>
                </c:pt>
                <c:pt idx="85">
                  <c:v>-1.024937576263726E-3</c:v>
                </c:pt>
                <c:pt idx="86">
                  <c:v>-1.4004192407470553E-3</c:v>
                </c:pt>
                <c:pt idx="87">
                  <c:v>1.8657460285348062E-3</c:v>
                </c:pt>
                <c:pt idx="88">
                  <c:v>-2.1653183410181476E-3</c:v>
                </c:pt>
                <c:pt idx="89">
                  <c:v>-3.8911733043212136E-3</c:v>
                </c:pt>
                <c:pt idx="90">
                  <c:v>1.1748473152012856E-3</c:v>
                </c:pt>
                <c:pt idx="91">
                  <c:v>-1.9923902277265169E-4</c:v>
                </c:pt>
                <c:pt idx="92">
                  <c:v>-3.601679838488784E-3</c:v>
                </c:pt>
                <c:pt idx="93">
                  <c:v>-9.9064845259285968E-4</c:v>
                </c:pt>
                <c:pt idx="94">
                  <c:v>3.0828949326918245E-3</c:v>
                </c:pt>
                <c:pt idx="95">
                  <c:v>6.443543492647987E-6</c:v>
                </c:pt>
                <c:pt idx="96">
                  <c:v>1.7937866277661684E-3</c:v>
                </c:pt>
                <c:pt idx="97">
                  <c:v>-8.7489975911320171E-4</c:v>
                </c:pt>
                <c:pt idx="98">
                  <c:v>-4.6211084328859967E-3</c:v>
                </c:pt>
                <c:pt idx="99">
                  <c:v>-3.5091632959654167E-3</c:v>
                </c:pt>
                <c:pt idx="100">
                  <c:v>3.255931515221187E-3</c:v>
                </c:pt>
                <c:pt idx="101">
                  <c:v>-8.6752099462550393E-3</c:v>
                </c:pt>
                <c:pt idx="102">
                  <c:v>3.6254575808206111E-3</c:v>
                </c:pt>
                <c:pt idx="103">
                  <c:v>-1.903684768455752E-3</c:v>
                </c:pt>
                <c:pt idx="104">
                  <c:v>-2.0225350707790543E-3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3A-2642-A4FA-859CA92E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5407"/>
        <c:axId val="462154207"/>
      </c:scatterChart>
      <c:valAx>
        <c:axId val="67623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S&amp;P500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2154207"/>
        <c:crosses val="autoZero"/>
        <c:crossBetween val="midCat"/>
      </c:valAx>
      <c:valAx>
        <c:axId val="46215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 (Return for FPL)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35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S&amp;P500 Returns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'Q7-Q10'!$AV$44:$AV$148</c:f>
              <c:numCache>
                <c:formatCode>General</c:formatCode>
                <c:ptCount val="105"/>
                <c:pt idx="0">
                  <c:v>-1.4626465502378417E-2</c:v>
                </c:pt>
                <c:pt idx="1">
                  <c:v>3.3179918123625229E-3</c:v>
                </c:pt>
                <c:pt idx="2">
                  <c:v>-1.2963050584765238E-2</c:v>
                </c:pt>
                <c:pt idx="3">
                  <c:v>-9.4880181254565141E-3</c:v>
                </c:pt>
                <c:pt idx="4">
                  <c:v>-8.3850128542073878E-3</c:v>
                </c:pt>
                <c:pt idx="5">
                  <c:v>-6.4537783519862339E-3</c:v>
                </c:pt>
                <c:pt idx="6">
                  <c:v>4.6019178904629313E-3</c:v>
                </c:pt>
                <c:pt idx="7">
                  <c:v>2.949659580073552E-4</c:v>
                </c:pt>
                <c:pt idx="8">
                  <c:v>2.4363284458706288E-3</c:v>
                </c:pt>
                <c:pt idx="9">
                  <c:v>-2.6683533349773636E-3</c:v>
                </c:pt>
                <c:pt idx="10">
                  <c:v>-2.3888109855458571E-3</c:v>
                </c:pt>
                <c:pt idx="11">
                  <c:v>-4.8122077814434965E-3</c:v>
                </c:pt>
                <c:pt idx="12">
                  <c:v>9.8260102447017411E-3</c:v>
                </c:pt>
                <c:pt idx="13">
                  <c:v>6.1908101731624338E-3</c:v>
                </c:pt>
                <c:pt idx="14">
                  <c:v>-1.2812901139701034E-3</c:v>
                </c:pt>
                <c:pt idx="15">
                  <c:v>4.8080718320629018E-4</c:v>
                </c:pt>
                <c:pt idx="16">
                  <c:v>1.0535427142343691E-2</c:v>
                </c:pt>
                <c:pt idx="17">
                  <c:v>5.0467624441868329E-3</c:v>
                </c:pt>
                <c:pt idx="18">
                  <c:v>-4.613202989773255E-3</c:v>
                </c:pt>
                <c:pt idx="19">
                  <c:v>-3.0260190320023752E-3</c:v>
                </c:pt>
                <c:pt idx="20">
                  <c:v>-4.1633834342050639E-3</c:v>
                </c:pt>
                <c:pt idx="21">
                  <c:v>-2.0078324801256217E-3</c:v>
                </c:pt>
                <c:pt idx="22">
                  <c:v>1.8268234818648119E-3</c:v>
                </c:pt>
                <c:pt idx="23">
                  <c:v>-7.0927181470019467E-3</c:v>
                </c:pt>
                <c:pt idx="24">
                  <c:v>-1.3208675065838921E-2</c:v>
                </c:pt>
                <c:pt idx="25">
                  <c:v>-3.9346746941394586E-3</c:v>
                </c:pt>
                <c:pt idx="26">
                  <c:v>2.0235280349257877E-2</c:v>
                </c:pt>
                <c:pt idx="27">
                  <c:v>-8.1494366698450565E-4</c:v>
                </c:pt>
                <c:pt idx="28">
                  <c:v>-9.2279653814683095E-4</c:v>
                </c:pt>
                <c:pt idx="29">
                  <c:v>3.2581882746704274E-3</c:v>
                </c:pt>
                <c:pt idx="30">
                  <c:v>-2.1943862269810811E-3</c:v>
                </c:pt>
                <c:pt idx="31">
                  <c:v>1.5107303739927726E-3</c:v>
                </c:pt>
                <c:pt idx="32">
                  <c:v>9.6770011469077787E-3</c:v>
                </c:pt>
                <c:pt idx="33">
                  <c:v>-9.7261744565049681E-3</c:v>
                </c:pt>
                <c:pt idx="34">
                  <c:v>-2.1938267636392957E-3</c:v>
                </c:pt>
                <c:pt idx="35">
                  <c:v>4.6427047456452895E-3</c:v>
                </c:pt>
                <c:pt idx="36">
                  <c:v>1.4867946003098209E-2</c:v>
                </c:pt>
                <c:pt idx="37">
                  <c:v>1.2145512339461198E-2</c:v>
                </c:pt>
                <c:pt idx="38">
                  <c:v>-3.3309335547992373E-3</c:v>
                </c:pt>
                <c:pt idx="39">
                  <c:v>1.7503448427387235E-3</c:v>
                </c:pt>
                <c:pt idx="40">
                  <c:v>1.5608566865569599E-3</c:v>
                </c:pt>
                <c:pt idx="41">
                  <c:v>-7.2701450797433391E-3</c:v>
                </c:pt>
                <c:pt idx="42">
                  <c:v>-2.1996609871291317E-2</c:v>
                </c:pt>
                <c:pt idx="43">
                  <c:v>-1.5327332459985887E-2</c:v>
                </c:pt>
                <c:pt idx="44">
                  <c:v>-2.7338381702040021E-3</c:v>
                </c:pt>
                <c:pt idx="45">
                  <c:v>-1.0538661940123694E-2</c:v>
                </c:pt>
                <c:pt idx="46">
                  <c:v>1.1534576369609096E-2</c:v>
                </c:pt>
                <c:pt idx="47">
                  <c:v>6.0358193938350535E-3</c:v>
                </c:pt>
                <c:pt idx="48">
                  <c:v>7.3094059198148056E-3</c:v>
                </c:pt>
                <c:pt idx="49">
                  <c:v>-1.4660119198868105E-3</c:v>
                </c:pt>
                <c:pt idx="50">
                  <c:v>2.0105686080700924E-4</c:v>
                </c:pt>
                <c:pt idx="51">
                  <c:v>3.1089492566677233E-4</c:v>
                </c:pt>
                <c:pt idx="52">
                  <c:v>-2.2092793334162648E-3</c:v>
                </c:pt>
                <c:pt idx="53">
                  <c:v>9.2779389936361537E-3</c:v>
                </c:pt>
                <c:pt idx="54">
                  <c:v>9.1331359997907785E-3</c:v>
                </c:pt>
                <c:pt idx="55">
                  <c:v>-8.9780337296970353E-3</c:v>
                </c:pt>
                <c:pt idx="56">
                  <c:v>1.3568435707101145E-2</c:v>
                </c:pt>
                <c:pt idx="57">
                  <c:v>2.7842430701036334E-2</c:v>
                </c:pt>
                <c:pt idx="58">
                  <c:v>5.2549806344724653E-3</c:v>
                </c:pt>
                <c:pt idx="59">
                  <c:v>2.1646627280059246E-3</c:v>
                </c:pt>
                <c:pt idx="60">
                  <c:v>-9.6354845096745471E-3</c:v>
                </c:pt>
                <c:pt idx="61">
                  <c:v>-2.913952554907665E-3</c:v>
                </c:pt>
                <c:pt idx="62">
                  <c:v>-4.0266177495653366E-3</c:v>
                </c:pt>
                <c:pt idx="63">
                  <c:v>9.8820905943891851E-5</c:v>
                </c:pt>
                <c:pt idx="64">
                  <c:v>1.0250290526425954E-3</c:v>
                </c:pt>
                <c:pt idx="65">
                  <c:v>-2.5781190199425218E-3</c:v>
                </c:pt>
                <c:pt idx="66">
                  <c:v>-3.497377904239124E-3</c:v>
                </c:pt>
                <c:pt idx="67">
                  <c:v>1.8893889386916305E-2</c:v>
                </c:pt>
                <c:pt idx="68">
                  <c:v>-7.8246054206864788E-3</c:v>
                </c:pt>
                <c:pt idx="69">
                  <c:v>-3.5180253893048099E-3</c:v>
                </c:pt>
                <c:pt idx="70">
                  <c:v>-3.3295145333998612E-3</c:v>
                </c:pt>
                <c:pt idx="71">
                  <c:v>2.7788358619633031E-3</c:v>
                </c:pt>
                <c:pt idx="72">
                  <c:v>4.1445398817042695E-4</c:v>
                </c:pt>
                <c:pt idx="73">
                  <c:v>-4.6972523449246711E-3</c:v>
                </c:pt>
                <c:pt idx="74">
                  <c:v>-4.3542183054342655E-3</c:v>
                </c:pt>
                <c:pt idx="75">
                  <c:v>4.2699909759424115E-3</c:v>
                </c:pt>
                <c:pt idx="76">
                  <c:v>-5.1064353980465613E-3</c:v>
                </c:pt>
                <c:pt idx="77">
                  <c:v>-4.5647161461701766E-3</c:v>
                </c:pt>
                <c:pt idx="78">
                  <c:v>-4.5184807876895786E-5</c:v>
                </c:pt>
                <c:pt idx="79">
                  <c:v>-4.0740811319804962E-4</c:v>
                </c:pt>
                <c:pt idx="80">
                  <c:v>-1.5062509860746204E-3</c:v>
                </c:pt>
                <c:pt idx="81">
                  <c:v>-6.3813968824021124E-3</c:v>
                </c:pt>
                <c:pt idx="82">
                  <c:v>-1.4555148176231801E-3</c:v>
                </c:pt>
                <c:pt idx="83">
                  <c:v>6.9363714381054861E-3</c:v>
                </c:pt>
                <c:pt idx="84">
                  <c:v>8.0997421527236671E-3</c:v>
                </c:pt>
                <c:pt idx="85">
                  <c:v>-4.2646790651578274E-3</c:v>
                </c:pt>
                <c:pt idx="86">
                  <c:v>3.2549168958780148E-4</c:v>
                </c:pt>
                <c:pt idx="87">
                  <c:v>6.323528974666948E-3</c:v>
                </c:pt>
                <c:pt idx="88">
                  <c:v>4.4048964441414408E-3</c:v>
                </c:pt>
                <c:pt idx="89">
                  <c:v>-8.844991204371459E-3</c:v>
                </c:pt>
                <c:pt idx="90">
                  <c:v>3.8947727615321146E-4</c:v>
                </c:pt>
                <c:pt idx="91">
                  <c:v>4.337441869774414E-3</c:v>
                </c:pt>
                <c:pt idx="92">
                  <c:v>-6.2223283987402015E-3</c:v>
                </c:pt>
                <c:pt idx="93">
                  <c:v>-2.0790522945720508E-2</c:v>
                </c:pt>
                <c:pt idx="94">
                  <c:v>6.4608009404591733E-3</c:v>
                </c:pt>
                <c:pt idx="95">
                  <c:v>1.1988981115458545E-3</c:v>
                </c:pt>
                <c:pt idx="96">
                  <c:v>-5.3099566238837912E-3</c:v>
                </c:pt>
                <c:pt idx="97">
                  <c:v>9.1802027290130324E-3</c:v>
                </c:pt>
                <c:pt idx="98">
                  <c:v>-1.876750922117738E-3</c:v>
                </c:pt>
                <c:pt idx="99">
                  <c:v>1.6681379524989409E-2</c:v>
                </c:pt>
                <c:pt idx="100">
                  <c:v>-9.4982037324030499E-3</c:v>
                </c:pt>
                <c:pt idx="101">
                  <c:v>3.6188866515543573E-3</c:v>
                </c:pt>
                <c:pt idx="102">
                  <c:v>2.5030643676716927E-3</c:v>
                </c:pt>
                <c:pt idx="103">
                  <c:v>4.5557285052956597E-3</c:v>
                </c:pt>
                <c:pt idx="104">
                  <c:v>4.1292963455519084E-3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4-8B4A-815C-AD2FACCFE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81280"/>
        <c:axId val="676239919"/>
      </c:scatterChart>
      <c:valAx>
        <c:axId val="171008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S&amp;P500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239919"/>
        <c:crosses val="autoZero"/>
        <c:crossBetween val="midCat"/>
      </c:valAx>
      <c:valAx>
        <c:axId val="676239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081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S&amp;P500 Returns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 Change in Total Portfolio</c:v>
          </c:tx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'Q7-Q10'!$L$4:$L$108</c:f>
              <c:numCache>
                <c:formatCode>General</c:formatCode>
                <c:ptCount val="105"/>
                <c:pt idx="0">
                  <c:v>-1.554235167680381E-2</c:v>
                </c:pt>
                <c:pt idx="1">
                  <c:v>6.1060426509255217E-3</c:v>
                </c:pt>
                <c:pt idx="2">
                  <c:v>-2.2668093997161957E-2</c:v>
                </c:pt>
                <c:pt idx="3">
                  <c:v>-2.3913245152988151E-3</c:v>
                </c:pt>
                <c:pt idx="4">
                  <c:v>-9.3299172483169643E-3</c:v>
                </c:pt>
                <c:pt idx="5">
                  <c:v>-4.0703500937097478E-3</c:v>
                </c:pt>
                <c:pt idx="6">
                  <c:v>1.6365004515843509E-2</c:v>
                </c:pt>
                <c:pt idx="7">
                  <c:v>1.4155826355675694E-3</c:v>
                </c:pt>
                <c:pt idx="8">
                  <c:v>-2.3364914266988594E-3</c:v>
                </c:pt>
                <c:pt idx="9">
                  <c:v>-1.280298786815774E-2</c:v>
                </c:pt>
                <c:pt idx="10">
                  <c:v>2.5571508790998283E-3</c:v>
                </c:pt>
                <c:pt idx="11">
                  <c:v>2.4631392729553811E-4</c:v>
                </c:pt>
                <c:pt idx="12">
                  <c:v>2.9854752526471372E-3</c:v>
                </c:pt>
                <c:pt idx="13">
                  <c:v>1.6163085480554673E-2</c:v>
                </c:pt>
                <c:pt idx="14">
                  <c:v>2.0716700764976301E-3</c:v>
                </c:pt>
                <c:pt idx="15">
                  <c:v>6.0036041622444584E-3</c:v>
                </c:pt>
                <c:pt idx="16">
                  <c:v>1.8059307196516074E-2</c:v>
                </c:pt>
                <c:pt idx="17">
                  <c:v>4.4004838979198975E-3</c:v>
                </c:pt>
                <c:pt idx="18">
                  <c:v>2.1966174075525855E-3</c:v>
                </c:pt>
                <c:pt idx="19">
                  <c:v>-2.6958707475214301E-4</c:v>
                </c:pt>
                <c:pt idx="20">
                  <c:v>-2.690717643431892E-3</c:v>
                </c:pt>
                <c:pt idx="21">
                  <c:v>-1.8087312193680813E-3</c:v>
                </c:pt>
                <c:pt idx="22">
                  <c:v>4.6384006673786003E-3</c:v>
                </c:pt>
                <c:pt idx="23">
                  <c:v>1.0495132010199303E-3</c:v>
                </c:pt>
                <c:pt idx="24">
                  <c:v>-7.2494104440957753E-3</c:v>
                </c:pt>
                <c:pt idx="25">
                  <c:v>-2.2193642599503444E-3</c:v>
                </c:pt>
                <c:pt idx="26">
                  <c:v>2.058765599963476E-2</c:v>
                </c:pt>
                <c:pt idx="27">
                  <c:v>-4.2486508039586328E-3</c:v>
                </c:pt>
                <c:pt idx="28">
                  <c:v>-8.4426340110756934E-3</c:v>
                </c:pt>
                <c:pt idx="29">
                  <c:v>7.4996038951761204E-3</c:v>
                </c:pt>
                <c:pt idx="30">
                  <c:v>-5.9644588824887389E-4</c:v>
                </c:pt>
                <c:pt idx="31">
                  <c:v>4.6454997594271375E-3</c:v>
                </c:pt>
                <c:pt idx="32">
                  <c:v>1.9192359032284331E-2</c:v>
                </c:pt>
                <c:pt idx="33">
                  <c:v>-7.6211611251344675E-3</c:v>
                </c:pt>
                <c:pt idx="34">
                  <c:v>4.3183617801289002E-4</c:v>
                </c:pt>
                <c:pt idx="35">
                  <c:v>5.1256931492052009E-3</c:v>
                </c:pt>
                <c:pt idx="36">
                  <c:v>8.0999910478483268E-3</c:v>
                </c:pt>
                <c:pt idx="37">
                  <c:v>1.8415066164128861E-2</c:v>
                </c:pt>
                <c:pt idx="38">
                  <c:v>-4.0517421910943718E-3</c:v>
                </c:pt>
                <c:pt idx="39">
                  <c:v>4.5840304685784055E-3</c:v>
                </c:pt>
                <c:pt idx="40">
                  <c:v>1.7679649434240688E-3</c:v>
                </c:pt>
                <c:pt idx="41">
                  <c:v>1.0475090087711417E-3</c:v>
                </c:pt>
                <c:pt idx="42">
                  <c:v>-2.0603352214919497E-2</c:v>
                </c:pt>
                <c:pt idx="43">
                  <c:v>-8.3881757919156922E-3</c:v>
                </c:pt>
                <c:pt idx="44">
                  <c:v>-6.612224065494751E-3</c:v>
                </c:pt>
                <c:pt idx="45">
                  <c:v>-1.8012357687991382E-2</c:v>
                </c:pt>
                <c:pt idx="46">
                  <c:v>1.7512824826492242E-2</c:v>
                </c:pt>
                <c:pt idx="47">
                  <c:v>1.9186542701167795E-3</c:v>
                </c:pt>
                <c:pt idx="48">
                  <c:v>9.6370248623988079E-3</c:v>
                </c:pt>
                <c:pt idx="49">
                  <c:v>4.7414786928954306E-3</c:v>
                </c:pt>
                <c:pt idx="50">
                  <c:v>-1.3863295158324956E-3</c:v>
                </c:pt>
                <c:pt idx="51">
                  <c:v>5.7793411570794496E-3</c:v>
                </c:pt>
                <c:pt idx="52">
                  <c:v>-1.5188072846485772E-2</c:v>
                </c:pt>
                <c:pt idx="53">
                  <c:v>2.1722345208271317E-2</c:v>
                </c:pt>
                <c:pt idx="54">
                  <c:v>7.0992187352008854E-3</c:v>
                </c:pt>
                <c:pt idx="55">
                  <c:v>-2.5719803021675511E-3</c:v>
                </c:pt>
                <c:pt idx="56">
                  <c:v>1.6222165578021228E-2</c:v>
                </c:pt>
                <c:pt idx="57">
                  <c:v>2.9039405959587032E-2</c:v>
                </c:pt>
                <c:pt idx="58">
                  <c:v>3.1178630277617548E-4</c:v>
                </c:pt>
                <c:pt idx="59">
                  <c:v>3.1314954619572778E-3</c:v>
                </c:pt>
                <c:pt idx="60">
                  <c:v>-1.4208934821000734E-2</c:v>
                </c:pt>
                <c:pt idx="61">
                  <c:v>-2.208501817469248E-3</c:v>
                </c:pt>
                <c:pt idx="62">
                  <c:v>-2.6398890732547503E-2</c:v>
                </c:pt>
                <c:pt idx="63">
                  <c:v>-2.5549942444027945E-3</c:v>
                </c:pt>
                <c:pt idx="64">
                  <c:v>9.9308512324453122E-3</c:v>
                </c:pt>
                <c:pt idx="65">
                  <c:v>-1.3085117985376475E-2</c:v>
                </c:pt>
                <c:pt idx="66">
                  <c:v>-2.8440320864692439E-3</c:v>
                </c:pt>
                <c:pt idx="67">
                  <c:v>1.3136823896891794E-2</c:v>
                </c:pt>
                <c:pt idx="68">
                  <c:v>6.0767471391679415E-3</c:v>
                </c:pt>
                <c:pt idx="69">
                  <c:v>2.9180712629203878E-4</c:v>
                </c:pt>
                <c:pt idx="70">
                  <c:v>-4.5769464478645381E-3</c:v>
                </c:pt>
                <c:pt idx="71">
                  <c:v>1.1130297857869197E-2</c:v>
                </c:pt>
                <c:pt idx="72">
                  <c:v>6.0493023602767515E-3</c:v>
                </c:pt>
                <c:pt idx="73">
                  <c:v>-4.1324876305152232E-3</c:v>
                </c:pt>
                <c:pt idx="74">
                  <c:v>6.0962278677903813E-3</c:v>
                </c:pt>
                <c:pt idx="75">
                  <c:v>1.0658237624296983E-2</c:v>
                </c:pt>
                <c:pt idx="76">
                  <c:v>-1.6205494261157781E-3</c:v>
                </c:pt>
                <c:pt idx="77">
                  <c:v>-5.3571387082071778E-4</c:v>
                </c:pt>
                <c:pt idx="78">
                  <c:v>-1.7021475910882441E-3</c:v>
                </c:pt>
                <c:pt idx="79">
                  <c:v>5.7359246574081035E-3</c:v>
                </c:pt>
                <c:pt idx="80">
                  <c:v>3.3832330992832516E-4</c:v>
                </c:pt>
                <c:pt idx="81">
                  <c:v>-5.6885038783275792E-3</c:v>
                </c:pt>
                <c:pt idx="82">
                  <c:v>-2.7642408678203853E-3</c:v>
                </c:pt>
                <c:pt idx="83">
                  <c:v>1.1391622994590829E-2</c:v>
                </c:pt>
                <c:pt idx="84">
                  <c:v>8.1091886448655601E-3</c:v>
                </c:pt>
                <c:pt idx="85">
                  <c:v>-4.5256149062795582E-3</c:v>
                </c:pt>
                <c:pt idx="86">
                  <c:v>-8.0439992371517208E-4</c:v>
                </c:pt>
                <c:pt idx="87">
                  <c:v>1.2752337111845093E-2</c:v>
                </c:pt>
                <c:pt idx="88">
                  <c:v>1.504842526824513E-3</c:v>
                </c:pt>
                <c:pt idx="89">
                  <c:v>-1.573909269888088E-2</c:v>
                </c:pt>
                <c:pt idx="90">
                  <c:v>5.2193779786105033E-3</c:v>
                </c:pt>
                <c:pt idx="91">
                  <c:v>5.9873730349685851E-3</c:v>
                </c:pt>
                <c:pt idx="92">
                  <c:v>-1.2446471698380132E-2</c:v>
                </c:pt>
                <c:pt idx="93">
                  <c:v>-2.0972105426198557E-2</c:v>
                </c:pt>
                <c:pt idx="94">
                  <c:v>1.5706387274587792E-2</c:v>
                </c:pt>
                <c:pt idx="95">
                  <c:v>3.3248286932207691E-3</c:v>
                </c:pt>
                <c:pt idx="96">
                  <c:v>9.5231998173034814E-4</c:v>
                </c:pt>
                <c:pt idx="97">
                  <c:v>9.2664908393932273E-3</c:v>
                </c:pt>
                <c:pt idx="98">
                  <c:v>-1.046009959772989E-2</c:v>
                </c:pt>
                <c:pt idx="99">
                  <c:v>1.0671341976048529E-2</c:v>
                </c:pt>
                <c:pt idx="100">
                  <c:v>1.4783128247355164E-4</c:v>
                </c:pt>
                <c:pt idx="101">
                  <c:v>-1.4346637624824445E-2</c:v>
                </c:pt>
                <c:pt idx="102">
                  <c:v>1.3004272452359538E-2</c:v>
                </c:pt>
                <c:pt idx="103">
                  <c:v>2.2611582229448471E-3</c:v>
                </c:pt>
                <c:pt idx="104">
                  <c:v>1.5596775961303298E-3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6-7B4C-8C92-FAC790CE19A3}"/>
            </c:ext>
          </c:extLst>
        </c:ser>
        <c:ser>
          <c:idx val="1"/>
          <c:order val="1"/>
          <c:tx>
            <c:v>Predicted % Change in Total Portfolio</c:v>
          </c:tx>
          <c:spPr>
            <a:ln w="28575">
              <a:noFill/>
            </a:ln>
          </c:spPr>
          <c:xVal>
            <c:numRef>
              <c:f>'Q7-Q10'!$H$4:$H$108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'Q7-Q10'!$AU$44:$AU$148</c:f>
              <c:numCache>
                <c:formatCode>General</c:formatCode>
                <c:ptCount val="105"/>
                <c:pt idx="0">
                  <c:v>-9.158861744253937E-4</c:v>
                </c:pt>
                <c:pt idx="1">
                  <c:v>2.7880508385629988E-3</c:v>
                </c:pt>
                <c:pt idx="2">
                  <c:v>-9.7050434123967192E-3</c:v>
                </c:pt>
                <c:pt idx="3">
                  <c:v>7.0966936101576998E-3</c:v>
                </c:pt>
                <c:pt idx="4">
                  <c:v>-9.4490439410957667E-4</c:v>
                </c:pt>
                <c:pt idx="5">
                  <c:v>2.3834282582764865E-3</c:v>
                </c:pt>
                <c:pt idx="6">
                  <c:v>1.1763086625380578E-2</c:v>
                </c:pt>
                <c:pt idx="7">
                  <c:v>1.1206166775602142E-3</c:v>
                </c:pt>
                <c:pt idx="8">
                  <c:v>-4.7728198725694882E-3</c:v>
                </c:pt>
                <c:pt idx="9">
                  <c:v>-1.0134634533180377E-2</c:v>
                </c:pt>
                <c:pt idx="10">
                  <c:v>4.9459618646456854E-3</c:v>
                </c:pt>
                <c:pt idx="11">
                  <c:v>5.0585217087390343E-3</c:v>
                </c:pt>
                <c:pt idx="12">
                  <c:v>-6.8405349920546039E-3</c:v>
                </c:pt>
                <c:pt idx="13">
                  <c:v>9.9722753073922393E-3</c:v>
                </c:pt>
                <c:pt idx="14">
                  <c:v>3.3529601904677335E-3</c:v>
                </c:pt>
                <c:pt idx="15">
                  <c:v>5.5227969790381682E-3</c:v>
                </c:pt>
                <c:pt idx="16">
                  <c:v>7.5238800541723837E-3</c:v>
                </c:pt>
                <c:pt idx="17">
                  <c:v>-6.4627854626693503E-4</c:v>
                </c:pt>
                <c:pt idx="18">
                  <c:v>6.80982039732584E-3</c:v>
                </c:pt>
                <c:pt idx="19">
                  <c:v>2.7564319572502324E-3</c:v>
                </c:pt>
                <c:pt idx="20">
                  <c:v>1.4726657907731715E-3</c:v>
                </c:pt>
                <c:pt idx="21">
                  <c:v>1.9910126075754054E-4</c:v>
                </c:pt>
                <c:pt idx="22">
                  <c:v>2.8115771855137884E-3</c:v>
                </c:pt>
                <c:pt idx="23">
                  <c:v>8.1422313480218767E-3</c:v>
                </c:pt>
                <c:pt idx="24">
                  <c:v>5.9592646217431454E-3</c:v>
                </c:pt>
                <c:pt idx="25">
                  <c:v>1.7153104341891144E-3</c:v>
                </c:pt>
                <c:pt idx="26">
                  <c:v>3.523756503768839E-4</c:v>
                </c:pt>
                <c:pt idx="27">
                  <c:v>-3.4337071369741272E-3</c:v>
                </c:pt>
                <c:pt idx="28">
                  <c:v>-7.5198374729288624E-3</c:v>
                </c:pt>
                <c:pt idx="29">
                  <c:v>4.241415620505693E-3</c:v>
                </c:pt>
                <c:pt idx="30">
                  <c:v>1.5979403387322072E-3</c:v>
                </c:pt>
                <c:pt idx="31">
                  <c:v>3.1347693854343649E-3</c:v>
                </c:pt>
                <c:pt idx="32">
                  <c:v>9.5153578853765519E-3</c:v>
                </c:pt>
                <c:pt idx="33">
                  <c:v>2.1050133313705007E-3</c:v>
                </c:pt>
                <c:pt idx="34">
                  <c:v>2.6256629416521859E-3</c:v>
                </c:pt>
                <c:pt idx="35">
                  <c:v>4.8298840355991102E-4</c:v>
                </c:pt>
                <c:pt idx="36">
                  <c:v>-6.7679549552498823E-3</c:v>
                </c:pt>
                <c:pt idx="37">
                  <c:v>6.2695538246676629E-3</c:v>
                </c:pt>
                <c:pt idx="38">
                  <c:v>-7.2080863629513429E-4</c:v>
                </c:pt>
                <c:pt idx="39">
                  <c:v>2.833685625839682E-3</c:v>
                </c:pt>
                <c:pt idx="40">
                  <c:v>2.0710825686710876E-4</c:v>
                </c:pt>
                <c:pt idx="41">
                  <c:v>8.3176540885144812E-3</c:v>
                </c:pt>
                <c:pt idx="42">
                  <c:v>1.3932576563718182E-3</c:v>
                </c:pt>
                <c:pt idx="43">
                  <c:v>6.9391566680701948E-3</c:v>
                </c:pt>
                <c:pt idx="44">
                  <c:v>-3.8783858952907489E-3</c:v>
                </c:pt>
                <c:pt idx="45">
                  <c:v>-7.4736957478676886E-3</c:v>
                </c:pt>
                <c:pt idx="46">
                  <c:v>5.9782484568831461E-3</c:v>
                </c:pt>
                <c:pt idx="47">
                  <c:v>-4.1171651237182742E-3</c:v>
                </c:pt>
                <c:pt idx="48">
                  <c:v>2.3276189425840027E-3</c:v>
                </c:pt>
                <c:pt idx="49">
                  <c:v>6.2074906127822412E-3</c:v>
                </c:pt>
                <c:pt idx="50">
                  <c:v>-1.5873863766395048E-3</c:v>
                </c:pt>
                <c:pt idx="51">
                  <c:v>5.4684462314126773E-3</c:v>
                </c:pt>
                <c:pt idx="52">
                  <c:v>-1.2978793513069508E-2</c:v>
                </c:pt>
                <c:pt idx="53">
                  <c:v>1.2444406214635164E-2</c:v>
                </c:pt>
                <c:pt idx="54">
                  <c:v>-2.0339172645898922E-3</c:v>
                </c:pt>
                <c:pt idx="55">
                  <c:v>6.4060534275294841E-3</c:v>
                </c:pt>
                <c:pt idx="56">
                  <c:v>2.6537298709200831E-3</c:v>
                </c:pt>
                <c:pt idx="57">
                  <c:v>1.1969752585506994E-3</c:v>
                </c:pt>
                <c:pt idx="58">
                  <c:v>-4.9431943316962899E-3</c:v>
                </c:pt>
                <c:pt idx="59">
                  <c:v>9.6683273395135319E-4</c:v>
                </c:pt>
                <c:pt idx="60">
                  <c:v>-4.5734503113261868E-3</c:v>
                </c:pt>
                <c:pt idx="61">
                  <c:v>7.0545073743841702E-4</c:v>
                </c:pt>
                <c:pt idx="62">
                  <c:v>-2.2372272982982166E-2</c:v>
                </c:pt>
                <c:pt idx="63">
                  <c:v>-2.6538151503466864E-3</c:v>
                </c:pt>
                <c:pt idx="64">
                  <c:v>8.9058221798027169E-3</c:v>
                </c:pt>
                <c:pt idx="65">
                  <c:v>-1.0506998965433953E-2</c:v>
                </c:pt>
                <c:pt idx="66">
                  <c:v>6.5334581776987997E-4</c:v>
                </c:pt>
                <c:pt idx="67">
                  <c:v>-5.757065490024511E-3</c:v>
                </c:pt>
                <c:pt idx="68">
                  <c:v>1.390135255985442E-2</c:v>
                </c:pt>
                <c:pt idx="69">
                  <c:v>3.8098325155968486E-3</c:v>
                </c:pt>
                <c:pt idx="70">
                  <c:v>-1.2474319144646767E-3</c:v>
                </c:pt>
                <c:pt idx="71">
                  <c:v>8.3514619959058935E-3</c:v>
                </c:pt>
                <c:pt idx="72">
                  <c:v>5.6348483721063245E-3</c:v>
                </c:pt>
                <c:pt idx="73">
                  <c:v>5.6476471440944755E-4</c:v>
                </c:pt>
                <c:pt idx="74">
                  <c:v>1.0450446173224647E-2</c:v>
                </c:pt>
                <c:pt idx="75">
                  <c:v>6.3882466483545716E-3</c:v>
                </c:pt>
                <c:pt idx="76">
                  <c:v>3.485885971930783E-3</c:v>
                </c:pt>
                <c:pt idx="77">
                  <c:v>4.0290022753494588E-3</c:v>
                </c:pt>
                <c:pt idx="78">
                  <c:v>-1.6569627832113483E-3</c:v>
                </c:pt>
                <c:pt idx="79">
                  <c:v>6.1433327706061532E-3</c:v>
                </c:pt>
                <c:pt idx="80">
                  <c:v>1.8445742960029455E-3</c:v>
                </c:pt>
                <c:pt idx="81">
                  <c:v>6.9289300407453279E-4</c:v>
                </c:pt>
                <c:pt idx="82">
                  <c:v>-1.3087260501972052E-3</c:v>
                </c:pt>
                <c:pt idx="83">
                  <c:v>4.4552515564853425E-3</c:v>
                </c:pt>
                <c:pt idx="84">
                  <c:v>9.4464921418934041E-6</c:v>
                </c:pt>
                <c:pt idx="85">
                  <c:v>-2.6093584112173108E-4</c:v>
                </c:pt>
                <c:pt idx="86">
                  <c:v>-1.1298916133029736E-3</c:v>
                </c:pt>
                <c:pt idx="87">
                  <c:v>6.428808137178145E-3</c:v>
                </c:pt>
                <c:pt idx="88">
                  <c:v>-2.9000539173169282E-3</c:v>
                </c:pt>
                <c:pt idx="89">
                  <c:v>-6.894101494509421E-3</c:v>
                </c:pt>
                <c:pt idx="90">
                  <c:v>4.8299007024572918E-3</c:v>
                </c:pt>
                <c:pt idx="91">
                  <c:v>1.6499311651941714E-3</c:v>
                </c:pt>
                <c:pt idx="92">
                  <c:v>-6.2241432996399306E-3</c:v>
                </c:pt>
                <c:pt idx="93">
                  <c:v>-1.8158248047804842E-4</c:v>
                </c:pt>
                <c:pt idx="94">
                  <c:v>9.245586334128619E-3</c:v>
                </c:pt>
                <c:pt idx="95">
                  <c:v>2.1259305816749147E-3</c:v>
                </c:pt>
                <c:pt idx="96">
                  <c:v>6.2622766056141393E-3</c:v>
                </c:pt>
                <c:pt idx="97">
                  <c:v>8.6288110380194905E-5</c:v>
                </c:pt>
                <c:pt idx="98">
                  <c:v>-8.5833486756121524E-3</c:v>
                </c:pt>
                <c:pt idx="99">
                  <c:v>-6.0100375489408817E-3</c:v>
                </c:pt>
                <c:pt idx="100">
                  <c:v>9.6460350148766007E-3</c:v>
                </c:pt>
                <c:pt idx="101">
                  <c:v>-1.7965524276378802E-2</c:v>
                </c:pt>
                <c:pt idx="102">
                  <c:v>1.0501208084687845E-2</c:v>
                </c:pt>
                <c:pt idx="103">
                  <c:v>-2.2945702823508126E-3</c:v>
                </c:pt>
                <c:pt idx="104">
                  <c:v>-2.5696187494215787E-3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6-7B4C-8C92-FAC790CE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011407"/>
        <c:axId val="1561059728"/>
      </c:scatterChart>
      <c:valAx>
        <c:axId val="53001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S&amp;P500 Returns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1059728"/>
        <c:crosses val="autoZero"/>
        <c:crossBetween val="midCat"/>
      </c:valAx>
      <c:valAx>
        <c:axId val="156105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Change in Total Portfolio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0011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</xdr:rowOff>
    </xdr:from>
    <xdr:to>
      <xdr:col>20</xdr:col>
      <xdr:colOff>234162</xdr:colOff>
      <xdr:row>18</xdr:row>
      <xdr:rowOff>81299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6B2B7-0C7D-A94B-AD00-887D287F9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20</xdr:col>
      <xdr:colOff>170662</xdr:colOff>
      <xdr:row>50</xdr:row>
      <xdr:rowOff>75855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B56DD-C7BC-014B-B5F4-BEBB03BD4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20</xdr:col>
      <xdr:colOff>148890</xdr:colOff>
      <xdr:row>82</xdr:row>
      <xdr:rowOff>81298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D9931E-280A-684A-BAD8-C282871B3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54</xdr:row>
      <xdr:rowOff>12700</xdr:rowOff>
    </xdr:from>
    <xdr:to>
      <xdr:col>25</xdr:col>
      <xdr:colOff>12700</xdr:colOff>
      <xdr:row>64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A1D3E-1DAC-A648-8C17-40FDB149F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39</xdr:row>
      <xdr:rowOff>177800</xdr:rowOff>
    </xdr:from>
    <xdr:to>
      <xdr:col>25</xdr:col>
      <xdr:colOff>12700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AD066-78FD-A341-BA39-E75B5827E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54</xdr:row>
      <xdr:rowOff>0</xdr:rowOff>
    </xdr:from>
    <xdr:to>
      <xdr:col>40</xdr:col>
      <xdr:colOff>0</xdr:colOff>
      <xdr:row>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09CBD-230C-0149-B361-322BC7B2A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40</xdr:row>
      <xdr:rowOff>0</xdr:rowOff>
    </xdr:from>
    <xdr:to>
      <xdr:col>40</xdr:col>
      <xdr:colOff>0</xdr:colOff>
      <xdr:row>50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D50B9-7715-814D-88DC-ABBC3EFC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54</xdr:row>
      <xdr:rowOff>0</xdr:rowOff>
    </xdr:from>
    <xdr:to>
      <xdr:col>55</xdr:col>
      <xdr:colOff>0</xdr:colOff>
      <xdr:row>64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1A97FC-7EEE-8241-B097-1757A8800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0</xdr:colOff>
      <xdr:row>40</xdr:row>
      <xdr:rowOff>12700</xdr:rowOff>
    </xdr:from>
    <xdr:to>
      <xdr:col>55</xdr:col>
      <xdr:colOff>0</xdr:colOff>
      <xdr:row>50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A6F1D9-3847-E94C-90B1-B56FFB6E7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ks/Downloads/Stan's%20stocks_Ayush%20Malani_HW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-Q6"/>
      <sheetName val="Q7-10"/>
      <sheetName val="FB and FPL Regression"/>
      <sheetName val="Total Portfolio Regression"/>
      <sheetName val="_STDS_DG10D524E1"/>
      <sheetName val="_STDS_DG180BAB95"/>
    </sheetNames>
    <sheetDataSet>
      <sheetData sheetId="0">
        <row r="2">
          <cell r="E2" t="str">
            <v>Change in FB</v>
          </cell>
          <cell r="F2" t="str">
            <v>R (Return)</v>
          </cell>
          <cell r="H2" t="str">
            <v>Change in Log(FB)</v>
          </cell>
        </row>
        <row r="4">
          <cell r="E4">
            <v>-0.68999999999999773</v>
          </cell>
          <cell r="F4">
            <v>-1.1283728536385899E-2</v>
          </cell>
          <cell r="H4">
            <v>-1.1347872781868773E-2</v>
          </cell>
        </row>
        <row r="5">
          <cell r="E5">
            <v>0.75999999999999801</v>
          </cell>
          <cell r="F5">
            <v>1.2570294409526927E-2</v>
          </cell>
          <cell r="H5">
            <v>1.2491944165954116E-2</v>
          </cell>
        </row>
        <row r="6">
          <cell r="E6">
            <v>-2.6899999999999977</v>
          </cell>
          <cell r="F6">
            <v>-4.3939888925187812E-2</v>
          </cell>
          <cell r="H6">
            <v>-4.4934490214137313E-2</v>
          </cell>
        </row>
        <row r="7">
          <cell r="E7">
            <v>-1.1400000000000006</v>
          </cell>
          <cell r="F7">
            <v>-1.9477191184008209E-2</v>
          </cell>
          <cell r="H7">
            <v>-1.9669371182858164E-2</v>
          </cell>
        </row>
        <row r="8">
          <cell r="E8">
            <v>-0.63000000000000256</v>
          </cell>
          <cell r="F8">
            <v>-1.0977522216414053E-2</v>
          </cell>
          <cell r="H8">
            <v>-1.1038219828429341E-2</v>
          </cell>
        </row>
        <row r="9">
          <cell r="E9">
            <v>0.48000000000000398</v>
          </cell>
          <cell r="F9">
            <v>8.4566596194503869E-3</v>
          </cell>
          <cell r="H9">
            <v>8.4211023964089193E-3</v>
          </cell>
        </row>
        <row r="10">
          <cell r="E10">
            <v>2.5899999999999963</v>
          </cell>
          <cell r="F10">
            <v>4.5248078266946122E-2</v>
          </cell>
          <cell r="H10">
            <v>4.4254252713689546E-2</v>
          </cell>
        </row>
        <row r="11">
          <cell r="E11">
            <v>0</v>
          </cell>
          <cell r="F11">
            <v>0</v>
          </cell>
          <cell r="H11">
            <v>0</v>
          </cell>
        </row>
        <row r="12">
          <cell r="E12">
            <v>-0.60000000000000142</v>
          </cell>
          <cell r="F12">
            <v>-1.0028413839211122E-2</v>
          </cell>
          <cell r="H12">
            <v>-1.0079037113066569E-2</v>
          </cell>
        </row>
        <row r="13">
          <cell r="E13">
            <v>-1.3099999999999952</v>
          </cell>
          <cell r="F13">
            <v>-2.2117170352861645E-2</v>
          </cell>
          <cell r="H13">
            <v>-2.2365422211412245E-2</v>
          </cell>
        </row>
        <row r="14">
          <cell r="E14">
            <v>0.10000000000000142</v>
          </cell>
          <cell r="F14">
            <v>1.726519337016599E-3</v>
          </cell>
          <cell r="H14">
            <v>1.7250306157965412E-3</v>
          </cell>
        </row>
        <row r="15">
          <cell r="E15">
            <v>1.1899999999999977</v>
          </cell>
          <cell r="F15">
            <v>2.0510168907273314E-2</v>
          </cell>
          <cell r="H15">
            <v>2.0302667850426559E-2</v>
          </cell>
        </row>
        <row r="16">
          <cell r="E16">
            <v>-0.64999999999999858</v>
          </cell>
          <cell r="F16">
            <v>-1.0977875358892055E-2</v>
          </cell>
          <cell r="H16">
            <v>-1.1038576890627816E-2</v>
          </cell>
        </row>
        <row r="17">
          <cell r="E17">
            <v>1.9299999999999997</v>
          </cell>
          <cell r="F17">
            <v>3.2957650273224039E-2</v>
          </cell>
          <cell r="H17">
            <v>3.2426192465766057E-2</v>
          </cell>
        </row>
        <row r="18">
          <cell r="E18">
            <v>3.0000000000001137E-2</v>
          </cell>
          <cell r="F18">
            <v>4.9594974375931778E-4</v>
          </cell>
          <cell r="H18">
            <v>4.9582680133219981E-4</v>
          </cell>
        </row>
        <row r="19">
          <cell r="E19">
            <v>0.82999999999999829</v>
          </cell>
          <cell r="F19">
            <v>1.3714474553866462E-2</v>
          </cell>
          <cell r="H19">
            <v>1.3621282236766064E-2</v>
          </cell>
        </row>
        <row r="20">
          <cell r="E20">
            <v>2.1299999999999955</v>
          </cell>
          <cell r="F20">
            <v>3.4718826405867896E-2</v>
          </cell>
          <cell r="H20">
            <v>3.4129724501287484E-2</v>
          </cell>
        </row>
        <row r="21">
          <cell r="E21">
            <v>3.0000000000001137E-2</v>
          </cell>
          <cell r="F21">
            <v>4.7258979206050945E-4</v>
          </cell>
          <cell r="H21">
            <v>4.7247815667539328E-4</v>
          </cell>
        </row>
        <row r="22">
          <cell r="E22">
            <v>0.32000000000000028</v>
          </cell>
          <cell r="F22">
            <v>5.0385766021099083E-3</v>
          </cell>
          <cell r="H22">
            <v>5.025925453082003E-3</v>
          </cell>
        </row>
        <row r="23">
          <cell r="E23">
            <v>-0.53000000000000114</v>
          </cell>
          <cell r="F23">
            <v>-8.3033056556478333E-3</v>
          </cell>
          <cell r="H23">
            <v>-8.3379701178349919E-3</v>
          </cell>
        </row>
        <row r="24">
          <cell r="E24">
            <v>-0.21999999999999886</v>
          </cell>
          <cell r="F24">
            <v>-3.4755134281200454E-3</v>
          </cell>
          <cell r="H24">
            <v>-3.4815670552932332E-3</v>
          </cell>
        </row>
        <row r="25">
          <cell r="E25">
            <v>-0.21000000000000085</v>
          </cell>
          <cell r="F25">
            <v>-3.3291058972733174E-3</v>
          </cell>
          <cell r="H25">
            <v>-3.3346596998677924E-3</v>
          </cell>
        </row>
        <row r="26">
          <cell r="E26">
            <v>0.47000000000000597</v>
          </cell>
          <cell r="F26">
            <v>7.4757435979005251E-3</v>
          </cell>
          <cell r="H26">
            <v>7.4479387155239607E-3</v>
          </cell>
        </row>
        <row r="27">
          <cell r="E27">
            <v>-0.15000000000000568</v>
          </cell>
          <cell r="F27">
            <v>-2.3681717713925745E-3</v>
          </cell>
          <cell r="H27">
            <v>-2.3709803251295014E-3</v>
          </cell>
        </row>
        <row r="28">
          <cell r="E28">
            <v>-0.68999999999999773</v>
          </cell>
          <cell r="F28">
            <v>-1.0919449279949324E-2</v>
          </cell>
          <cell r="H28">
            <v>-1.097950404300807E-2</v>
          </cell>
        </row>
        <row r="29">
          <cell r="E29">
            <v>0.38000000000000256</v>
          </cell>
          <cell r="F29">
            <v>6.0800000000000411E-3</v>
          </cell>
          <cell r="H29">
            <v>6.061591378594855E-3</v>
          </cell>
        </row>
        <row r="30">
          <cell r="E30">
            <v>2.8899999999999935</v>
          </cell>
          <cell r="F30">
            <v>4.5960559796437553E-2</v>
          </cell>
          <cell r="H30">
            <v>4.4935659192308464E-2</v>
          </cell>
        </row>
        <row r="31">
          <cell r="E31">
            <v>1.0000000000005116E-2</v>
          </cell>
          <cell r="F31">
            <v>1.5204500532165299E-4</v>
          </cell>
          <cell r="H31">
            <v>1.5203344765168936E-4</v>
          </cell>
        </row>
        <row r="32">
          <cell r="E32">
            <v>-1.4899999999999949</v>
          </cell>
          <cell r="F32">
            <v>-2.2651261781696488E-2</v>
          </cell>
          <cell r="H32">
            <v>-2.2911742607315766E-2</v>
          </cell>
        </row>
        <row r="33">
          <cell r="E33">
            <v>0.20999999999999375</v>
          </cell>
          <cell r="F33">
            <v>3.2664489034063418E-3</v>
          </cell>
          <cell r="H33">
            <v>3.2611256481311912E-3</v>
          </cell>
        </row>
        <row r="34">
          <cell r="E34">
            <v>-0.31000000000000227</v>
          </cell>
          <cell r="F34">
            <v>-4.8062015503876326E-3</v>
          </cell>
          <cell r="H34">
            <v>-4.8177884780393754E-3</v>
          </cell>
        </row>
        <row r="35">
          <cell r="E35">
            <v>0.21000000000000796</v>
          </cell>
          <cell r="F35">
            <v>3.2715376226827848E-3</v>
          </cell>
          <cell r="H35">
            <v>3.2661977866208503E-3</v>
          </cell>
        </row>
        <row r="36">
          <cell r="E36">
            <v>1.1999999999999886</v>
          </cell>
          <cell r="F36">
            <v>1.8633540372670631E-2</v>
          </cell>
          <cell r="H36">
            <v>1.8462062839735616E-2</v>
          </cell>
        </row>
        <row r="37">
          <cell r="E37">
            <v>-1.2599999999999909</v>
          </cell>
          <cell r="F37">
            <v>-1.9207317073170596E-2</v>
          </cell>
          <cell r="H37">
            <v>-1.9394174139163667E-2</v>
          </cell>
        </row>
        <row r="38">
          <cell r="E38">
            <v>0.15999999999999659</v>
          </cell>
          <cell r="F38">
            <v>2.4867889337891916E-3</v>
          </cell>
          <cell r="H38">
            <v>2.4837019908465763E-3</v>
          </cell>
        </row>
        <row r="39">
          <cell r="E39">
            <v>0.87000000000000455</v>
          </cell>
          <cell r="F39">
            <v>1.3488372093023327E-2</v>
          </cell>
          <cell r="H39">
            <v>1.3398213822911842E-2</v>
          </cell>
        </row>
        <row r="40">
          <cell r="E40">
            <v>0.34999999999999432</v>
          </cell>
          <cell r="F40">
            <v>5.3541379837845236E-3</v>
          </cell>
          <cell r="H40">
            <v>5.3398555444292839E-3</v>
          </cell>
        </row>
        <row r="41">
          <cell r="E41">
            <v>1.7199999999999989</v>
          </cell>
          <cell r="F41">
            <v>2.617163724893486E-2</v>
          </cell>
          <cell r="H41">
            <v>2.5835020524532126E-2</v>
          </cell>
        </row>
        <row r="42">
          <cell r="E42">
            <v>-0.31000000000000227</v>
          </cell>
          <cell r="F42">
            <v>-4.5966785290629045E-3</v>
          </cell>
          <cell r="H42">
            <v>-4.6072757429396205E-3</v>
          </cell>
        </row>
        <row r="43">
          <cell r="E43">
            <v>0.46999999999999886</v>
          </cell>
          <cell r="F43">
            <v>7.0013406822582881E-3</v>
          </cell>
          <cell r="H43">
            <v>6.9769450982581915E-3</v>
          </cell>
        </row>
        <row r="44">
          <cell r="E44">
            <v>-0.30999999999998806</v>
          </cell>
          <cell r="F44">
            <v>-4.5857988165678709E-3</v>
          </cell>
          <cell r="H44">
            <v>-4.5963458486912856E-3</v>
          </cell>
        </row>
        <row r="45">
          <cell r="E45">
            <v>0.76999999999999602</v>
          </cell>
          <cell r="F45">
            <v>1.144300787635601E-2</v>
          </cell>
          <cell r="H45">
            <v>1.1378031872532723E-2</v>
          </cell>
        </row>
        <row r="46">
          <cell r="E46">
            <v>-1.6099999999999994</v>
          </cell>
          <cell r="F46">
            <v>-2.3655598001763142E-2</v>
          </cell>
          <cell r="H46">
            <v>-2.3939883913505433E-2</v>
          </cell>
        </row>
        <row r="47">
          <cell r="E47">
            <v>-0.15999999999999659</v>
          </cell>
          <cell r="F47">
            <v>-2.4078254326560808E-3</v>
          </cell>
          <cell r="H47">
            <v>-2.4107289059545067E-3</v>
          </cell>
        </row>
        <row r="48">
          <cell r="E48">
            <v>-1</v>
          </cell>
          <cell r="F48">
            <v>-1.5085231558304419E-2</v>
          </cell>
          <cell r="H48">
            <v>-1.5200171054758016E-2</v>
          </cell>
        </row>
        <row r="49">
          <cell r="E49">
            <v>-2.5300000000000082</v>
          </cell>
          <cell r="F49">
            <v>-3.8750191453515208E-2</v>
          </cell>
          <cell r="H49">
            <v>-3.9520957333709639E-2</v>
          </cell>
        </row>
        <row r="50">
          <cell r="E50">
            <v>2.2100000000000009</v>
          </cell>
          <cell r="F50">
            <v>3.5213511790949663E-2</v>
          </cell>
          <cell r="H50">
            <v>3.4607697027607465E-2</v>
          </cell>
        </row>
        <row r="51">
          <cell r="E51">
            <v>-9.9999999999994316E-2</v>
          </cell>
          <cell r="F51">
            <v>-1.5391719255039914E-3</v>
          </cell>
          <cell r="H51">
            <v>-1.5403576674755115E-3</v>
          </cell>
        </row>
        <row r="52">
          <cell r="E52">
            <v>1.4699999999999989</v>
          </cell>
          <cell r="F52">
            <v>2.2660706027439477E-2</v>
          </cell>
          <cell r="H52">
            <v>2.2407766293942366E-2</v>
          </cell>
        </row>
        <row r="53">
          <cell r="E53">
            <v>1.5600000000000023</v>
          </cell>
          <cell r="F53">
            <v>2.3515224600542693E-2</v>
          </cell>
          <cell r="H53">
            <v>2.3243001045743839E-2</v>
          </cell>
        </row>
        <row r="54">
          <cell r="E54">
            <v>-0.73000000000000398</v>
          </cell>
          <cell r="F54">
            <v>-1.0751104565537612E-2</v>
          </cell>
          <cell r="H54">
            <v>-1.0809315285877474E-2</v>
          </cell>
        </row>
        <row r="55">
          <cell r="E55">
            <v>0.48999999999999488</v>
          </cell>
          <cell r="F55">
            <v>7.2949233288669771E-3</v>
          </cell>
          <cell r="H55">
            <v>7.2684440737891265E-3</v>
          </cell>
        </row>
        <row r="56">
          <cell r="E56">
            <v>-1.25</v>
          </cell>
          <cell r="F56">
            <v>-1.8474726574046706E-2</v>
          </cell>
          <cell r="H56">
            <v>-1.8647515799940173E-2</v>
          </cell>
        </row>
        <row r="57">
          <cell r="E57">
            <v>2.0100000000000051</v>
          </cell>
          <cell r="F57">
            <v>3.0266526125583577E-2</v>
          </cell>
          <cell r="H57">
            <v>2.9817531996837232E-2</v>
          </cell>
        </row>
        <row r="58">
          <cell r="E58">
            <v>0.98000000000000398</v>
          </cell>
          <cell r="F58">
            <v>1.4323297281496696E-2</v>
          </cell>
          <cell r="H58">
            <v>1.4221687963299701E-2</v>
          </cell>
        </row>
        <row r="59">
          <cell r="E59">
            <v>-0.13000000000000966</v>
          </cell>
          <cell r="F59">
            <v>-1.8731988472623869E-3</v>
          </cell>
          <cell r="H59">
            <v>-1.8749554782448996E-3</v>
          </cell>
        </row>
        <row r="60">
          <cell r="E60">
            <v>2.0200000000000102</v>
          </cell>
          <cell r="F60">
            <v>2.9161253067706228E-2</v>
          </cell>
          <cell r="H60">
            <v>2.8744153095023428E-2</v>
          </cell>
        </row>
        <row r="61">
          <cell r="E61">
            <v>3.6899999999999977</v>
          </cell>
          <cell r="F61">
            <v>5.1760415205498629E-2</v>
          </cell>
          <cell r="H61">
            <v>5.0465346178228287E-2</v>
          </cell>
        </row>
        <row r="62">
          <cell r="E62">
            <v>0.20999999999999375</v>
          </cell>
          <cell r="F62">
            <v>2.8007468658308048E-3</v>
          </cell>
          <cell r="H62">
            <v>2.7968320821702974E-3</v>
          </cell>
        </row>
        <row r="63">
          <cell r="E63">
            <v>-0.26999999999999602</v>
          </cell>
          <cell r="F63">
            <v>-3.5909030456177157E-3</v>
          </cell>
          <cell r="H63">
            <v>-3.5973658140484588E-3</v>
          </cell>
        </row>
        <row r="64">
          <cell r="E64">
            <v>-1.210000000000008</v>
          </cell>
          <cell r="F64">
            <v>-1.6150560597971274E-2</v>
          </cell>
          <cell r="H64">
            <v>-1.6282402374690363E-2</v>
          </cell>
        </row>
        <row r="65">
          <cell r="E65">
            <v>0.97000000000001307</v>
          </cell>
          <cell r="F65">
            <v>1.3159679826346672E-2</v>
          </cell>
          <cell r="H65">
            <v>1.3073843472325208E-2</v>
          </cell>
        </row>
        <row r="66">
          <cell r="E66">
            <v>-2.0300000000000011</v>
          </cell>
          <cell r="F66">
            <v>-2.7182645956079284E-2</v>
          </cell>
          <cell r="H66">
            <v>-2.7558928657230197E-2</v>
          </cell>
        </row>
        <row r="67">
          <cell r="E67">
            <v>-0.29000000000000625</v>
          </cell>
          <cell r="F67">
            <v>-3.991741225051703E-3</v>
          </cell>
          <cell r="H67">
            <v>-3.9997294891973567E-3</v>
          </cell>
        </row>
        <row r="68">
          <cell r="E68">
            <v>1.1500000000000057</v>
          </cell>
          <cell r="F68">
            <v>1.5892758430071943E-2</v>
          </cell>
          <cell r="H68">
            <v>1.5767790858901343E-2</v>
          </cell>
        </row>
        <row r="69">
          <cell r="E69">
            <v>-0.82000000000000739</v>
          </cell>
          <cell r="F69">
            <v>-1.115494490545514E-2</v>
          </cell>
          <cell r="H69">
            <v>-1.1217627889451798E-2</v>
          </cell>
        </row>
        <row r="70">
          <cell r="E70">
            <v>-0.21999999999999886</v>
          </cell>
          <cell r="F70">
            <v>-3.0265511074425489E-3</v>
          </cell>
          <cell r="H70">
            <v>-3.0311403753540134E-3</v>
          </cell>
        </row>
        <row r="71">
          <cell r="E71">
            <v>0.70000000000000284</v>
          </cell>
          <cell r="F71">
            <v>9.659169311439255E-3</v>
          </cell>
          <cell r="H71">
            <v>9.6128177747480947E-3</v>
          </cell>
        </row>
        <row r="72">
          <cell r="E72">
            <v>-0.10999999999999943</v>
          </cell>
          <cell r="F72">
            <v>-1.5033483668169937E-3</v>
          </cell>
          <cell r="H72">
            <v>-1.5044795288021717E-3</v>
          </cell>
        </row>
        <row r="73">
          <cell r="E73">
            <v>0.37999999999999545</v>
          </cell>
          <cell r="F73">
            <v>5.2012044894606552E-3</v>
          </cell>
          <cell r="H73">
            <v>5.1877249450988927E-3</v>
          </cell>
        </row>
        <row r="74">
          <cell r="E74">
            <v>-0.60999999999999943</v>
          </cell>
          <cell r="F74">
            <v>-8.3061002178649156E-3</v>
          </cell>
          <cell r="H74">
            <v>-8.3407880824113434E-3</v>
          </cell>
        </row>
        <row r="75">
          <cell r="E75">
            <v>0.93999999999999773</v>
          </cell>
          <cell r="F75">
            <v>1.2906769188521183E-2</v>
          </cell>
          <cell r="H75">
            <v>1.2824186666387405E-2</v>
          </cell>
        </row>
        <row r="76">
          <cell r="E76">
            <v>0.53000000000000114</v>
          </cell>
          <cell r="F76">
            <v>7.1844923410600671E-3</v>
          </cell>
          <cell r="H76">
            <v>7.1588068275021399E-3</v>
          </cell>
        </row>
        <row r="77">
          <cell r="E77">
            <v>-0.67000000000000171</v>
          </cell>
          <cell r="F77">
            <v>-9.0174966352624727E-3</v>
          </cell>
          <cell r="H77">
            <v>-9.0584003430880244E-3</v>
          </cell>
        </row>
        <row r="78">
          <cell r="E78">
            <v>0.96000000000000796</v>
          </cell>
          <cell r="F78">
            <v>1.3038163791932745E-2</v>
          </cell>
          <cell r="H78">
            <v>1.2953898586446577E-2</v>
          </cell>
        </row>
        <row r="79">
          <cell r="E79">
            <v>0.70000000000000284</v>
          </cell>
          <cell r="F79">
            <v>9.3846360101890718E-3</v>
          </cell>
          <cell r="H79">
            <v>9.3408738949589676E-3</v>
          </cell>
        </row>
        <row r="80">
          <cell r="E80">
            <v>-0.48000000000000398</v>
          </cell>
          <cell r="F80">
            <v>-6.3753486518794518E-3</v>
          </cell>
          <cell r="H80">
            <v>-6.3957579777174089E-3</v>
          </cell>
        </row>
        <row r="81">
          <cell r="E81">
            <v>-0.24000000000000909</v>
          </cell>
          <cell r="F81">
            <v>-3.2081272557145982E-3</v>
          </cell>
          <cell r="H81">
            <v>-3.213284328610122E-3</v>
          </cell>
        </row>
        <row r="82">
          <cell r="E82">
            <v>0</v>
          </cell>
          <cell r="F82">
            <v>0</v>
          </cell>
          <cell r="H82">
            <v>0</v>
          </cell>
        </row>
        <row r="83">
          <cell r="E83">
            <v>0.45000000000000284</v>
          </cell>
          <cell r="F83">
            <v>6.0345983639533713E-3</v>
          </cell>
          <cell r="H83">
            <v>6.0164630980379386E-3</v>
          </cell>
        </row>
        <row r="84">
          <cell r="E84">
            <v>0.93999999999999773</v>
          </cell>
          <cell r="F84">
            <v>1.2529992002132735E-2</v>
          </cell>
          <cell r="H84">
            <v>1.2452141290343555E-2</v>
          </cell>
        </row>
        <row r="85">
          <cell r="E85">
            <v>-1.3299999999999983</v>
          </cell>
          <cell r="F85">
            <v>-1.7509215376513933E-2</v>
          </cell>
          <cell r="H85">
            <v>-1.7664314800788894E-2</v>
          </cell>
        </row>
        <row r="86">
          <cell r="E86">
            <v>-0.76999999999999602</v>
          </cell>
          <cell r="F86">
            <v>-1.0317566662200135E-2</v>
          </cell>
          <cell r="H86">
            <v>-1.0371161718878419E-2</v>
          </cell>
        </row>
        <row r="87">
          <cell r="E87">
            <v>0.95999999999999375</v>
          </cell>
          <cell r="F87">
            <v>1.2997562956945489E-2</v>
          </cell>
          <cell r="H87">
            <v>1.2913819495582679E-2</v>
          </cell>
        </row>
        <row r="88">
          <cell r="E88">
            <v>1.8600000000000136</v>
          </cell>
          <cell r="F88">
            <v>2.4859663191660167E-2</v>
          </cell>
          <cell r="H88">
            <v>2.4555689257443447E-2</v>
          </cell>
        </row>
        <row r="89">
          <cell r="E89">
            <v>-0.85000000000000853</v>
          </cell>
          <cell r="F89">
            <v>-1.1085028690662604E-2</v>
          </cell>
          <cell r="H89">
            <v>-1.1146925464599278E-2</v>
          </cell>
        </row>
        <row r="90">
          <cell r="E90">
            <v>0.12000000000000455</v>
          </cell>
          <cell r="F90">
            <v>1.5824871422920289E-3</v>
          </cell>
          <cell r="H90">
            <v>1.5812363289375853E-3</v>
          </cell>
        </row>
        <row r="91">
          <cell r="E91">
            <v>1.3100000000000023</v>
          </cell>
          <cell r="F91">
            <v>1.7248189598420043E-2</v>
          </cell>
          <cell r="H91">
            <v>1.7101128196353343E-2</v>
          </cell>
        </row>
        <row r="92">
          <cell r="E92">
            <v>0.62999999999999545</v>
          </cell>
          <cell r="F92">
            <v>8.1542842350504196E-3</v>
          </cell>
          <cell r="H92">
            <v>8.1212176937217606E-3</v>
          </cell>
        </row>
        <row r="93">
          <cell r="E93">
            <v>-1.2199999999999989</v>
          </cell>
          <cell r="F93">
            <v>-1.5663114648863767E-2</v>
          </cell>
          <cell r="H93">
            <v>-1.5787077361054003E-2</v>
          </cell>
        </row>
        <row r="94">
          <cell r="E94">
            <v>0.76000000000000512</v>
          </cell>
          <cell r="F94">
            <v>9.9126124951089741E-3</v>
          </cell>
          <cell r="H94">
            <v>9.8638048278294477E-3</v>
          </cell>
        </row>
        <row r="95">
          <cell r="E95">
            <v>0.48999999999999488</v>
          </cell>
          <cell r="F95">
            <v>6.3282965258942897E-3</v>
          </cell>
          <cell r="H95">
            <v>6.3083569356470193E-3</v>
          </cell>
        </row>
        <row r="96">
          <cell r="E96">
            <v>-0.43999999999999773</v>
          </cell>
          <cell r="F96">
            <v>-5.6468172484599299E-3</v>
          </cell>
          <cell r="H96">
            <v>-5.6628207954840803E-3</v>
          </cell>
        </row>
        <row r="97">
          <cell r="E97">
            <v>-2.9000000000000057</v>
          </cell>
          <cell r="F97">
            <v>-3.7429013939081122E-2</v>
          </cell>
          <cell r="H97">
            <v>-3.8147463788120284E-2</v>
          </cell>
        </row>
        <row r="98">
          <cell r="E98">
            <v>1.5</v>
          </cell>
          <cell r="F98">
            <v>2.0112630732099759E-2</v>
          </cell>
          <cell r="H98">
            <v>1.9913043486459614E-2</v>
          </cell>
        </row>
        <row r="99">
          <cell r="E99">
            <v>0.35000000000000853</v>
          </cell>
          <cell r="F99">
            <v>4.6004206098844442E-3</v>
          </cell>
          <cell r="H99">
            <v>4.5898710176581758E-3</v>
          </cell>
        </row>
        <row r="100">
          <cell r="E100">
            <v>0.56999999999999318</v>
          </cell>
          <cell r="F100">
            <v>7.4578045270180969E-3</v>
          </cell>
          <cell r="H100">
            <v>7.4301325988912481E-3</v>
          </cell>
        </row>
        <row r="101">
          <cell r="E101">
            <v>0.90999999999999659</v>
          </cell>
          <cell r="F101">
            <v>1.1818181818181775E-2</v>
          </cell>
          <cell r="H101">
            <v>1.1748892489082507E-2</v>
          </cell>
        </row>
        <row r="102">
          <cell r="E102">
            <v>-1.1099999999999994</v>
          </cell>
          <cell r="F102">
            <v>-1.4247208317289173E-2</v>
          </cell>
          <cell r="H102">
            <v>-1.4349674189140238E-2</v>
          </cell>
        </row>
        <row r="103">
          <cell r="E103">
            <v>1.4900000000000091</v>
          </cell>
          <cell r="F103">
            <v>1.9401041666666785E-2</v>
          </cell>
          <cell r="H103">
            <v>1.9215240766196295E-2</v>
          </cell>
        </row>
        <row r="104">
          <cell r="E104">
            <v>0.25</v>
          </cell>
          <cell r="F104">
            <v>3.1932558436581935E-3</v>
          </cell>
          <cell r="H104">
            <v>3.1881682300411995E-3</v>
          </cell>
        </row>
        <row r="105">
          <cell r="E105">
            <v>-1.3200000000000074</v>
          </cell>
          <cell r="F105">
            <v>-1.6806722689075723E-2</v>
          </cell>
          <cell r="H105">
            <v>-1.6949558313773316E-2</v>
          </cell>
        </row>
        <row r="106">
          <cell r="E106">
            <v>1.5700000000000074</v>
          </cell>
          <cell r="F106">
            <v>2.0331520331520428E-2</v>
          </cell>
          <cell r="H106">
            <v>2.0127594421506245E-2</v>
          </cell>
        </row>
        <row r="107">
          <cell r="E107">
            <v>0.20999999999999375</v>
          </cell>
          <cell r="F107">
            <v>2.6653128569614636E-3</v>
          </cell>
          <cell r="H107">
            <v>2.6617672094246814E-3</v>
          </cell>
        </row>
        <row r="108">
          <cell r="E108">
            <v>4.0000000000006253E-2</v>
          </cell>
          <cell r="F108">
            <v>5.0632911392412981E-4</v>
          </cell>
          <cell r="H108">
            <v>5.0620097259113095E-4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8"/>
  <sheetViews>
    <sheetView tabSelected="1" topLeftCell="A61" zoomScale="137" workbookViewId="0">
      <selection activeCell="J71" sqref="J71"/>
    </sheetView>
  </sheetViews>
  <sheetFormatPr baseColWidth="10" defaultColWidth="8.83203125" defaultRowHeight="15" x14ac:dyDescent="0.2"/>
  <cols>
    <col min="1" max="1" width="9.6640625" bestFit="1" customWidth="1"/>
    <col min="5" max="5" width="9.83203125" bestFit="1" customWidth="1"/>
    <col min="6" max="6" width="9.6640625" bestFit="1" customWidth="1"/>
    <col min="7" max="7" width="6.6640625" bestFit="1" customWidth="1"/>
    <col min="8" max="8" width="12.6640625" bestFit="1" customWidth="1"/>
    <col min="22" max="22" width="24.6640625" bestFit="1" customWidth="1"/>
    <col min="23" max="23" width="12.6640625" bestFit="1" customWidth="1"/>
    <col min="24" max="24" width="12.1640625" bestFit="1" customWidth="1"/>
    <col min="25" max="25" width="8.5" bestFit="1" customWidth="1"/>
    <col min="26" max="26" width="21.1640625" bestFit="1" customWidth="1"/>
  </cols>
  <sheetData>
    <row r="1" spans="1:26" x14ac:dyDescent="0.2">
      <c r="A1" t="s">
        <v>50</v>
      </c>
      <c r="B1" t="s">
        <v>1</v>
      </c>
      <c r="C1" t="s">
        <v>51</v>
      </c>
      <c r="D1" t="s">
        <v>52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69</v>
      </c>
      <c r="F2" t="s">
        <v>70</v>
      </c>
      <c r="G2" t="s">
        <v>71</v>
      </c>
      <c r="H2" t="s">
        <v>72</v>
      </c>
    </row>
    <row r="3" spans="1:26" x14ac:dyDescent="0.2">
      <c r="A3" s="1">
        <v>41760</v>
      </c>
      <c r="B3" s="5">
        <v>61.15</v>
      </c>
      <c r="C3" s="5">
        <v>98.48</v>
      </c>
      <c r="D3" s="5">
        <v>1883.68</v>
      </c>
      <c r="G3">
        <f>LN(B3)</f>
        <v>4.1133298621331811</v>
      </c>
    </row>
    <row r="4" spans="1:26" x14ac:dyDescent="0.2">
      <c r="A4" s="1">
        <v>41761</v>
      </c>
      <c r="B4" s="5">
        <v>60.46</v>
      </c>
      <c r="C4" s="5">
        <v>96.53</v>
      </c>
      <c r="D4" s="5">
        <v>1881.14</v>
      </c>
      <c r="E4" s="5">
        <f>B4-B3</f>
        <v>-0.68999999999999773</v>
      </c>
      <c r="F4" s="5">
        <f>E4/B3</f>
        <v>-1.1283728536385899E-2</v>
      </c>
      <c r="G4">
        <f t="shared" ref="G4:G67" si="0">LN(B4)</f>
        <v>4.1019819893513123</v>
      </c>
      <c r="H4">
        <f>G4-G3</f>
        <v>-1.1347872781868773E-2</v>
      </c>
      <c r="I4" s="5"/>
      <c r="J4" s="7" t="s">
        <v>73</v>
      </c>
      <c r="K4" s="7"/>
    </row>
    <row r="5" spans="1:26" x14ac:dyDescent="0.2">
      <c r="A5" s="1">
        <v>41764</v>
      </c>
      <c r="B5" s="5">
        <v>61.22</v>
      </c>
      <c r="C5" s="5">
        <v>96.49</v>
      </c>
      <c r="D5" s="5">
        <v>1884.66</v>
      </c>
      <c r="E5" s="5">
        <f t="shared" ref="E5:E68" si="1">B5-B4</f>
        <v>0.75999999999999801</v>
      </c>
      <c r="F5" s="5">
        <f t="shared" ref="F5:F68" si="2">E5/B4</f>
        <v>1.2570294409526927E-2</v>
      </c>
      <c r="G5">
        <f t="shared" si="0"/>
        <v>4.1144739335172664</v>
      </c>
      <c r="H5">
        <f t="shared" ref="H5:H68" si="3">G5-G4</f>
        <v>1.2491944165954116E-2</v>
      </c>
      <c r="I5" s="5"/>
      <c r="V5" s="12" t="s">
        <v>82</v>
      </c>
    </row>
    <row r="6" spans="1:26" x14ac:dyDescent="0.2">
      <c r="A6" s="1">
        <v>41765</v>
      </c>
      <c r="B6" s="5">
        <v>58.53</v>
      </c>
      <c r="C6" s="5">
        <v>96.4</v>
      </c>
      <c r="D6" s="5">
        <v>1867.72</v>
      </c>
      <c r="E6" s="5">
        <f t="shared" si="1"/>
        <v>-2.6899999999999977</v>
      </c>
      <c r="F6" s="5">
        <f t="shared" si="2"/>
        <v>-4.3939888925187812E-2</v>
      </c>
      <c r="G6">
        <f t="shared" si="0"/>
        <v>4.0695394433031291</v>
      </c>
      <c r="H6">
        <f t="shared" si="3"/>
        <v>-4.4934490214137313E-2</v>
      </c>
      <c r="I6" s="5"/>
      <c r="V6" s="12" t="s">
        <v>74</v>
      </c>
      <c r="W6">
        <f>CORREL(E5:E108,E4:E107)</f>
        <v>-7.2808761786092385E-2</v>
      </c>
    </row>
    <row r="7" spans="1:26" x14ac:dyDescent="0.2">
      <c r="A7" s="1">
        <v>41766</v>
      </c>
      <c r="B7" s="5">
        <v>57.39</v>
      </c>
      <c r="C7" s="5">
        <v>97.78</v>
      </c>
      <c r="D7" s="5">
        <v>1878.21</v>
      </c>
      <c r="E7" s="5">
        <f t="shared" si="1"/>
        <v>-1.1400000000000006</v>
      </c>
      <c r="F7" s="5">
        <f t="shared" si="2"/>
        <v>-1.9477191184008209E-2</v>
      </c>
      <c r="G7">
        <f t="shared" si="0"/>
        <v>4.0498700721202709</v>
      </c>
      <c r="H7">
        <f t="shared" si="3"/>
        <v>-1.9669371182858164E-2</v>
      </c>
      <c r="I7" s="5"/>
      <c r="V7" s="9" t="s">
        <v>75</v>
      </c>
      <c r="W7" s="11">
        <f>AVERAGE(E4:E108)</f>
        <v>0.17038095238095247</v>
      </c>
    </row>
    <row r="8" spans="1:26" x14ac:dyDescent="0.2">
      <c r="A8" s="1">
        <v>41767</v>
      </c>
      <c r="B8" s="5">
        <v>56.76</v>
      </c>
      <c r="C8" s="5">
        <v>97.02</v>
      </c>
      <c r="D8" s="5">
        <v>1875.63</v>
      </c>
      <c r="E8" s="5">
        <f t="shared" si="1"/>
        <v>-0.63000000000000256</v>
      </c>
      <c r="F8" s="5">
        <f t="shared" si="2"/>
        <v>-1.0977522216414053E-2</v>
      </c>
      <c r="G8">
        <f t="shared" si="0"/>
        <v>4.0388318522918416</v>
      </c>
      <c r="H8">
        <f t="shared" si="3"/>
        <v>-1.1038219828429341E-2</v>
      </c>
      <c r="I8" s="5"/>
      <c r="V8" s="9" t="s">
        <v>76</v>
      </c>
      <c r="W8" s="10">
        <f>_xlfn.STDEV.S(E4:E108)</f>
        <v>1.1489442677531982</v>
      </c>
    </row>
    <row r="9" spans="1:26" x14ac:dyDescent="0.2">
      <c r="A9" s="1">
        <v>41768</v>
      </c>
      <c r="B9" s="5">
        <v>57.24</v>
      </c>
      <c r="C9" s="5">
        <v>95.48</v>
      </c>
      <c r="D9" s="5">
        <v>1878.48</v>
      </c>
      <c r="E9" s="5">
        <f t="shared" si="1"/>
        <v>0.48000000000000398</v>
      </c>
      <c r="F9" s="5">
        <f t="shared" si="2"/>
        <v>8.4566596194503869E-3</v>
      </c>
      <c r="G9">
        <f t="shared" si="0"/>
        <v>4.0472529546882505</v>
      </c>
      <c r="H9">
        <f t="shared" si="3"/>
        <v>8.4211023964089193E-3</v>
      </c>
      <c r="I9" s="5"/>
      <c r="V9" s="9" t="s">
        <v>77</v>
      </c>
      <c r="W9" s="10">
        <f>1/(SQRT(COUNT(E4:E108)))</f>
        <v>9.7590007294853329E-2</v>
      </c>
    </row>
    <row r="10" spans="1:26" x14ac:dyDescent="0.2">
      <c r="A10" s="1">
        <v>41771</v>
      </c>
      <c r="B10" s="5">
        <v>59.83</v>
      </c>
      <c r="C10" s="5">
        <v>94.38</v>
      </c>
      <c r="D10" s="5">
        <v>1896.65</v>
      </c>
      <c r="E10" s="5">
        <f t="shared" si="1"/>
        <v>2.5899999999999963</v>
      </c>
      <c r="F10" s="5">
        <f t="shared" si="2"/>
        <v>4.5248078266946122E-2</v>
      </c>
      <c r="G10">
        <f t="shared" si="0"/>
        <v>4.0915072074019401</v>
      </c>
      <c r="H10">
        <f t="shared" si="3"/>
        <v>4.4254252713689546E-2</v>
      </c>
      <c r="I10" s="5"/>
      <c r="V10" s="13" t="s">
        <v>79</v>
      </c>
      <c r="W10">
        <f>W6/W9</f>
        <v>-0.74606779735256923</v>
      </c>
      <c r="X10" s="12" t="s">
        <v>80</v>
      </c>
    </row>
    <row r="11" spans="1:26" x14ac:dyDescent="0.2">
      <c r="A11" s="1">
        <v>41772</v>
      </c>
      <c r="B11" s="5">
        <v>59.83</v>
      </c>
      <c r="C11" s="5">
        <v>94.65</v>
      </c>
      <c r="D11" s="5">
        <v>1897.45</v>
      </c>
      <c r="E11" s="5">
        <f t="shared" si="1"/>
        <v>0</v>
      </c>
      <c r="F11" s="5">
        <f t="shared" si="2"/>
        <v>0</v>
      </c>
      <c r="G11">
        <f t="shared" si="0"/>
        <v>4.0915072074019401</v>
      </c>
      <c r="H11">
        <f t="shared" si="3"/>
        <v>0</v>
      </c>
      <c r="I11" s="5"/>
    </row>
    <row r="12" spans="1:26" x14ac:dyDescent="0.2">
      <c r="A12" s="1">
        <v>41773</v>
      </c>
      <c r="B12" s="5">
        <v>59.23</v>
      </c>
      <c r="C12" s="5">
        <v>95.17</v>
      </c>
      <c r="D12" s="5">
        <v>1888.53</v>
      </c>
      <c r="E12" s="5">
        <f t="shared" si="1"/>
        <v>-0.60000000000000142</v>
      </c>
      <c r="F12" s="5">
        <f t="shared" si="2"/>
        <v>-1.0028413839211122E-2</v>
      </c>
      <c r="G12">
        <f t="shared" si="0"/>
        <v>4.0814281702888735</v>
      </c>
      <c r="H12">
        <f t="shared" si="3"/>
        <v>-1.0079037113066569E-2</v>
      </c>
      <c r="I12" s="5"/>
      <c r="V12" s="9" t="s">
        <v>78</v>
      </c>
      <c r="W12" s="10">
        <f>2*W9</f>
        <v>0.19518001458970666</v>
      </c>
    </row>
    <row r="13" spans="1:26" x14ac:dyDescent="0.2">
      <c r="A13" s="1">
        <v>41774</v>
      </c>
      <c r="B13" s="5">
        <v>57.92</v>
      </c>
      <c r="C13" s="5">
        <v>94.84</v>
      </c>
      <c r="D13" s="5">
        <v>1870.85</v>
      </c>
      <c r="E13" s="5">
        <f t="shared" si="1"/>
        <v>-1.3099999999999952</v>
      </c>
      <c r="F13" s="5">
        <f t="shared" si="2"/>
        <v>-2.2117170352861645E-2</v>
      </c>
      <c r="G13">
        <f t="shared" si="0"/>
        <v>4.0590627480774613</v>
      </c>
      <c r="H13">
        <f t="shared" si="3"/>
        <v>-2.2365422211412245E-2</v>
      </c>
      <c r="I13" s="5"/>
    </row>
    <row r="14" spans="1:26" x14ac:dyDescent="0.2">
      <c r="A14" s="1">
        <v>41775</v>
      </c>
      <c r="B14" s="5">
        <v>58.02</v>
      </c>
      <c r="C14" s="5">
        <v>95.16</v>
      </c>
      <c r="D14" s="5">
        <v>1877.86</v>
      </c>
      <c r="E14" s="5">
        <f t="shared" si="1"/>
        <v>0.10000000000000142</v>
      </c>
      <c r="F14" s="5">
        <f t="shared" si="2"/>
        <v>1.726519337016599E-3</v>
      </c>
      <c r="G14">
        <f t="shared" si="0"/>
        <v>4.0607877786932578</v>
      </c>
      <c r="H14">
        <f t="shared" si="3"/>
        <v>1.7250306157965412E-3</v>
      </c>
      <c r="I14" s="5"/>
      <c r="V14" s="9" t="s">
        <v>86</v>
      </c>
      <c r="W14" s="14">
        <v>41912</v>
      </c>
      <c r="X14" s="15" t="s">
        <v>85</v>
      </c>
      <c r="Y14" s="15" t="s">
        <v>86</v>
      </c>
      <c r="Z14" s="16" t="s">
        <v>92</v>
      </c>
    </row>
    <row r="15" spans="1:26" x14ac:dyDescent="0.2">
      <c r="A15" s="1">
        <v>41778</v>
      </c>
      <c r="B15" s="5">
        <v>59.21</v>
      </c>
      <c r="C15" s="5">
        <v>93.29</v>
      </c>
      <c r="D15" s="5">
        <v>1885.08</v>
      </c>
      <c r="E15" s="5">
        <f t="shared" si="1"/>
        <v>1.1899999999999977</v>
      </c>
      <c r="F15" s="5">
        <f t="shared" si="2"/>
        <v>2.0510168907273314E-2</v>
      </c>
      <c r="G15">
        <f t="shared" si="0"/>
        <v>4.0810904465436844</v>
      </c>
      <c r="H15">
        <f t="shared" si="3"/>
        <v>2.0302667850426559E-2</v>
      </c>
      <c r="I15" s="5"/>
      <c r="V15" s="17">
        <v>41913</v>
      </c>
      <c r="W15" s="18">
        <f>B108</f>
        <v>79.040000000000006</v>
      </c>
      <c r="X15" s="11">
        <f>W7</f>
        <v>0.17038095238095247</v>
      </c>
      <c r="Y15" s="11">
        <f>W15+X15</f>
        <v>79.210380952380959</v>
      </c>
      <c r="Z15" s="10">
        <f>1.65*W8</f>
        <v>1.8957580417927771</v>
      </c>
    </row>
    <row r="16" spans="1:26" x14ac:dyDescent="0.2">
      <c r="A16" s="1">
        <v>41779</v>
      </c>
      <c r="B16" s="5">
        <v>58.56</v>
      </c>
      <c r="C16" s="5">
        <v>94.9</v>
      </c>
      <c r="D16" s="5">
        <v>1872.83</v>
      </c>
      <c r="E16" s="5">
        <f t="shared" si="1"/>
        <v>-0.64999999999999858</v>
      </c>
      <c r="F16" s="5">
        <f t="shared" si="2"/>
        <v>-1.0977875358892055E-2</v>
      </c>
      <c r="G16">
        <f t="shared" si="0"/>
        <v>4.0700518696530565</v>
      </c>
      <c r="H16">
        <f t="shared" si="3"/>
        <v>-1.1038576890627816E-2</v>
      </c>
      <c r="I16" s="5"/>
    </row>
    <row r="17" spans="1:26" x14ac:dyDescent="0.2">
      <c r="A17" s="1">
        <v>41780</v>
      </c>
      <c r="B17" s="5">
        <v>60.49</v>
      </c>
      <c r="C17" s="5">
        <v>94.85</v>
      </c>
      <c r="D17" s="5">
        <v>1888.03</v>
      </c>
      <c r="E17" s="5">
        <f t="shared" si="1"/>
        <v>1.9299999999999997</v>
      </c>
      <c r="F17" s="5">
        <f t="shared" si="2"/>
        <v>3.2957650273224039E-2</v>
      </c>
      <c r="G17">
        <f t="shared" si="0"/>
        <v>4.1024780621188226</v>
      </c>
      <c r="H17">
        <f t="shared" si="3"/>
        <v>3.2426192465766057E-2</v>
      </c>
      <c r="I17" s="5"/>
      <c r="V17" s="20"/>
      <c r="W17" s="21"/>
      <c r="X17" s="22"/>
      <c r="Y17" s="22"/>
      <c r="Z17" s="22"/>
    </row>
    <row r="18" spans="1:26" ht="15" customHeight="1" x14ac:dyDescent="0.2">
      <c r="A18" s="1">
        <v>41781</v>
      </c>
      <c r="B18" s="5">
        <v>60.52</v>
      </c>
      <c r="C18" s="5">
        <v>95.2</v>
      </c>
      <c r="D18" s="5">
        <v>1892.49</v>
      </c>
      <c r="E18" s="5">
        <f t="shared" si="1"/>
        <v>3.0000000000001137E-2</v>
      </c>
      <c r="F18" s="5">
        <f t="shared" si="2"/>
        <v>4.9594974375931778E-4</v>
      </c>
      <c r="G18">
        <f t="shared" si="0"/>
        <v>4.1029738889201548</v>
      </c>
      <c r="H18">
        <f t="shared" si="3"/>
        <v>4.9582680133219981E-4</v>
      </c>
      <c r="I18" s="5"/>
      <c r="V18" s="25" t="s">
        <v>87</v>
      </c>
      <c r="W18" s="25"/>
      <c r="X18" s="24"/>
      <c r="Y18" s="24"/>
      <c r="Z18" s="20"/>
    </row>
    <row r="19" spans="1:26" x14ac:dyDescent="0.2">
      <c r="A19" s="1">
        <v>41782</v>
      </c>
      <c r="B19" s="5">
        <v>61.35</v>
      </c>
      <c r="C19" s="5">
        <v>95.02</v>
      </c>
      <c r="D19" s="5">
        <v>1900.53</v>
      </c>
      <c r="E19" s="5">
        <f t="shared" si="1"/>
        <v>0.82999999999999829</v>
      </c>
      <c r="F19" s="5">
        <f t="shared" si="2"/>
        <v>1.3714474553866462E-2</v>
      </c>
      <c r="G19">
        <f t="shared" si="0"/>
        <v>4.1165951711569209</v>
      </c>
      <c r="H19">
        <f t="shared" si="3"/>
        <v>1.3621282236766064E-2</v>
      </c>
      <c r="I19" s="5"/>
      <c r="V19" s="25"/>
      <c r="W19" s="25"/>
      <c r="X19" s="24"/>
      <c r="Y19" s="24"/>
    </row>
    <row r="20" spans="1:26" x14ac:dyDescent="0.2">
      <c r="A20" s="1">
        <v>41786</v>
      </c>
      <c r="B20" s="5">
        <v>63.48</v>
      </c>
      <c r="C20" s="5">
        <v>95.09</v>
      </c>
      <c r="D20" s="5">
        <v>1911.91</v>
      </c>
      <c r="E20" s="5">
        <f t="shared" si="1"/>
        <v>2.1299999999999955</v>
      </c>
      <c r="F20" s="5">
        <f t="shared" si="2"/>
        <v>3.4718826405867896E-2</v>
      </c>
      <c r="G20">
        <f t="shared" si="0"/>
        <v>4.1507248956582083</v>
      </c>
      <c r="H20">
        <f t="shared" si="3"/>
        <v>3.4129724501287484E-2</v>
      </c>
      <c r="I20" s="5"/>
      <c r="V20" s="25"/>
      <c r="W20" s="25"/>
      <c r="X20" s="24"/>
      <c r="Y20" s="24"/>
    </row>
    <row r="21" spans="1:26" ht="15" customHeight="1" x14ac:dyDescent="0.2">
      <c r="A21" s="1">
        <v>41787</v>
      </c>
      <c r="B21" s="5">
        <v>63.51</v>
      </c>
      <c r="C21" s="5">
        <v>95.91</v>
      </c>
      <c r="D21" s="5">
        <v>1909.78</v>
      </c>
      <c r="E21" s="5">
        <f t="shared" si="1"/>
        <v>3.0000000000001137E-2</v>
      </c>
      <c r="F21" s="5">
        <f t="shared" si="2"/>
        <v>4.7258979206050945E-4</v>
      </c>
      <c r="G21">
        <f t="shared" si="0"/>
        <v>4.1511973738148837</v>
      </c>
      <c r="H21">
        <f t="shared" si="3"/>
        <v>4.7247815667539328E-4</v>
      </c>
      <c r="I21" s="5"/>
      <c r="L21" s="8" t="s">
        <v>81</v>
      </c>
      <c r="M21" s="8"/>
      <c r="N21" s="8"/>
      <c r="O21" s="8"/>
      <c r="P21" s="8"/>
      <c r="Q21" s="8"/>
      <c r="R21" s="8"/>
      <c r="S21" s="8"/>
      <c r="T21" s="8"/>
      <c r="V21" s="25"/>
      <c r="W21" s="25"/>
      <c r="X21" s="24"/>
      <c r="Y21" s="24"/>
    </row>
    <row r="22" spans="1:26" x14ac:dyDescent="0.2">
      <c r="A22" s="1">
        <v>41788</v>
      </c>
      <c r="B22" s="5">
        <v>63.83</v>
      </c>
      <c r="C22" s="5">
        <v>95.83</v>
      </c>
      <c r="D22" s="5">
        <v>1920.03</v>
      </c>
      <c r="E22" s="5">
        <f t="shared" si="1"/>
        <v>0.32000000000000028</v>
      </c>
      <c r="F22" s="5">
        <f t="shared" si="2"/>
        <v>5.0385766021099083E-3</v>
      </c>
      <c r="G22">
        <f t="shared" si="0"/>
        <v>4.1562232992679657</v>
      </c>
      <c r="H22">
        <f t="shared" si="3"/>
        <v>5.025925453082003E-3</v>
      </c>
      <c r="I22" s="5"/>
      <c r="L22" s="8"/>
      <c r="M22" s="8"/>
      <c r="N22" s="8"/>
      <c r="O22" s="8"/>
      <c r="P22" s="8"/>
      <c r="Q22" s="8"/>
      <c r="R22" s="8"/>
      <c r="S22" s="8"/>
      <c r="T22" s="8"/>
      <c r="V22" s="25"/>
      <c r="W22" s="25"/>
    </row>
    <row r="23" spans="1:26" x14ac:dyDescent="0.2">
      <c r="A23" s="1">
        <v>41789</v>
      </c>
      <c r="B23" s="5">
        <v>63.3</v>
      </c>
      <c r="C23" s="5">
        <v>96.63</v>
      </c>
      <c r="D23" s="5">
        <v>1923.57</v>
      </c>
      <c r="E23" s="5">
        <f t="shared" si="1"/>
        <v>-0.53000000000000114</v>
      </c>
      <c r="F23" s="5">
        <f t="shared" si="2"/>
        <v>-8.3033056556478333E-3</v>
      </c>
      <c r="G23">
        <f t="shared" si="0"/>
        <v>4.1478853291501308</v>
      </c>
      <c r="H23">
        <f t="shared" si="3"/>
        <v>-8.3379701178349919E-3</v>
      </c>
      <c r="I23" s="5"/>
      <c r="L23" s="8"/>
      <c r="M23" s="8"/>
      <c r="N23" s="8"/>
      <c r="O23" s="8"/>
      <c r="P23" s="8"/>
      <c r="Q23" s="8"/>
      <c r="R23" s="8"/>
      <c r="S23" s="8"/>
      <c r="T23" s="8"/>
      <c r="V23" s="25"/>
      <c r="W23" s="25"/>
    </row>
    <row r="24" spans="1:26" x14ac:dyDescent="0.2">
      <c r="A24" s="1">
        <v>41792</v>
      </c>
      <c r="B24" s="5">
        <v>63.08</v>
      </c>
      <c r="C24" s="5">
        <v>96.45</v>
      </c>
      <c r="D24" s="5">
        <v>1924.97</v>
      </c>
      <c r="E24" s="5">
        <f t="shared" si="1"/>
        <v>-0.21999999999999886</v>
      </c>
      <c r="F24" s="5">
        <f t="shared" si="2"/>
        <v>-3.4755134281200454E-3</v>
      </c>
      <c r="G24">
        <f t="shared" si="0"/>
        <v>4.1444037620948375</v>
      </c>
      <c r="H24">
        <f t="shared" si="3"/>
        <v>-3.4815670552932332E-3</v>
      </c>
      <c r="I24" s="5"/>
      <c r="L24" s="8"/>
      <c r="M24" s="8"/>
      <c r="N24" s="8"/>
      <c r="O24" s="8"/>
      <c r="P24" s="8"/>
      <c r="Q24" s="8"/>
      <c r="R24" s="8"/>
      <c r="S24" s="8"/>
      <c r="T24" s="8"/>
      <c r="V24" s="25"/>
      <c r="W24" s="25"/>
    </row>
    <row r="25" spans="1:26" x14ac:dyDescent="0.2">
      <c r="A25" s="1">
        <v>41793</v>
      </c>
      <c r="B25" s="5">
        <v>62.87</v>
      </c>
      <c r="C25" s="5">
        <v>96.43</v>
      </c>
      <c r="D25" s="5">
        <v>1924.24</v>
      </c>
      <c r="E25" s="5">
        <f t="shared" si="1"/>
        <v>-0.21000000000000085</v>
      </c>
      <c r="F25" s="5">
        <f t="shared" si="2"/>
        <v>-3.3291058972733174E-3</v>
      </c>
      <c r="G25">
        <f t="shared" si="0"/>
        <v>4.1410691023949697</v>
      </c>
      <c r="H25">
        <f t="shared" si="3"/>
        <v>-3.3346596998677924E-3</v>
      </c>
      <c r="I25" s="5"/>
      <c r="L25" s="8"/>
      <c r="M25" s="8"/>
      <c r="N25" s="8"/>
      <c r="O25" s="8"/>
      <c r="P25" s="8"/>
      <c r="Q25" s="8"/>
      <c r="R25" s="8"/>
      <c r="S25" s="8"/>
      <c r="T25" s="8"/>
      <c r="V25" s="23"/>
      <c r="W25" s="23"/>
    </row>
    <row r="26" spans="1:26" x14ac:dyDescent="0.2">
      <c r="A26" s="1">
        <v>41794</v>
      </c>
      <c r="B26" s="5">
        <v>63.34</v>
      </c>
      <c r="C26" s="5">
        <v>96.59</v>
      </c>
      <c r="D26" s="5">
        <v>1927.88</v>
      </c>
      <c r="E26" s="5">
        <f t="shared" si="1"/>
        <v>0.47000000000000597</v>
      </c>
      <c r="F26" s="5">
        <f t="shared" si="2"/>
        <v>7.4757435979005251E-3</v>
      </c>
      <c r="G26">
        <f t="shared" si="0"/>
        <v>4.1485170411104937</v>
      </c>
      <c r="H26">
        <f t="shared" si="3"/>
        <v>7.4479387155239607E-3</v>
      </c>
      <c r="I26" s="5"/>
      <c r="L26" s="8"/>
      <c r="M26" s="8"/>
      <c r="N26" s="8"/>
      <c r="O26" s="8"/>
      <c r="P26" s="8"/>
      <c r="Q26" s="8"/>
      <c r="R26" s="8"/>
      <c r="S26" s="8"/>
      <c r="T26" s="8"/>
      <c r="V26" s="23"/>
      <c r="W26" s="23"/>
    </row>
    <row r="27" spans="1:26" x14ac:dyDescent="0.2">
      <c r="A27" s="1">
        <v>41795</v>
      </c>
      <c r="B27" s="5">
        <v>63.19</v>
      </c>
      <c r="C27" s="5">
        <v>97.04</v>
      </c>
      <c r="D27" s="5">
        <v>1940.46</v>
      </c>
      <c r="E27" s="5">
        <f t="shared" si="1"/>
        <v>-0.15000000000000568</v>
      </c>
      <c r="F27" s="5">
        <f t="shared" si="2"/>
        <v>-2.3681717713925745E-3</v>
      </c>
      <c r="G27">
        <f t="shared" si="0"/>
        <v>4.1461460607853642</v>
      </c>
      <c r="H27">
        <f t="shared" si="3"/>
        <v>-2.3709803251295014E-3</v>
      </c>
      <c r="I27" s="5"/>
      <c r="L27" s="8"/>
      <c r="M27" s="8"/>
      <c r="N27" s="8"/>
      <c r="O27" s="8"/>
      <c r="P27" s="8"/>
      <c r="Q27" s="8"/>
      <c r="R27" s="8"/>
      <c r="S27" s="8"/>
      <c r="T27" s="8"/>
    </row>
    <row r="28" spans="1:26" x14ac:dyDescent="0.2">
      <c r="A28" s="1">
        <v>41796</v>
      </c>
      <c r="B28" s="5">
        <v>62.5</v>
      </c>
      <c r="C28" s="5">
        <v>96.71</v>
      </c>
      <c r="D28" s="5">
        <v>1949.44</v>
      </c>
      <c r="E28" s="5">
        <f t="shared" si="1"/>
        <v>-0.68999999999999773</v>
      </c>
      <c r="F28" s="5">
        <f t="shared" si="2"/>
        <v>-1.0919449279949324E-2</v>
      </c>
      <c r="G28">
        <f t="shared" si="0"/>
        <v>4.1351665567423561</v>
      </c>
      <c r="H28">
        <f t="shared" si="3"/>
        <v>-1.097950404300807E-2</v>
      </c>
      <c r="I28" s="5"/>
      <c r="L28" s="8"/>
      <c r="M28" s="8"/>
      <c r="N28" s="8"/>
      <c r="O28" s="8"/>
      <c r="P28" s="8"/>
      <c r="Q28" s="8"/>
      <c r="R28" s="8"/>
      <c r="S28" s="8"/>
      <c r="T28" s="8"/>
    </row>
    <row r="29" spans="1:26" x14ac:dyDescent="0.2">
      <c r="A29" s="1">
        <v>41799</v>
      </c>
      <c r="B29" s="5">
        <v>62.88</v>
      </c>
      <c r="C29" s="5">
        <v>95.66</v>
      </c>
      <c r="D29" s="5">
        <v>1951.27</v>
      </c>
      <c r="E29" s="5">
        <f t="shared" si="1"/>
        <v>0.38000000000000256</v>
      </c>
      <c r="F29" s="5">
        <f t="shared" si="2"/>
        <v>6.0800000000000411E-3</v>
      </c>
      <c r="G29">
        <f t="shared" si="0"/>
        <v>4.141228148120951</v>
      </c>
      <c r="H29">
        <f t="shared" si="3"/>
        <v>6.061591378594855E-3</v>
      </c>
      <c r="I29" s="5"/>
      <c r="L29" s="8"/>
      <c r="M29" s="8"/>
      <c r="N29" s="8"/>
      <c r="O29" s="8"/>
      <c r="P29" s="8"/>
      <c r="Q29" s="8"/>
      <c r="R29" s="8"/>
      <c r="S29" s="8"/>
      <c r="T29" s="8"/>
    </row>
    <row r="30" spans="1:26" x14ac:dyDescent="0.2">
      <c r="A30" s="1">
        <v>41800</v>
      </c>
      <c r="B30" s="5">
        <v>65.77</v>
      </c>
      <c r="C30" s="5">
        <v>95.06</v>
      </c>
      <c r="D30" s="5">
        <v>1950.79</v>
      </c>
      <c r="E30" s="5">
        <f t="shared" si="1"/>
        <v>2.8899999999999935</v>
      </c>
      <c r="F30" s="5">
        <f t="shared" si="2"/>
        <v>4.5960559796437553E-2</v>
      </c>
      <c r="G30">
        <f t="shared" si="0"/>
        <v>4.1861638073132594</v>
      </c>
      <c r="H30">
        <f t="shared" si="3"/>
        <v>4.4935659192308464E-2</v>
      </c>
      <c r="I30" s="5"/>
      <c r="L30" s="8"/>
      <c r="M30" s="8"/>
      <c r="N30" s="8"/>
      <c r="O30" s="8"/>
      <c r="P30" s="8"/>
      <c r="Q30" s="8"/>
      <c r="R30" s="8"/>
      <c r="S30" s="8"/>
      <c r="T30" s="8"/>
    </row>
    <row r="31" spans="1:26" x14ac:dyDescent="0.2">
      <c r="A31" s="1">
        <v>41801</v>
      </c>
      <c r="B31" s="5">
        <v>65.78</v>
      </c>
      <c r="C31" s="5">
        <v>94.19</v>
      </c>
      <c r="D31" s="5">
        <v>1943.89</v>
      </c>
      <c r="E31" s="5">
        <f t="shared" si="1"/>
        <v>1.0000000000005116E-2</v>
      </c>
      <c r="F31" s="5">
        <f t="shared" si="2"/>
        <v>1.5204500532165299E-4</v>
      </c>
      <c r="G31">
        <f t="shared" si="0"/>
        <v>4.1863158407609111</v>
      </c>
      <c r="H31">
        <f t="shared" si="3"/>
        <v>1.5203344765168936E-4</v>
      </c>
      <c r="I31" s="5"/>
      <c r="L31" s="8"/>
      <c r="M31" s="8"/>
      <c r="N31" s="8"/>
      <c r="O31" s="8"/>
      <c r="P31" s="8"/>
      <c r="Q31" s="8"/>
      <c r="R31" s="8"/>
      <c r="S31" s="8"/>
      <c r="T31" s="8"/>
    </row>
    <row r="32" spans="1:26" x14ac:dyDescent="0.2">
      <c r="A32" s="1">
        <v>41802</v>
      </c>
      <c r="B32" s="5">
        <v>64.290000000000006</v>
      </c>
      <c r="C32" s="5">
        <v>94.9</v>
      </c>
      <c r="D32" s="5">
        <v>1930.11</v>
      </c>
      <c r="E32" s="5">
        <f t="shared" si="1"/>
        <v>-1.4899999999999949</v>
      </c>
      <c r="F32" s="5">
        <f t="shared" si="2"/>
        <v>-2.2651261781696488E-2</v>
      </c>
      <c r="G32">
        <f t="shared" si="0"/>
        <v>4.1634040981535954</v>
      </c>
      <c r="H32">
        <f t="shared" si="3"/>
        <v>-2.2911742607315766E-2</v>
      </c>
      <c r="I32" s="5"/>
      <c r="L32" s="8"/>
      <c r="M32" s="8"/>
      <c r="N32" s="8"/>
      <c r="O32" s="8"/>
      <c r="P32" s="8"/>
      <c r="Q32" s="8"/>
      <c r="R32" s="8"/>
      <c r="S32" s="8"/>
      <c r="T32" s="8"/>
    </row>
    <row r="33" spans="1:26" x14ac:dyDescent="0.2">
      <c r="A33" s="1">
        <v>41803</v>
      </c>
      <c r="B33" s="5">
        <v>64.5</v>
      </c>
      <c r="C33" s="5">
        <v>96.05</v>
      </c>
      <c r="D33" s="5">
        <v>1936.16</v>
      </c>
      <c r="E33" s="5">
        <f t="shared" si="1"/>
        <v>0.20999999999999375</v>
      </c>
      <c r="F33" s="5">
        <f t="shared" si="2"/>
        <v>3.2664489034063418E-3</v>
      </c>
      <c r="G33">
        <f t="shared" si="0"/>
        <v>4.1666652238017265</v>
      </c>
      <c r="H33">
        <f t="shared" si="3"/>
        <v>3.2611256481311912E-3</v>
      </c>
      <c r="I33" s="5"/>
    </row>
    <row r="34" spans="1:26" x14ac:dyDescent="0.2">
      <c r="A34" s="1">
        <v>41806</v>
      </c>
      <c r="B34" s="5">
        <v>64.19</v>
      </c>
      <c r="C34" s="5">
        <v>96.43</v>
      </c>
      <c r="D34" s="5">
        <v>1937.78</v>
      </c>
      <c r="E34" s="5">
        <f t="shared" si="1"/>
        <v>-0.31000000000000227</v>
      </c>
      <c r="F34" s="5">
        <f t="shared" si="2"/>
        <v>-4.8062015503876326E-3</v>
      </c>
      <c r="G34">
        <f t="shared" si="0"/>
        <v>4.1618474353236872</v>
      </c>
      <c r="H34">
        <f t="shared" si="3"/>
        <v>-4.8177884780393754E-3</v>
      </c>
      <c r="I34" s="5"/>
    </row>
    <row r="35" spans="1:26" x14ac:dyDescent="0.2">
      <c r="A35" s="1">
        <v>41807</v>
      </c>
      <c r="B35" s="5">
        <v>64.400000000000006</v>
      </c>
      <c r="C35" s="5">
        <v>97.02</v>
      </c>
      <c r="D35" s="5">
        <v>1941.99</v>
      </c>
      <c r="E35" s="5">
        <f t="shared" si="1"/>
        <v>0.21000000000000796</v>
      </c>
      <c r="F35" s="5">
        <f t="shared" si="2"/>
        <v>3.2715376226827848E-3</v>
      </c>
      <c r="G35">
        <f t="shared" si="0"/>
        <v>4.165113633110308</v>
      </c>
      <c r="H35">
        <f t="shared" si="3"/>
        <v>3.2661977866208503E-3</v>
      </c>
      <c r="I35" s="5"/>
    </row>
    <row r="36" spans="1:26" x14ac:dyDescent="0.2">
      <c r="A36" s="1">
        <v>41808</v>
      </c>
      <c r="B36" s="5">
        <v>65.599999999999994</v>
      </c>
      <c r="C36" s="5">
        <v>98.94</v>
      </c>
      <c r="D36" s="5">
        <v>1956.98</v>
      </c>
      <c r="E36" s="5">
        <f t="shared" si="1"/>
        <v>1.1999999999999886</v>
      </c>
      <c r="F36" s="5">
        <f t="shared" si="2"/>
        <v>1.8633540372670631E-2</v>
      </c>
      <c r="G36">
        <f t="shared" si="0"/>
        <v>4.1835756959500436</v>
      </c>
      <c r="H36">
        <f t="shared" si="3"/>
        <v>1.8462062839735616E-2</v>
      </c>
      <c r="I36" s="5"/>
      <c r="J36" s="7" t="s">
        <v>83</v>
      </c>
      <c r="K36" s="7"/>
    </row>
    <row r="37" spans="1:26" x14ac:dyDescent="0.2">
      <c r="A37" s="1">
        <v>41809</v>
      </c>
      <c r="B37" s="5">
        <v>64.34</v>
      </c>
      <c r="C37" s="5">
        <v>99.41</v>
      </c>
      <c r="D37" s="5">
        <v>1959.48</v>
      </c>
      <c r="E37" s="5">
        <f t="shared" si="1"/>
        <v>-1.2599999999999909</v>
      </c>
      <c r="F37" s="5">
        <f t="shared" si="2"/>
        <v>-1.9207317073170596E-2</v>
      </c>
      <c r="G37">
        <f t="shared" si="0"/>
        <v>4.16418152181088</v>
      </c>
      <c r="H37">
        <f t="shared" si="3"/>
        <v>-1.9394174139163667E-2</v>
      </c>
      <c r="I37" s="5"/>
    </row>
    <row r="38" spans="1:26" x14ac:dyDescent="0.2">
      <c r="A38" s="1">
        <v>41810</v>
      </c>
      <c r="B38" s="5">
        <v>64.5</v>
      </c>
      <c r="C38" s="5">
        <v>99.24</v>
      </c>
      <c r="D38" s="5">
        <v>1962.87</v>
      </c>
      <c r="E38" s="5">
        <f t="shared" si="1"/>
        <v>0.15999999999999659</v>
      </c>
      <c r="F38" s="5">
        <f t="shared" si="2"/>
        <v>2.4867889337891916E-3</v>
      </c>
      <c r="G38">
        <f t="shared" si="0"/>
        <v>4.1666652238017265</v>
      </c>
      <c r="H38">
        <f t="shared" si="3"/>
        <v>2.4837019908465763E-3</v>
      </c>
      <c r="I38" s="5"/>
    </row>
    <row r="39" spans="1:26" x14ac:dyDescent="0.2">
      <c r="A39" s="1">
        <v>41813</v>
      </c>
      <c r="B39" s="5">
        <v>65.37</v>
      </c>
      <c r="C39" s="5">
        <v>98.88</v>
      </c>
      <c r="D39" s="5">
        <v>1962.61</v>
      </c>
      <c r="E39" s="5">
        <f t="shared" si="1"/>
        <v>0.87000000000000455</v>
      </c>
      <c r="F39" s="5">
        <f t="shared" si="2"/>
        <v>1.3488372093023327E-2</v>
      </c>
      <c r="G39">
        <f t="shared" si="0"/>
        <v>4.1800634376246384</v>
      </c>
      <c r="H39">
        <f t="shared" si="3"/>
        <v>1.3398213822911842E-2</v>
      </c>
      <c r="I39" s="5"/>
      <c r="V39" s="12" t="s">
        <v>84</v>
      </c>
    </row>
    <row r="40" spans="1:26" x14ac:dyDescent="0.2">
      <c r="A40" s="1">
        <v>41814</v>
      </c>
      <c r="B40" s="5">
        <v>65.72</v>
      </c>
      <c r="C40" s="5">
        <v>99.97</v>
      </c>
      <c r="D40" s="5">
        <v>1949.98</v>
      </c>
      <c r="E40" s="5">
        <f t="shared" si="1"/>
        <v>0.34999999999999432</v>
      </c>
      <c r="F40" s="5">
        <f t="shared" si="2"/>
        <v>5.3541379837845236E-3</v>
      </c>
      <c r="G40">
        <f t="shared" si="0"/>
        <v>4.1854032931690677</v>
      </c>
      <c r="H40">
        <f t="shared" si="3"/>
        <v>5.3398555444292839E-3</v>
      </c>
      <c r="I40" s="5"/>
      <c r="V40" s="12" t="s">
        <v>90</v>
      </c>
      <c r="W40">
        <f>CORREL(F4:F107,F5:F108)</f>
        <v>-5.7271900313918905E-2</v>
      </c>
    </row>
    <row r="41" spans="1:26" x14ac:dyDescent="0.2">
      <c r="A41" s="1">
        <v>41815</v>
      </c>
      <c r="B41" s="5">
        <v>67.44</v>
      </c>
      <c r="C41" s="5">
        <v>100.99</v>
      </c>
      <c r="D41" s="5">
        <v>1959.53</v>
      </c>
      <c r="E41" s="5">
        <f t="shared" si="1"/>
        <v>1.7199999999999989</v>
      </c>
      <c r="F41" s="5">
        <f t="shared" si="2"/>
        <v>2.617163724893486E-2</v>
      </c>
      <c r="G41">
        <f t="shared" si="0"/>
        <v>4.2112383136935998</v>
      </c>
      <c r="H41">
        <f t="shared" si="3"/>
        <v>2.5835020524532126E-2</v>
      </c>
      <c r="I41" s="5"/>
      <c r="V41" s="9" t="s">
        <v>75</v>
      </c>
      <c r="W41" s="11">
        <f>AVERAGE(F4:F108)</f>
        <v>2.5910334440938545E-3</v>
      </c>
    </row>
    <row r="42" spans="1:26" x14ac:dyDescent="0.2">
      <c r="A42" s="1">
        <v>41816</v>
      </c>
      <c r="B42" s="5">
        <v>67.13</v>
      </c>
      <c r="C42" s="5">
        <v>100.64</v>
      </c>
      <c r="D42" s="5">
        <v>1957.22</v>
      </c>
      <c r="E42" s="5">
        <f t="shared" si="1"/>
        <v>-0.31000000000000227</v>
      </c>
      <c r="F42" s="5">
        <f t="shared" si="2"/>
        <v>-4.5966785290629045E-3</v>
      </c>
      <c r="G42">
        <f t="shared" si="0"/>
        <v>4.2066310379506602</v>
      </c>
      <c r="H42">
        <f t="shared" si="3"/>
        <v>-4.6072757429396205E-3</v>
      </c>
      <c r="I42" s="5"/>
      <c r="V42" s="9" t="s">
        <v>76</v>
      </c>
      <c r="W42" s="10">
        <f>_xlfn.STDEV.S(F4:F108)</f>
        <v>1.7087350471502224E-2</v>
      </c>
    </row>
    <row r="43" spans="1:26" x14ac:dyDescent="0.2">
      <c r="A43" s="1">
        <v>41817</v>
      </c>
      <c r="B43" s="5">
        <v>67.599999999999994</v>
      </c>
      <c r="C43" s="5">
        <v>100.84</v>
      </c>
      <c r="D43" s="5">
        <v>1960.96</v>
      </c>
      <c r="E43" s="5">
        <f t="shared" si="1"/>
        <v>0.46999999999999886</v>
      </c>
      <c r="F43" s="5">
        <f t="shared" si="2"/>
        <v>7.0013406822582881E-3</v>
      </c>
      <c r="G43">
        <f t="shared" si="0"/>
        <v>4.2136079830489184</v>
      </c>
      <c r="H43">
        <f t="shared" si="3"/>
        <v>6.9769450982581915E-3</v>
      </c>
      <c r="I43" s="5"/>
      <c r="V43" s="9" t="s">
        <v>77</v>
      </c>
      <c r="W43" s="10">
        <f>1/(SQRT(COUNT(F4:F108)))</f>
        <v>9.7590007294853329E-2</v>
      </c>
    </row>
    <row r="44" spans="1:26" x14ac:dyDescent="0.2">
      <c r="A44" s="1">
        <v>41820</v>
      </c>
      <c r="B44" s="5">
        <v>67.290000000000006</v>
      </c>
      <c r="C44" s="5">
        <v>101.71</v>
      </c>
      <c r="D44" s="5">
        <v>1960.23</v>
      </c>
      <c r="E44" s="5">
        <f t="shared" si="1"/>
        <v>-0.30999999999998806</v>
      </c>
      <c r="F44" s="5">
        <f t="shared" si="2"/>
        <v>-4.5857988165678709E-3</v>
      </c>
      <c r="G44">
        <f t="shared" si="0"/>
        <v>4.2090116372002271</v>
      </c>
      <c r="H44">
        <f t="shared" si="3"/>
        <v>-4.5963458486912856E-3</v>
      </c>
      <c r="I44" s="5"/>
      <c r="V44" s="13" t="s">
        <v>79</v>
      </c>
      <c r="W44">
        <f>W40/W43</f>
        <v>-0.58686234278967297</v>
      </c>
      <c r="X44" s="12" t="s">
        <v>80</v>
      </c>
    </row>
    <row r="45" spans="1:26" x14ac:dyDescent="0.2">
      <c r="A45" s="1">
        <v>41821</v>
      </c>
      <c r="B45" s="5">
        <v>68.06</v>
      </c>
      <c r="C45" s="5">
        <v>100.69</v>
      </c>
      <c r="D45" s="5">
        <v>1973.32</v>
      </c>
      <c r="E45" s="5">
        <f t="shared" si="1"/>
        <v>0.76999999999999602</v>
      </c>
      <c r="F45" s="5">
        <f t="shared" si="2"/>
        <v>1.144300787635601E-2</v>
      </c>
      <c r="G45">
        <f t="shared" si="0"/>
        <v>4.2203896690727598</v>
      </c>
      <c r="H45">
        <f t="shared" si="3"/>
        <v>1.1378031872532723E-2</v>
      </c>
      <c r="I45" s="5"/>
    </row>
    <row r="46" spans="1:26" x14ac:dyDescent="0.2">
      <c r="A46" s="1">
        <v>41822</v>
      </c>
      <c r="B46" s="5">
        <v>66.45</v>
      </c>
      <c r="C46" s="5">
        <v>98.95</v>
      </c>
      <c r="D46" s="5">
        <v>1974.62</v>
      </c>
      <c r="E46" s="5">
        <f t="shared" si="1"/>
        <v>-1.6099999999999994</v>
      </c>
      <c r="F46" s="5">
        <f t="shared" si="2"/>
        <v>-2.3655598001763142E-2</v>
      </c>
      <c r="G46">
        <f t="shared" si="0"/>
        <v>4.1964497851592544</v>
      </c>
      <c r="H46">
        <f t="shared" si="3"/>
        <v>-2.3939883913505433E-2</v>
      </c>
      <c r="I46" s="5"/>
      <c r="V46" s="9" t="s">
        <v>78</v>
      </c>
      <c r="W46" s="10">
        <f>2*W43</f>
        <v>0.19518001458970666</v>
      </c>
    </row>
    <row r="47" spans="1:26" x14ac:dyDescent="0.2">
      <c r="A47" s="1">
        <v>41823</v>
      </c>
      <c r="B47" s="5">
        <v>66.290000000000006</v>
      </c>
      <c r="C47" s="5">
        <v>97.48</v>
      </c>
      <c r="D47" s="5">
        <v>1985.44</v>
      </c>
      <c r="E47" s="5">
        <f t="shared" si="1"/>
        <v>-0.15999999999999659</v>
      </c>
      <c r="F47" s="5">
        <f t="shared" si="2"/>
        <v>-2.4078254326560808E-3</v>
      </c>
      <c r="G47">
        <f t="shared" si="0"/>
        <v>4.1940390562532999</v>
      </c>
      <c r="H47">
        <f t="shared" si="3"/>
        <v>-2.4107289059545067E-3</v>
      </c>
      <c r="I47" s="5"/>
    </row>
    <row r="48" spans="1:26" x14ac:dyDescent="0.2">
      <c r="A48" s="1">
        <v>41827</v>
      </c>
      <c r="B48" s="5">
        <v>65.290000000000006</v>
      </c>
      <c r="C48" s="5">
        <v>97.74</v>
      </c>
      <c r="D48" s="5">
        <v>1977.65</v>
      </c>
      <c r="E48" s="5">
        <f t="shared" si="1"/>
        <v>-1</v>
      </c>
      <c r="F48" s="5">
        <f t="shared" si="2"/>
        <v>-1.5085231558304419E-2</v>
      </c>
      <c r="G48">
        <f t="shared" si="0"/>
        <v>4.1788388851985419</v>
      </c>
      <c r="H48">
        <f t="shared" si="3"/>
        <v>-1.5200171054758016E-2</v>
      </c>
      <c r="I48" s="5"/>
      <c r="V48" s="9" t="s">
        <v>86</v>
      </c>
      <c r="W48" s="14">
        <v>41912</v>
      </c>
      <c r="X48" s="15" t="s">
        <v>85</v>
      </c>
      <c r="Y48" s="15" t="s">
        <v>86</v>
      </c>
      <c r="Z48" s="16" t="s">
        <v>92</v>
      </c>
    </row>
    <row r="49" spans="1:26" ht="15" customHeight="1" x14ac:dyDescent="0.2">
      <c r="A49" s="1">
        <v>41828</v>
      </c>
      <c r="B49" s="5">
        <v>62.76</v>
      </c>
      <c r="C49" s="5">
        <v>98.16</v>
      </c>
      <c r="D49" s="5">
        <v>1963.71</v>
      </c>
      <c r="E49" s="5">
        <f t="shared" si="1"/>
        <v>-2.5300000000000082</v>
      </c>
      <c r="F49" s="5">
        <f t="shared" si="2"/>
        <v>-3.8750191453515208E-2</v>
      </c>
      <c r="G49">
        <f t="shared" si="0"/>
        <v>4.1393179278648322</v>
      </c>
      <c r="H49">
        <f t="shared" si="3"/>
        <v>-3.9520957333709639E-2</v>
      </c>
      <c r="I49" s="5"/>
      <c r="V49" s="17">
        <v>41913</v>
      </c>
      <c r="W49" s="18">
        <f>B108</f>
        <v>79.040000000000006</v>
      </c>
      <c r="X49" s="11">
        <f>W41</f>
        <v>2.5910334440938545E-3</v>
      </c>
      <c r="Y49" s="11">
        <f>W49*(1+X49)</f>
        <v>79.244795283421197</v>
      </c>
      <c r="Z49" s="10">
        <f>1.65*W42</f>
        <v>2.8194128277978667E-2</v>
      </c>
    </row>
    <row r="50" spans="1:26" x14ac:dyDescent="0.2">
      <c r="A50" s="1">
        <v>41829</v>
      </c>
      <c r="B50" s="5">
        <v>64.97</v>
      </c>
      <c r="C50" s="5">
        <v>98.09</v>
      </c>
      <c r="D50" s="5">
        <v>1972.83</v>
      </c>
      <c r="E50" s="5">
        <f t="shared" si="1"/>
        <v>2.2100000000000009</v>
      </c>
      <c r="F50" s="5">
        <f t="shared" si="2"/>
        <v>3.5213511790949663E-2</v>
      </c>
      <c r="G50">
        <f t="shared" si="0"/>
        <v>4.1739256248924397</v>
      </c>
      <c r="H50">
        <f t="shared" si="3"/>
        <v>3.4607697027607465E-2</v>
      </c>
      <c r="I50" s="5"/>
    </row>
    <row r="51" spans="1:26" x14ac:dyDescent="0.2">
      <c r="A51" s="1">
        <v>41830</v>
      </c>
      <c r="B51" s="5">
        <v>64.87</v>
      </c>
      <c r="C51" s="5">
        <v>98.64</v>
      </c>
      <c r="D51" s="5">
        <v>1964.68</v>
      </c>
      <c r="E51" s="5">
        <f t="shared" si="1"/>
        <v>-9.9999999999994316E-2</v>
      </c>
      <c r="F51" s="5">
        <f t="shared" si="2"/>
        <v>-1.5391719255039914E-3</v>
      </c>
      <c r="G51">
        <f t="shared" si="0"/>
        <v>4.1723852672249642</v>
      </c>
      <c r="H51">
        <f t="shared" si="3"/>
        <v>-1.5403576674755115E-3</v>
      </c>
      <c r="I51" s="5"/>
      <c r="V51" s="25" t="s">
        <v>103</v>
      </c>
      <c r="W51" s="25"/>
    </row>
    <row r="52" spans="1:26" ht="15" customHeight="1" x14ac:dyDescent="0.2">
      <c r="A52" s="1">
        <v>41831</v>
      </c>
      <c r="B52" s="5">
        <v>66.34</v>
      </c>
      <c r="C52" s="5">
        <v>98.23</v>
      </c>
      <c r="D52" s="5">
        <v>1967.57</v>
      </c>
      <c r="E52" s="5">
        <f t="shared" si="1"/>
        <v>1.4699999999999989</v>
      </c>
      <c r="F52" s="5">
        <f t="shared" si="2"/>
        <v>2.2660706027439477E-2</v>
      </c>
      <c r="G52">
        <f t="shared" si="0"/>
        <v>4.1947930335189065</v>
      </c>
      <c r="H52">
        <f t="shared" si="3"/>
        <v>2.2407766293942366E-2</v>
      </c>
      <c r="I52" s="5"/>
      <c r="V52" s="25"/>
      <c r="W52" s="25"/>
    </row>
    <row r="53" spans="1:26" x14ac:dyDescent="0.2">
      <c r="A53" s="1">
        <v>41834</v>
      </c>
      <c r="B53" s="5">
        <v>67.900000000000006</v>
      </c>
      <c r="C53" s="5">
        <v>96.69</v>
      </c>
      <c r="D53" s="5">
        <v>1977.1</v>
      </c>
      <c r="E53" s="5">
        <f t="shared" si="1"/>
        <v>1.5600000000000023</v>
      </c>
      <c r="F53" s="5">
        <f t="shared" si="2"/>
        <v>2.3515224600542693E-2</v>
      </c>
      <c r="G53">
        <f t="shared" si="0"/>
        <v>4.2180360345646504</v>
      </c>
      <c r="H53">
        <f t="shared" si="3"/>
        <v>2.3243001045743839E-2</v>
      </c>
      <c r="I53" s="5"/>
      <c r="V53" s="25"/>
      <c r="W53" s="25"/>
    </row>
    <row r="54" spans="1:26" x14ac:dyDescent="0.2">
      <c r="A54" s="1">
        <v>41835</v>
      </c>
      <c r="B54" s="5">
        <v>67.17</v>
      </c>
      <c r="C54" s="5">
        <v>97.58</v>
      </c>
      <c r="D54" s="5">
        <v>1973.28</v>
      </c>
      <c r="E54" s="5">
        <f t="shared" si="1"/>
        <v>-0.73000000000000398</v>
      </c>
      <c r="F54" s="5">
        <f t="shared" si="2"/>
        <v>-1.0751104565537612E-2</v>
      </c>
      <c r="G54">
        <f t="shared" si="0"/>
        <v>4.2072267192787729</v>
      </c>
      <c r="H54">
        <f t="shared" si="3"/>
        <v>-1.0809315285877474E-2</v>
      </c>
      <c r="I54" s="5"/>
      <c r="L54" s="8" t="s">
        <v>91</v>
      </c>
      <c r="M54" s="8"/>
      <c r="N54" s="8"/>
      <c r="O54" s="8"/>
      <c r="P54" s="8"/>
      <c r="Q54" s="8"/>
      <c r="R54" s="8"/>
      <c r="S54" s="8"/>
      <c r="T54" s="8"/>
      <c r="V54" s="25"/>
      <c r="W54" s="25"/>
    </row>
    <row r="55" spans="1:26" x14ac:dyDescent="0.2">
      <c r="A55" s="1">
        <v>41836</v>
      </c>
      <c r="B55" s="5">
        <v>67.66</v>
      </c>
      <c r="C55" s="5">
        <v>97.98</v>
      </c>
      <c r="D55" s="5">
        <v>1981.57</v>
      </c>
      <c r="E55" s="5">
        <f t="shared" si="1"/>
        <v>0.48999999999999488</v>
      </c>
      <c r="F55" s="5">
        <f t="shared" si="2"/>
        <v>7.2949233288669771E-3</v>
      </c>
      <c r="G55">
        <f t="shared" si="0"/>
        <v>4.214495163352562</v>
      </c>
      <c r="H55">
        <f t="shared" si="3"/>
        <v>7.2684440737891265E-3</v>
      </c>
      <c r="I55" s="5"/>
      <c r="L55" s="8"/>
      <c r="M55" s="8"/>
      <c r="N55" s="8"/>
      <c r="O55" s="8"/>
      <c r="P55" s="8"/>
      <c r="Q55" s="8"/>
      <c r="R55" s="8"/>
      <c r="S55" s="8"/>
      <c r="T55" s="8"/>
      <c r="V55" s="25"/>
      <c r="W55" s="25"/>
    </row>
    <row r="56" spans="1:26" x14ac:dyDescent="0.2">
      <c r="A56" s="1">
        <v>41837</v>
      </c>
      <c r="B56" s="5">
        <v>66.41</v>
      </c>
      <c r="C56" s="5">
        <v>96.85</v>
      </c>
      <c r="D56" s="5">
        <v>1958.12</v>
      </c>
      <c r="E56" s="5">
        <f t="shared" si="1"/>
        <v>-1.25</v>
      </c>
      <c r="F56" s="5">
        <f t="shared" si="2"/>
        <v>-1.8474726574046706E-2</v>
      </c>
      <c r="G56">
        <f t="shared" si="0"/>
        <v>4.1958476475526219</v>
      </c>
      <c r="H56">
        <f t="shared" si="3"/>
        <v>-1.8647515799940173E-2</v>
      </c>
      <c r="I56" s="5"/>
      <c r="L56" s="8"/>
      <c r="M56" s="8"/>
      <c r="N56" s="8"/>
      <c r="O56" s="8"/>
      <c r="P56" s="8"/>
      <c r="Q56" s="8"/>
      <c r="R56" s="8"/>
      <c r="S56" s="8"/>
      <c r="T56" s="8"/>
      <c r="V56" s="25"/>
      <c r="W56" s="25"/>
    </row>
    <row r="57" spans="1:26" x14ac:dyDescent="0.2">
      <c r="A57" s="1">
        <v>41838</v>
      </c>
      <c r="B57" s="5">
        <v>68.42</v>
      </c>
      <c r="C57" s="5">
        <v>98.04</v>
      </c>
      <c r="D57" s="5">
        <v>1978.22</v>
      </c>
      <c r="E57" s="5">
        <f t="shared" si="1"/>
        <v>2.0100000000000051</v>
      </c>
      <c r="F57" s="5">
        <f t="shared" si="2"/>
        <v>3.0266526125583577E-2</v>
      </c>
      <c r="G57">
        <f t="shared" si="0"/>
        <v>4.2256651795494591</v>
      </c>
      <c r="H57">
        <f t="shared" si="3"/>
        <v>2.9817531996837232E-2</v>
      </c>
      <c r="I57" s="5"/>
      <c r="L57" s="8"/>
      <c r="M57" s="8"/>
      <c r="N57" s="8"/>
      <c r="O57" s="8"/>
      <c r="P57" s="8"/>
      <c r="Q57" s="8"/>
      <c r="R57" s="8"/>
      <c r="S57" s="8"/>
      <c r="T57" s="8"/>
      <c r="V57" s="25"/>
      <c r="W57" s="25"/>
    </row>
    <row r="58" spans="1:26" x14ac:dyDescent="0.2">
      <c r="A58" s="1">
        <v>41841</v>
      </c>
      <c r="B58" s="5">
        <v>69.400000000000006</v>
      </c>
      <c r="C58" s="5">
        <v>97.94</v>
      </c>
      <c r="D58" s="5">
        <v>1973.63</v>
      </c>
      <c r="E58" s="5">
        <f t="shared" si="1"/>
        <v>0.98000000000000398</v>
      </c>
      <c r="F58" s="5">
        <f t="shared" si="2"/>
        <v>1.4323297281496696E-2</v>
      </c>
      <c r="G58">
        <f t="shared" si="0"/>
        <v>4.2398868675127588</v>
      </c>
      <c r="H58">
        <f t="shared" si="3"/>
        <v>1.4221687963299701E-2</v>
      </c>
      <c r="I58" s="5"/>
      <c r="L58" s="8"/>
      <c r="M58" s="8"/>
      <c r="N58" s="8"/>
      <c r="O58" s="8"/>
      <c r="P58" s="8"/>
      <c r="Q58" s="8"/>
      <c r="R58" s="8"/>
      <c r="S58" s="8"/>
      <c r="T58" s="8"/>
      <c r="V58" s="23"/>
      <c r="W58" s="23"/>
    </row>
    <row r="59" spans="1:26" x14ac:dyDescent="0.2">
      <c r="A59" s="1">
        <v>41842</v>
      </c>
      <c r="B59" s="5">
        <v>69.27</v>
      </c>
      <c r="C59" s="5">
        <v>97.61</v>
      </c>
      <c r="D59" s="5">
        <v>1983.53</v>
      </c>
      <c r="E59" s="5">
        <f t="shared" si="1"/>
        <v>-0.13000000000000966</v>
      </c>
      <c r="F59" s="5">
        <f t="shared" si="2"/>
        <v>-1.8731988472623869E-3</v>
      </c>
      <c r="G59">
        <f t="shared" si="0"/>
        <v>4.2380119120345139</v>
      </c>
      <c r="H59">
        <f t="shared" si="3"/>
        <v>-1.8749554782448996E-3</v>
      </c>
      <c r="I59" s="5"/>
      <c r="L59" s="8"/>
      <c r="M59" s="8"/>
      <c r="N59" s="8"/>
      <c r="O59" s="8"/>
      <c r="P59" s="8"/>
      <c r="Q59" s="8"/>
      <c r="R59" s="8"/>
      <c r="S59" s="8"/>
      <c r="T59" s="8"/>
      <c r="V59" s="23"/>
      <c r="W59" s="23"/>
    </row>
    <row r="60" spans="1:26" x14ac:dyDescent="0.2">
      <c r="A60" s="1">
        <v>41843</v>
      </c>
      <c r="B60" s="5">
        <v>71.290000000000006</v>
      </c>
      <c r="C60" s="5">
        <v>97.75</v>
      </c>
      <c r="D60" s="5">
        <v>1987.01</v>
      </c>
      <c r="E60" s="5">
        <f t="shared" si="1"/>
        <v>2.0200000000000102</v>
      </c>
      <c r="F60" s="5">
        <f t="shared" si="2"/>
        <v>2.9161253067706228E-2</v>
      </c>
      <c r="G60">
        <f t="shared" si="0"/>
        <v>4.2667560651295373</v>
      </c>
      <c r="H60">
        <f t="shared" si="3"/>
        <v>2.8744153095023428E-2</v>
      </c>
      <c r="I60" s="5"/>
      <c r="L60" s="8"/>
      <c r="M60" s="8"/>
      <c r="N60" s="8"/>
      <c r="O60" s="8"/>
      <c r="P60" s="8"/>
      <c r="Q60" s="8"/>
      <c r="R60" s="8"/>
      <c r="S60" s="8"/>
      <c r="T60" s="8"/>
    </row>
    <row r="61" spans="1:26" x14ac:dyDescent="0.2">
      <c r="A61" s="1">
        <v>41844</v>
      </c>
      <c r="B61" s="5">
        <v>74.98</v>
      </c>
      <c r="C61" s="5">
        <v>97.98</v>
      </c>
      <c r="D61" s="5">
        <v>1987.98</v>
      </c>
      <c r="E61" s="5">
        <f t="shared" si="1"/>
        <v>3.6899999999999977</v>
      </c>
      <c r="F61" s="5">
        <f t="shared" si="2"/>
        <v>5.1760415205498629E-2</v>
      </c>
      <c r="G61">
        <f t="shared" si="0"/>
        <v>4.3172214113077656</v>
      </c>
      <c r="H61">
        <f t="shared" si="3"/>
        <v>5.0465346178228287E-2</v>
      </c>
      <c r="I61" s="5"/>
      <c r="L61" s="8"/>
      <c r="M61" s="8"/>
      <c r="N61" s="8"/>
      <c r="O61" s="8"/>
      <c r="P61" s="8"/>
      <c r="Q61" s="8"/>
      <c r="R61" s="8"/>
      <c r="S61" s="8"/>
      <c r="T61" s="8"/>
    </row>
    <row r="62" spans="1:26" x14ac:dyDescent="0.2">
      <c r="A62" s="1">
        <v>41845</v>
      </c>
      <c r="B62" s="5">
        <v>75.19</v>
      </c>
      <c r="C62" s="5">
        <v>97.71</v>
      </c>
      <c r="D62" s="5">
        <v>1978.34</v>
      </c>
      <c r="E62" s="5">
        <f t="shared" si="1"/>
        <v>0.20999999999999375</v>
      </c>
      <c r="F62" s="5">
        <f t="shared" si="2"/>
        <v>2.8007468658308048E-3</v>
      </c>
      <c r="G62">
        <f t="shared" si="0"/>
        <v>4.3200182433899359</v>
      </c>
      <c r="H62">
        <f t="shared" si="3"/>
        <v>2.7968320821702974E-3</v>
      </c>
      <c r="I62" s="5"/>
      <c r="L62" s="8"/>
      <c r="M62" s="8"/>
      <c r="N62" s="8"/>
      <c r="O62" s="8"/>
      <c r="P62" s="8"/>
      <c r="Q62" s="8"/>
      <c r="R62" s="8"/>
      <c r="S62" s="8"/>
      <c r="T62" s="8"/>
    </row>
    <row r="63" spans="1:26" x14ac:dyDescent="0.2">
      <c r="A63" s="1">
        <v>41848</v>
      </c>
      <c r="B63" s="5">
        <v>74.92</v>
      </c>
      <c r="C63" s="5">
        <v>98.83</v>
      </c>
      <c r="D63" s="5">
        <v>1978.91</v>
      </c>
      <c r="E63" s="5">
        <f t="shared" si="1"/>
        <v>-0.26999999999999602</v>
      </c>
      <c r="F63" s="5">
        <f t="shared" si="2"/>
        <v>-3.5909030456177157E-3</v>
      </c>
      <c r="G63">
        <f t="shared" si="0"/>
        <v>4.3164208775758874</v>
      </c>
      <c r="H63">
        <f t="shared" si="3"/>
        <v>-3.5973658140484588E-3</v>
      </c>
      <c r="I63" s="5"/>
      <c r="L63" s="8"/>
      <c r="M63" s="8"/>
      <c r="N63" s="8"/>
      <c r="O63" s="8"/>
      <c r="P63" s="8"/>
      <c r="Q63" s="8"/>
      <c r="R63" s="8"/>
      <c r="S63" s="8"/>
      <c r="T63" s="8"/>
    </row>
    <row r="64" spans="1:26" x14ac:dyDescent="0.2">
      <c r="A64" s="1">
        <v>41849</v>
      </c>
      <c r="B64" s="5">
        <v>73.709999999999994</v>
      </c>
      <c r="C64" s="5">
        <v>97.66</v>
      </c>
      <c r="D64" s="5">
        <v>1969.95</v>
      </c>
      <c r="E64" s="5">
        <f t="shared" si="1"/>
        <v>-1.210000000000008</v>
      </c>
      <c r="F64" s="5">
        <f t="shared" si="2"/>
        <v>-1.6150560597971274E-2</v>
      </c>
      <c r="G64">
        <f t="shared" si="0"/>
        <v>4.3001384752011971</v>
      </c>
      <c r="H64">
        <f t="shared" si="3"/>
        <v>-1.6282402374690363E-2</v>
      </c>
      <c r="I64" s="5"/>
      <c r="L64" s="8"/>
      <c r="M64" s="8"/>
      <c r="N64" s="8"/>
      <c r="O64" s="8"/>
      <c r="P64" s="8"/>
      <c r="Q64" s="8"/>
      <c r="R64" s="8"/>
      <c r="S64" s="8"/>
      <c r="T64" s="8"/>
    </row>
    <row r="65" spans="1:26" x14ac:dyDescent="0.2">
      <c r="A65" s="1">
        <v>41850</v>
      </c>
      <c r="B65" s="5">
        <v>74.680000000000007</v>
      </c>
      <c r="C65" s="5">
        <v>95.62</v>
      </c>
      <c r="D65" s="5">
        <v>1970.07</v>
      </c>
      <c r="E65" s="5">
        <f t="shared" si="1"/>
        <v>0.97000000000001307</v>
      </c>
      <c r="F65" s="5">
        <f t="shared" si="2"/>
        <v>1.3159679826346672E-2</v>
      </c>
      <c r="G65">
        <f t="shared" si="0"/>
        <v>4.3132123186735223</v>
      </c>
      <c r="H65">
        <f t="shared" si="3"/>
        <v>1.3073843472325208E-2</v>
      </c>
      <c r="I65" s="5"/>
      <c r="L65" s="8"/>
      <c r="M65" s="8"/>
      <c r="N65" s="8"/>
      <c r="O65" s="8"/>
      <c r="P65" s="8"/>
      <c r="Q65" s="8"/>
      <c r="R65" s="8"/>
      <c r="S65" s="8"/>
      <c r="T65" s="8"/>
    </row>
    <row r="66" spans="1:26" x14ac:dyDescent="0.2">
      <c r="A66" s="1">
        <v>41851</v>
      </c>
      <c r="B66" s="5">
        <v>72.650000000000006</v>
      </c>
      <c r="C66" s="5">
        <v>93.19</v>
      </c>
      <c r="D66" s="5">
        <v>1930.67</v>
      </c>
      <c r="E66" s="5">
        <f t="shared" si="1"/>
        <v>-2.0300000000000011</v>
      </c>
      <c r="F66" s="5">
        <f t="shared" si="2"/>
        <v>-2.7182645956079284E-2</v>
      </c>
      <c r="G66">
        <f t="shared" si="0"/>
        <v>4.2856533900162921</v>
      </c>
      <c r="H66">
        <f t="shared" si="3"/>
        <v>-2.7558928657230197E-2</v>
      </c>
      <c r="I66" s="5"/>
    </row>
    <row r="67" spans="1:26" x14ac:dyDescent="0.2">
      <c r="A67" s="1">
        <v>41852</v>
      </c>
      <c r="B67" s="5">
        <v>72.36</v>
      </c>
      <c r="C67" s="5">
        <v>93.12</v>
      </c>
      <c r="D67" s="5">
        <v>1925.15</v>
      </c>
      <c r="E67" s="5">
        <f t="shared" si="1"/>
        <v>-0.29000000000000625</v>
      </c>
      <c r="F67" s="5">
        <f t="shared" si="2"/>
        <v>-3.991741225051703E-3</v>
      </c>
      <c r="G67">
        <f t="shared" si="0"/>
        <v>4.2816536605270947</v>
      </c>
      <c r="H67">
        <f t="shared" si="3"/>
        <v>-3.9997294891973567E-3</v>
      </c>
      <c r="I67" s="5"/>
    </row>
    <row r="68" spans="1:26" x14ac:dyDescent="0.2">
      <c r="A68" s="1">
        <v>41855</v>
      </c>
      <c r="B68" s="5">
        <v>73.510000000000005</v>
      </c>
      <c r="C68" s="5">
        <v>93.35</v>
      </c>
      <c r="D68" s="5">
        <v>1938.99</v>
      </c>
      <c r="E68" s="5">
        <f t="shared" si="1"/>
        <v>1.1500000000000057</v>
      </c>
      <c r="F68" s="5">
        <f t="shared" si="2"/>
        <v>1.5892758430071943E-2</v>
      </c>
      <c r="G68">
        <f t="shared" ref="G68:G108" si="4">LN(B68)</f>
        <v>4.2974214513859961</v>
      </c>
      <c r="H68">
        <f t="shared" si="3"/>
        <v>1.5767790858901343E-2</v>
      </c>
      <c r="I68" s="5"/>
      <c r="J68" s="7" t="s">
        <v>88</v>
      </c>
      <c r="K68" s="7"/>
    </row>
    <row r="69" spans="1:26" x14ac:dyDescent="0.2">
      <c r="A69" s="1">
        <v>41856</v>
      </c>
      <c r="B69" s="5">
        <v>72.69</v>
      </c>
      <c r="C69" s="5">
        <v>91.9</v>
      </c>
      <c r="D69" s="5">
        <v>1920.21</v>
      </c>
      <c r="E69" s="5">
        <f t="shared" ref="E69:E108" si="5">B69-B68</f>
        <v>-0.82000000000000739</v>
      </c>
      <c r="F69" s="5">
        <f t="shared" ref="F69:F108" si="6">E69/B68</f>
        <v>-1.115494490545514E-2</v>
      </c>
      <c r="G69">
        <f t="shared" si="4"/>
        <v>4.2862038234965443</v>
      </c>
      <c r="H69">
        <f t="shared" ref="H69:H108" si="7">G69-G68</f>
        <v>-1.1217627889451798E-2</v>
      </c>
      <c r="I69" s="5"/>
    </row>
    <row r="70" spans="1:26" x14ac:dyDescent="0.2">
      <c r="A70" s="1">
        <v>41857</v>
      </c>
      <c r="B70" s="5">
        <v>72.47</v>
      </c>
      <c r="C70" s="5">
        <v>91.66</v>
      </c>
      <c r="D70" s="5">
        <v>1920.24</v>
      </c>
      <c r="E70" s="5">
        <f t="shared" si="5"/>
        <v>-0.21999999999999886</v>
      </c>
      <c r="F70" s="5">
        <f t="shared" si="6"/>
        <v>-3.0265511074425489E-3</v>
      </c>
      <c r="G70">
        <f t="shared" si="4"/>
        <v>4.2831726831211903</v>
      </c>
      <c r="H70">
        <f t="shared" si="7"/>
        <v>-3.0311403753540134E-3</v>
      </c>
      <c r="I70" s="5"/>
    </row>
    <row r="71" spans="1:26" x14ac:dyDescent="0.2">
      <c r="A71" s="1">
        <v>41858</v>
      </c>
      <c r="B71" s="5">
        <v>73.17</v>
      </c>
      <c r="C71" s="5">
        <v>93.27</v>
      </c>
      <c r="D71" s="5">
        <v>1909.57</v>
      </c>
      <c r="E71" s="5">
        <f t="shared" si="5"/>
        <v>0.70000000000000284</v>
      </c>
      <c r="F71" s="5">
        <f t="shared" si="6"/>
        <v>9.659169311439255E-3</v>
      </c>
      <c r="G71">
        <f t="shared" si="4"/>
        <v>4.2927855008959384</v>
      </c>
      <c r="H71">
        <f t="shared" si="7"/>
        <v>9.6128177747480947E-3</v>
      </c>
      <c r="I71" s="5"/>
      <c r="V71" s="12" t="s">
        <v>89</v>
      </c>
    </row>
    <row r="72" spans="1:26" x14ac:dyDescent="0.2">
      <c r="A72" s="1">
        <v>41859</v>
      </c>
      <c r="B72" s="5">
        <v>73.06</v>
      </c>
      <c r="C72" s="5">
        <v>94.73</v>
      </c>
      <c r="D72" s="5">
        <v>1931.59</v>
      </c>
      <c r="E72" s="5">
        <f t="shared" si="5"/>
        <v>-0.10999999999999943</v>
      </c>
      <c r="F72" s="5">
        <f t="shared" si="6"/>
        <v>-1.5033483668169937E-3</v>
      </c>
      <c r="G72">
        <f t="shared" si="4"/>
        <v>4.2912810213671362</v>
      </c>
      <c r="H72">
        <f t="shared" si="7"/>
        <v>-1.5044795288021717E-3</v>
      </c>
      <c r="I72" s="5"/>
      <c r="V72" s="12" t="s">
        <v>74</v>
      </c>
      <c r="W72">
        <f>CORREL(H4:H107,H5:H108)</f>
        <v>-5.7712469031656728E-2</v>
      </c>
    </row>
    <row r="73" spans="1:26" x14ac:dyDescent="0.2">
      <c r="A73" s="1">
        <v>41862</v>
      </c>
      <c r="B73" s="5">
        <v>73.44</v>
      </c>
      <c r="C73" s="5">
        <v>94.18</v>
      </c>
      <c r="D73" s="5">
        <v>1936.92</v>
      </c>
      <c r="E73" s="5">
        <f t="shared" si="5"/>
        <v>0.37999999999999545</v>
      </c>
      <c r="F73" s="5">
        <f t="shared" si="6"/>
        <v>5.2012044894606552E-3</v>
      </c>
      <c r="G73">
        <f t="shared" si="4"/>
        <v>4.2964687463122351</v>
      </c>
      <c r="H73">
        <f t="shared" si="7"/>
        <v>5.1877249450988927E-3</v>
      </c>
      <c r="I73" s="5"/>
      <c r="V73" s="9" t="s">
        <v>75</v>
      </c>
      <c r="W73" s="11">
        <f>AVERAGE(H4:H108)</f>
        <v>2.4440399172041098E-3</v>
      </c>
    </row>
    <row r="74" spans="1:26" x14ac:dyDescent="0.2">
      <c r="A74" s="1">
        <v>41863</v>
      </c>
      <c r="B74" s="5">
        <v>72.83</v>
      </c>
      <c r="C74" s="5">
        <v>94.19</v>
      </c>
      <c r="D74" s="5">
        <v>1933.75</v>
      </c>
      <c r="E74" s="5">
        <f t="shared" si="5"/>
        <v>-0.60999999999999943</v>
      </c>
      <c r="F74" s="5">
        <f t="shared" si="6"/>
        <v>-8.3061002178649156E-3</v>
      </c>
      <c r="G74">
        <f t="shared" si="4"/>
        <v>4.2881279582298237</v>
      </c>
      <c r="H74">
        <f t="shared" si="7"/>
        <v>-8.3407880824113434E-3</v>
      </c>
      <c r="I74" s="5"/>
      <c r="V74" s="9" t="s">
        <v>76</v>
      </c>
      <c r="W74" s="10">
        <f>_xlfn.STDEV.S(F36:F140)</f>
        <v>1.6238547985028582E-2</v>
      </c>
    </row>
    <row r="75" spans="1:26" x14ac:dyDescent="0.2">
      <c r="A75" s="1">
        <v>41864</v>
      </c>
      <c r="B75" s="5">
        <v>73.77</v>
      </c>
      <c r="C75" s="5">
        <v>95.03</v>
      </c>
      <c r="D75" s="5">
        <v>1946.72</v>
      </c>
      <c r="E75" s="5">
        <f t="shared" si="5"/>
        <v>0.93999999999999773</v>
      </c>
      <c r="F75" s="5">
        <f t="shared" si="6"/>
        <v>1.2906769188521183E-2</v>
      </c>
      <c r="G75">
        <f t="shared" si="4"/>
        <v>4.3009521448962111</v>
      </c>
      <c r="H75">
        <f t="shared" si="7"/>
        <v>1.2824186666387405E-2</v>
      </c>
      <c r="I75" s="5"/>
      <c r="V75" s="9" t="s">
        <v>77</v>
      </c>
      <c r="W75" s="10">
        <f>1/(SQRT(COUNT(F4:F108)))</f>
        <v>9.7590007294853329E-2</v>
      </c>
    </row>
    <row r="76" spans="1:26" x14ac:dyDescent="0.2">
      <c r="A76" s="1">
        <v>41865</v>
      </c>
      <c r="B76" s="5">
        <v>74.3</v>
      </c>
      <c r="C76" s="5">
        <v>95.47</v>
      </c>
      <c r="D76" s="5">
        <v>1955.18</v>
      </c>
      <c r="E76" s="5">
        <f t="shared" si="5"/>
        <v>0.53000000000000114</v>
      </c>
      <c r="F76" s="5">
        <f t="shared" si="6"/>
        <v>7.1844923410600671E-3</v>
      </c>
      <c r="G76">
        <f t="shared" si="4"/>
        <v>4.3081109517237133</v>
      </c>
      <c r="H76">
        <f t="shared" si="7"/>
        <v>7.1588068275021399E-3</v>
      </c>
      <c r="I76" s="5"/>
      <c r="V76" s="13" t="s">
        <v>79</v>
      </c>
      <c r="W76">
        <f>W72/W75</f>
        <v>-0.59137682874935449</v>
      </c>
      <c r="X76" s="12" t="s">
        <v>80</v>
      </c>
    </row>
    <row r="77" spans="1:26" x14ac:dyDescent="0.2">
      <c r="A77" s="1">
        <v>41866</v>
      </c>
      <c r="B77" s="5">
        <v>73.63</v>
      </c>
      <c r="C77" s="5">
        <v>95.66</v>
      </c>
      <c r="D77" s="5">
        <v>1955.06</v>
      </c>
      <c r="E77" s="5">
        <f t="shared" si="5"/>
        <v>-0.67000000000000171</v>
      </c>
      <c r="F77" s="5">
        <f t="shared" si="6"/>
        <v>-9.0174966352624727E-3</v>
      </c>
      <c r="G77">
        <f t="shared" si="4"/>
        <v>4.2990525513806253</v>
      </c>
      <c r="H77">
        <f t="shared" si="7"/>
        <v>-9.0584003430880244E-3</v>
      </c>
      <c r="I77" s="5"/>
    </row>
    <row r="78" spans="1:26" x14ac:dyDescent="0.2">
      <c r="A78" s="1">
        <v>41869</v>
      </c>
      <c r="B78" s="5">
        <v>74.59</v>
      </c>
      <c r="C78" s="5">
        <v>95.42</v>
      </c>
      <c r="D78" s="5">
        <v>1971.74</v>
      </c>
      <c r="E78" s="5">
        <f t="shared" si="5"/>
        <v>0.96000000000000796</v>
      </c>
      <c r="F78" s="5">
        <f t="shared" si="6"/>
        <v>1.3038163791932745E-2</v>
      </c>
      <c r="G78">
        <f t="shared" si="4"/>
        <v>4.3120064499670718</v>
      </c>
      <c r="H78">
        <f t="shared" si="7"/>
        <v>1.2953898586446577E-2</v>
      </c>
      <c r="I78" s="5"/>
      <c r="V78" s="9" t="s">
        <v>78</v>
      </c>
      <c r="W78" s="10">
        <f>2*W75</f>
        <v>0.19518001458970666</v>
      </c>
    </row>
    <row r="79" spans="1:26" x14ac:dyDescent="0.2">
      <c r="A79" s="1">
        <v>41870</v>
      </c>
      <c r="B79" s="5">
        <v>75.290000000000006</v>
      </c>
      <c r="C79" s="5">
        <v>96.59</v>
      </c>
      <c r="D79" s="5">
        <v>1981.6</v>
      </c>
      <c r="E79" s="5">
        <f t="shared" si="5"/>
        <v>0.70000000000000284</v>
      </c>
      <c r="F79" s="5">
        <f t="shared" si="6"/>
        <v>9.3846360101890718E-3</v>
      </c>
      <c r="G79">
        <f t="shared" si="4"/>
        <v>4.3213473238620308</v>
      </c>
      <c r="H79">
        <f t="shared" si="7"/>
        <v>9.3408738949589676E-3</v>
      </c>
      <c r="I79" s="5"/>
    </row>
    <row r="80" spans="1:26" x14ac:dyDescent="0.2">
      <c r="A80" s="1">
        <v>41871</v>
      </c>
      <c r="B80" s="5">
        <v>74.81</v>
      </c>
      <c r="C80" s="5">
        <v>97.01</v>
      </c>
      <c r="D80" s="5">
        <v>1986.51</v>
      </c>
      <c r="E80" s="5">
        <f t="shared" si="5"/>
        <v>-0.48000000000000398</v>
      </c>
      <c r="F80" s="5">
        <f t="shared" si="6"/>
        <v>-6.3753486518794518E-3</v>
      </c>
      <c r="G80">
        <f t="shared" si="4"/>
        <v>4.3149515658843134</v>
      </c>
      <c r="H80">
        <f t="shared" si="7"/>
        <v>-6.3957579777174089E-3</v>
      </c>
      <c r="I80" s="5"/>
      <c r="V80" s="9" t="s">
        <v>86</v>
      </c>
      <c r="W80" s="14">
        <v>41912</v>
      </c>
      <c r="X80" s="15" t="s">
        <v>85</v>
      </c>
      <c r="Y80" s="15" t="s">
        <v>86</v>
      </c>
      <c r="Z80" s="16" t="s">
        <v>92</v>
      </c>
    </row>
    <row r="81" spans="1:26" x14ac:dyDescent="0.2">
      <c r="A81" s="1">
        <v>41872</v>
      </c>
      <c r="B81" s="5">
        <v>74.569999999999993</v>
      </c>
      <c r="C81" s="5">
        <v>97.28</v>
      </c>
      <c r="D81" s="5">
        <v>1992.37</v>
      </c>
      <c r="E81" s="5">
        <f t="shared" si="5"/>
        <v>-0.24000000000000909</v>
      </c>
      <c r="F81" s="5">
        <f t="shared" si="6"/>
        <v>-3.2081272557145982E-3</v>
      </c>
      <c r="G81">
        <f t="shared" si="4"/>
        <v>4.3117382815557033</v>
      </c>
      <c r="H81">
        <f t="shared" si="7"/>
        <v>-3.213284328610122E-3</v>
      </c>
      <c r="I81" s="5"/>
      <c r="V81" s="17">
        <v>41913</v>
      </c>
      <c r="W81" s="18">
        <f>G108</f>
        <v>4.3699540534396126</v>
      </c>
      <c r="X81" s="11">
        <f>W73</f>
        <v>2.4440399172041098E-3</v>
      </c>
      <c r="Y81" s="11">
        <f>W81+X81</f>
        <v>4.372398093356817</v>
      </c>
      <c r="Z81" s="10">
        <f>1.65*W74</f>
        <v>2.6793604175297157E-2</v>
      </c>
    </row>
    <row r="82" spans="1:26" x14ac:dyDescent="0.2">
      <c r="A82" s="1">
        <v>41873</v>
      </c>
      <c r="B82" s="5">
        <v>74.569999999999993</v>
      </c>
      <c r="C82" s="5">
        <v>96.91</v>
      </c>
      <c r="D82" s="5">
        <v>1988.4</v>
      </c>
      <c r="E82" s="5">
        <f t="shared" si="5"/>
        <v>0</v>
      </c>
      <c r="F82" s="5">
        <f t="shared" si="6"/>
        <v>0</v>
      </c>
      <c r="G82">
        <f t="shared" si="4"/>
        <v>4.3117382815557033</v>
      </c>
      <c r="H82">
        <f t="shared" si="7"/>
        <v>0</v>
      </c>
      <c r="I82" s="5"/>
      <c r="X82" t="s">
        <v>94</v>
      </c>
      <c r="Y82">
        <f>EXP(Y81)</f>
        <v>79.233413173537429</v>
      </c>
    </row>
    <row r="83" spans="1:26" x14ac:dyDescent="0.2">
      <c r="A83" s="1">
        <v>41876</v>
      </c>
      <c r="B83" s="5">
        <v>75.02</v>
      </c>
      <c r="C83" s="5">
        <v>97.43</v>
      </c>
      <c r="D83" s="5">
        <v>1997.92</v>
      </c>
      <c r="E83" s="5">
        <f t="shared" si="5"/>
        <v>0.45000000000000284</v>
      </c>
      <c r="F83" s="5">
        <f t="shared" si="6"/>
        <v>6.0345983639533713E-3</v>
      </c>
      <c r="G83">
        <f t="shared" si="4"/>
        <v>4.3177547446537412</v>
      </c>
      <c r="H83">
        <f t="shared" si="7"/>
        <v>6.0164630980379386E-3</v>
      </c>
      <c r="I83" s="5"/>
      <c r="V83" s="25" t="s">
        <v>104</v>
      </c>
      <c r="W83" s="25"/>
    </row>
    <row r="84" spans="1:26" x14ac:dyDescent="0.2">
      <c r="A84" s="1">
        <v>41877</v>
      </c>
      <c r="B84" s="5">
        <v>75.959999999999994</v>
      </c>
      <c r="C84" s="5">
        <v>95.99</v>
      </c>
      <c r="D84" s="5">
        <v>2000.02</v>
      </c>
      <c r="E84" s="5">
        <f t="shared" si="5"/>
        <v>0.93999999999999773</v>
      </c>
      <c r="F84" s="5">
        <f t="shared" si="6"/>
        <v>1.2529992002132735E-2</v>
      </c>
      <c r="G84">
        <f t="shared" si="4"/>
        <v>4.3302068859440848</v>
      </c>
      <c r="H84">
        <f t="shared" si="7"/>
        <v>1.2452141290343555E-2</v>
      </c>
      <c r="I84" s="5"/>
      <c r="V84" s="25"/>
      <c r="W84" s="25"/>
    </row>
    <row r="85" spans="1:26" x14ac:dyDescent="0.2">
      <c r="A85" s="1">
        <v>41878</v>
      </c>
      <c r="B85" s="5">
        <v>74.63</v>
      </c>
      <c r="C85" s="5">
        <v>96.89</v>
      </c>
      <c r="D85" s="5">
        <v>2000.12</v>
      </c>
      <c r="E85" s="5">
        <f t="shared" si="5"/>
        <v>-1.3299999999999983</v>
      </c>
      <c r="F85" s="5">
        <f t="shared" si="6"/>
        <v>-1.7509215376513933E-2</v>
      </c>
      <c r="G85">
        <f t="shared" si="4"/>
        <v>4.3125425711432959</v>
      </c>
      <c r="H85">
        <f t="shared" si="7"/>
        <v>-1.7664314800788894E-2</v>
      </c>
      <c r="I85" s="5"/>
      <c r="V85" s="25"/>
      <c r="W85" s="25"/>
    </row>
    <row r="86" spans="1:26" x14ac:dyDescent="0.2">
      <c r="A86" s="1">
        <v>41879</v>
      </c>
      <c r="B86" s="5">
        <v>73.86</v>
      </c>
      <c r="C86" s="5">
        <v>97.53</v>
      </c>
      <c r="D86" s="5">
        <v>1996.74</v>
      </c>
      <c r="E86" s="5">
        <f t="shared" si="5"/>
        <v>-0.76999999999999602</v>
      </c>
      <c r="F86" s="5">
        <f t="shared" si="6"/>
        <v>-1.0317566662200135E-2</v>
      </c>
      <c r="G86">
        <f t="shared" si="4"/>
        <v>4.3021714094244174</v>
      </c>
      <c r="H86">
        <f t="shared" si="7"/>
        <v>-1.0371161718878419E-2</v>
      </c>
      <c r="I86" s="5"/>
      <c r="L86" s="8" t="s">
        <v>93</v>
      </c>
      <c r="M86" s="8"/>
      <c r="N86" s="8"/>
      <c r="O86" s="8"/>
      <c r="P86" s="8"/>
      <c r="Q86" s="8"/>
      <c r="R86" s="8"/>
      <c r="S86" s="8"/>
      <c r="T86" s="8"/>
      <c r="V86" s="25"/>
      <c r="W86" s="25"/>
    </row>
    <row r="87" spans="1:26" x14ac:dyDescent="0.2">
      <c r="A87" s="1">
        <v>41880</v>
      </c>
      <c r="B87" s="5">
        <v>74.819999999999993</v>
      </c>
      <c r="C87" s="5">
        <v>98.45</v>
      </c>
      <c r="D87" s="5">
        <v>2003.37</v>
      </c>
      <c r="E87" s="5">
        <f t="shared" si="5"/>
        <v>0.95999999999999375</v>
      </c>
      <c r="F87" s="5">
        <f t="shared" si="6"/>
        <v>1.2997562956945489E-2</v>
      </c>
      <c r="G87">
        <f t="shared" si="4"/>
        <v>4.3150852289200001</v>
      </c>
      <c r="H87">
        <f t="shared" si="7"/>
        <v>1.2913819495582679E-2</v>
      </c>
      <c r="I87" s="5"/>
      <c r="L87" s="8"/>
      <c r="M87" s="8"/>
      <c r="N87" s="8"/>
      <c r="O87" s="8"/>
      <c r="P87" s="8"/>
      <c r="Q87" s="8"/>
      <c r="R87" s="8"/>
      <c r="S87" s="8"/>
      <c r="T87" s="8"/>
      <c r="V87" s="25"/>
      <c r="W87" s="25"/>
    </row>
    <row r="88" spans="1:26" x14ac:dyDescent="0.2">
      <c r="A88" s="1">
        <v>41884</v>
      </c>
      <c r="B88" s="5">
        <v>76.680000000000007</v>
      </c>
      <c r="C88" s="5">
        <v>97.23</v>
      </c>
      <c r="D88" s="5">
        <v>2002.28</v>
      </c>
      <c r="E88" s="5">
        <f t="shared" si="5"/>
        <v>1.8600000000000136</v>
      </c>
      <c r="F88" s="5">
        <f t="shared" si="6"/>
        <v>2.4859663191660167E-2</v>
      </c>
      <c r="G88">
        <f t="shared" si="4"/>
        <v>4.3396409181774436</v>
      </c>
      <c r="H88">
        <f t="shared" si="7"/>
        <v>2.4555689257443447E-2</v>
      </c>
      <c r="I88" s="5"/>
      <c r="L88" s="8"/>
      <c r="M88" s="8"/>
      <c r="N88" s="8"/>
      <c r="O88" s="8"/>
      <c r="P88" s="8"/>
      <c r="Q88" s="8"/>
      <c r="R88" s="8"/>
      <c r="S88" s="8"/>
      <c r="T88" s="8"/>
      <c r="V88" s="25"/>
      <c r="W88" s="25"/>
    </row>
    <row r="89" spans="1:26" x14ac:dyDescent="0.2">
      <c r="A89" s="1">
        <v>41885</v>
      </c>
      <c r="B89" s="5">
        <v>75.83</v>
      </c>
      <c r="C89" s="5">
        <v>97.6</v>
      </c>
      <c r="D89" s="5">
        <v>2000.72</v>
      </c>
      <c r="E89" s="5">
        <f t="shared" si="5"/>
        <v>-0.85000000000000853</v>
      </c>
      <c r="F89" s="5">
        <f t="shared" si="6"/>
        <v>-1.1085028690662604E-2</v>
      </c>
      <c r="G89">
        <f t="shared" si="4"/>
        <v>4.3284939927128443</v>
      </c>
      <c r="H89">
        <f t="shared" si="7"/>
        <v>-1.1146925464599278E-2</v>
      </c>
      <c r="I89" s="5"/>
      <c r="L89" s="8"/>
      <c r="M89" s="8"/>
      <c r="N89" s="8"/>
      <c r="O89" s="8"/>
      <c r="P89" s="8"/>
      <c r="Q89" s="8"/>
      <c r="R89" s="8"/>
      <c r="S89" s="8"/>
      <c r="T89" s="8"/>
      <c r="V89" s="25"/>
      <c r="W89" s="25"/>
    </row>
    <row r="90" spans="1:26" x14ac:dyDescent="0.2">
      <c r="A90" s="1">
        <v>41886</v>
      </c>
      <c r="B90" s="5">
        <v>75.95</v>
      </c>
      <c r="C90" s="5">
        <v>97.23</v>
      </c>
      <c r="D90" s="5">
        <v>1997.65</v>
      </c>
      <c r="E90" s="5">
        <f t="shared" si="5"/>
        <v>0.12000000000000455</v>
      </c>
      <c r="F90" s="5">
        <f t="shared" si="6"/>
        <v>1.5824871422920289E-3</v>
      </c>
      <c r="G90">
        <f t="shared" si="4"/>
        <v>4.3300752290417819</v>
      </c>
      <c r="H90">
        <f t="shared" si="7"/>
        <v>1.5812363289375853E-3</v>
      </c>
      <c r="I90" s="5"/>
      <c r="L90" s="8"/>
      <c r="M90" s="8"/>
      <c r="N90" s="8"/>
      <c r="O90" s="8"/>
      <c r="P90" s="8"/>
      <c r="Q90" s="8"/>
      <c r="R90" s="8"/>
      <c r="S90" s="8"/>
      <c r="T90" s="8"/>
      <c r="V90" s="23"/>
      <c r="W90" s="23"/>
    </row>
    <row r="91" spans="1:26" x14ac:dyDescent="0.2">
      <c r="A91" s="1">
        <v>41887</v>
      </c>
      <c r="B91" s="5">
        <v>77.260000000000005</v>
      </c>
      <c r="C91" s="5">
        <v>97.92</v>
      </c>
      <c r="D91" s="5">
        <v>2007.71</v>
      </c>
      <c r="E91" s="5">
        <f t="shared" si="5"/>
        <v>1.3100000000000023</v>
      </c>
      <c r="F91" s="5">
        <f t="shared" si="6"/>
        <v>1.7248189598420043E-2</v>
      </c>
      <c r="G91">
        <f t="shared" si="4"/>
        <v>4.3471763572381352</v>
      </c>
      <c r="H91">
        <f t="shared" si="7"/>
        <v>1.7101128196353343E-2</v>
      </c>
      <c r="I91" s="5"/>
      <c r="L91" s="8"/>
      <c r="M91" s="8"/>
      <c r="N91" s="8"/>
      <c r="O91" s="8"/>
      <c r="P91" s="8"/>
      <c r="Q91" s="8"/>
      <c r="R91" s="8"/>
      <c r="S91" s="8"/>
      <c r="T91" s="8"/>
      <c r="V91" s="23"/>
      <c r="W91" s="23"/>
    </row>
    <row r="92" spans="1:26" x14ac:dyDescent="0.2">
      <c r="A92" s="1">
        <v>41890</v>
      </c>
      <c r="B92" s="5">
        <v>77.89</v>
      </c>
      <c r="C92" s="5">
        <v>97.24</v>
      </c>
      <c r="D92" s="5">
        <v>2001.54</v>
      </c>
      <c r="E92" s="5">
        <f t="shared" si="5"/>
        <v>0.62999999999999545</v>
      </c>
      <c r="F92" s="5">
        <f t="shared" si="6"/>
        <v>8.1542842350504196E-3</v>
      </c>
      <c r="G92">
        <f t="shared" si="4"/>
        <v>4.355297574931857</v>
      </c>
      <c r="H92">
        <f t="shared" si="7"/>
        <v>8.1212176937217606E-3</v>
      </c>
      <c r="I92" s="5"/>
      <c r="L92" s="8"/>
      <c r="M92" s="8"/>
      <c r="N92" s="8"/>
      <c r="O92" s="8"/>
      <c r="P92" s="8"/>
      <c r="Q92" s="8"/>
      <c r="R92" s="8"/>
      <c r="S92" s="8"/>
      <c r="T92" s="8"/>
    </row>
    <row r="93" spans="1:26" x14ac:dyDescent="0.2">
      <c r="A93" s="1">
        <v>41891</v>
      </c>
      <c r="B93" s="5">
        <v>76.67</v>
      </c>
      <c r="C93" s="5">
        <v>95.7</v>
      </c>
      <c r="D93" s="5">
        <v>1988.44</v>
      </c>
      <c r="E93" s="5">
        <f t="shared" si="5"/>
        <v>-1.2199999999999989</v>
      </c>
      <c r="F93" s="5">
        <f t="shared" si="6"/>
        <v>-1.5663114648863767E-2</v>
      </c>
      <c r="G93">
        <f t="shared" si="4"/>
        <v>4.339510497570803</v>
      </c>
      <c r="H93">
        <f t="shared" si="7"/>
        <v>-1.5787077361054003E-2</v>
      </c>
      <c r="I93" s="5"/>
      <c r="L93" s="8"/>
      <c r="M93" s="8"/>
      <c r="N93" s="8"/>
      <c r="O93" s="8"/>
      <c r="P93" s="8"/>
      <c r="Q93" s="8"/>
      <c r="R93" s="8"/>
      <c r="S93" s="8"/>
      <c r="T93" s="8"/>
    </row>
    <row r="94" spans="1:26" x14ac:dyDescent="0.2">
      <c r="A94" s="1">
        <v>41892</v>
      </c>
      <c r="B94" s="5">
        <v>77.430000000000007</v>
      </c>
      <c r="C94" s="5">
        <v>95.62</v>
      </c>
      <c r="D94" s="5">
        <v>1995.69</v>
      </c>
      <c r="E94" s="5">
        <f t="shared" si="5"/>
        <v>0.76000000000000512</v>
      </c>
      <c r="F94" s="5">
        <f t="shared" si="6"/>
        <v>9.9126124951089741E-3</v>
      </c>
      <c r="G94">
        <f t="shared" si="4"/>
        <v>4.3493743023986324</v>
      </c>
      <c r="H94">
        <f t="shared" si="7"/>
        <v>9.8638048278294477E-3</v>
      </c>
      <c r="I94" s="5"/>
      <c r="L94" s="8"/>
      <c r="M94" s="8"/>
      <c r="N94" s="8"/>
      <c r="O94" s="8"/>
      <c r="P94" s="8"/>
      <c r="Q94" s="8"/>
      <c r="R94" s="8"/>
      <c r="S94" s="8"/>
      <c r="T94" s="8"/>
    </row>
    <row r="95" spans="1:26" x14ac:dyDescent="0.2">
      <c r="A95" s="1">
        <v>41893</v>
      </c>
      <c r="B95" s="5">
        <v>77.92</v>
      </c>
      <c r="C95" s="5">
        <v>96.15</v>
      </c>
      <c r="D95" s="5">
        <v>1997.45</v>
      </c>
      <c r="E95" s="5">
        <f t="shared" si="5"/>
        <v>0.48999999999999488</v>
      </c>
      <c r="F95" s="5">
        <f t="shared" si="6"/>
        <v>6.3282965258942897E-3</v>
      </c>
      <c r="G95">
        <f t="shared" si="4"/>
        <v>4.3556826593342794</v>
      </c>
      <c r="H95">
        <f t="shared" si="7"/>
        <v>6.3083569356470193E-3</v>
      </c>
      <c r="I95" s="5"/>
      <c r="L95" s="8"/>
      <c r="M95" s="8"/>
      <c r="N95" s="8"/>
      <c r="O95" s="8"/>
      <c r="P95" s="8"/>
      <c r="Q95" s="8"/>
      <c r="R95" s="8"/>
      <c r="S95" s="8"/>
      <c r="T95" s="8"/>
    </row>
    <row r="96" spans="1:26" x14ac:dyDescent="0.2">
      <c r="A96" s="1">
        <v>41894</v>
      </c>
      <c r="B96" s="5">
        <v>77.48</v>
      </c>
      <c r="C96" s="5">
        <v>94.1</v>
      </c>
      <c r="D96" s="5">
        <v>1985.54</v>
      </c>
      <c r="E96" s="5">
        <f t="shared" si="5"/>
        <v>-0.43999999999999773</v>
      </c>
      <c r="F96" s="5">
        <f t="shared" si="6"/>
        <v>-5.6468172484599299E-3</v>
      </c>
      <c r="G96">
        <f t="shared" si="4"/>
        <v>4.3500198385387954</v>
      </c>
      <c r="H96">
        <f t="shared" si="7"/>
        <v>-5.6628207954840803E-3</v>
      </c>
      <c r="I96" s="5"/>
      <c r="L96" s="8"/>
      <c r="M96" s="8"/>
      <c r="N96" s="8"/>
      <c r="O96" s="8"/>
      <c r="P96" s="8"/>
      <c r="Q96" s="8"/>
      <c r="R96" s="8"/>
      <c r="S96" s="8"/>
      <c r="T96" s="8"/>
    </row>
    <row r="97" spans="1:20" x14ac:dyDescent="0.2">
      <c r="A97" s="1">
        <v>41897</v>
      </c>
      <c r="B97" s="5">
        <v>74.58</v>
      </c>
      <c r="C97" s="5">
        <v>94.18</v>
      </c>
      <c r="D97" s="5">
        <v>1984.13</v>
      </c>
      <c r="E97" s="5">
        <f t="shared" si="5"/>
        <v>-2.9000000000000057</v>
      </c>
      <c r="F97" s="5">
        <f t="shared" si="6"/>
        <v>-3.7429013939081122E-2</v>
      </c>
      <c r="G97">
        <f t="shared" si="4"/>
        <v>4.3118723747506751</v>
      </c>
      <c r="H97">
        <f t="shared" si="7"/>
        <v>-3.8147463788120284E-2</v>
      </c>
      <c r="I97" s="5"/>
      <c r="L97" s="8"/>
      <c r="M97" s="8"/>
      <c r="N97" s="8"/>
      <c r="O97" s="8"/>
      <c r="P97" s="8"/>
      <c r="Q97" s="8"/>
      <c r="R97" s="8"/>
      <c r="S97" s="8"/>
      <c r="T97" s="8"/>
    </row>
    <row r="98" spans="1:20" x14ac:dyDescent="0.2">
      <c r="A98" s="1">
        <v>41898</v>
      </c>
      <c r="B98" s="5">
        <v>76.08</v>
      </c>
      <c r="C98" s="5">
        <v>95.13</v>
      </c>
      <c r="D98" s="5">
        <v>1998.98</v>
      </c>
      <c r="E98" s="5">
        <f t="shared" si="5"/>
        <v>1.5</v>
      </c>
      <c r="F98" s="5">
        <f t="shared" si="6"/>
        <v>2.0112630732099759E-2</v>
      </c>
      <c r="G98">
        <f t="shared" si="4"/>
        <v>4.3317854182371347</v>
      </c>
      <c r="H98">
        <f t="shared" si="7"/>
        <v>1.9913043486459614E-2</v>
      </c>
      <c r="I98" s="5"/>
    </row>
    <row r="99" spans="1:20" x14ac:dyDescent="0.2">
      <c r="A99" s="1">
        <v>41899</v>
      </c>
      <c r="B99" s="5">
        <v>76.430000000000007</v>
      </c>
      <c r="C99" s="5">
        <v>95.29</v>
      </c>
      <c r="D99" s="5">
        <v>2001.57</v>
      </c>
      <c r="E99" s="5">
        <f t="shared" si="5"/>
        <v>0.35000000000000853</v>
      </c>
      <c r="F99" s="5">
        <f t="shared" si="6"/>
        <v>4.6004206098844442E-3</v>
      </c>
      <c r="G99">
        <f t="shared" si="4"/>
        <v>4.3363752892547929</v>
      </c>
      <c r="H99">
        <f t="shared" si="7"/>
        <v>4.5898710176581758E-3</v>
      </c>
      <c r="I99" s="5"/>
    </row>
    <row r="100" spans="1:20" x14ac:dyDescent="0.2">
      <c r="A100" s="1">
        <v>41900</v>
      </c>
      <c r="B100" s="5">
        <v>77</v>
      </c>
      <c r="C100" s="5">
        <v>94.58</v>
      </c>
      <c r="D100" s="5">
        <v>2011.36</v>
      </c>
      <c r="E100" s="5">
        <f t="shared" si="5"/>
        <v>0.56999999999999318</v>
      </c>
      <c r="F100" s="5">
        <f t="shared" si="6"/>
        <v>7.4578045270180969E-3</v>
      </c>
      <c r="G100">
        <f t="shared" si="4"/>
        <v>4.3438054218536841</v>
      </c>
      <c r="H100">
        <f t="shared" si="7"/>
        <v>7.4301325988912481E-3</v>
      </c>
      <c r="I100" s="5"/>
    </row>
    <row r="101" spans="1:20" x14ac:dyDescent="0.2">
      <c r="A101" s="1">
        <v>41901</v>
      </c>
      <c r="B101" s="5">
        <v>77.91</v>
      </c>
      <c r="C101" s="5">
        <v>95.14</v>
      </c>
      <c r="D101" s="5">
        <v>2010.4</v>
      </c>
      <c r="E101" s="5">
        <f t="shared" si="5"/>
        <v>0.90999999999999659</v>
      </c>
      <c r="F101" s="5">
        <f t="shared" si="6"/>
        <v>1.1818181818181775E-2</v>
      </c>
      <c r="G101">
        <f t="shared" si="4"/>
        <v>4.3555543143427666</v>
      </c>
      <c r="H101">
        <f t="shared" si="7"/>
        <v>1.1748892489082507E-2</v>
      </c>
      <c r="I101" s="5"/>
    </row>
    <row r="102" spans="1:20" x14ac:dyDescent="0.2">
      <c r="A102" s="1">
        <v>41904</v>
      </c>
      <c r="B102" s="5">
        <v>76.8</v>
      </c>
      <c r="C102" s="5">
        <v>94.62</v>
      </c>
      <c r="D102" s="5">
        <v>1994.29</v>
      </c>
      <c r="E102" s="5">
        <f t="shared" si="5"/>
        <v>-1.1099999999999994</v>
      </c>
      <c r="F102" s="5">
        <f t="shared" si="6"/>
        <v>-1.4247208317289173E-2</v>
      </c>
      <c r="G102">
        <f t="shared" si="4"/>
        <v>4.3412046401536264</v>
      </c>
      <c r="H102">
        <f t="shared" si="7"/>
        <v>-1.4349674189140238E-2</v>
      </c>
      <c r="I102" s="5"/>
    </row>
    <row r="103" spans="1:20" x14ac:dyDescent="0.2">
      <c r="A103" s="1">
        <v>41905</v>
      </c>
      <c r="B103" s="5">
        <v>78.290000000000006</v>
      </c>
      <c r="C103" s="5">
        <v>94.55</v>
      </c>
      <c r="D103" s="5">
        <v>1982.77</v>
      </c>
      <c r="E103" s="5">
        <f t="shared" si="5"/>
        <v>1.4900000000000091</v>
      </c>
      <c r="F103" s="5">
        <f t="shared" si="6"/>
        <v>1.9401041666666785E-2</v>
      </c>
      <c r="G103">
        <f t="shared" si="4"/>
        <v>4.3604198809198227</v>
      </c>
      <c r="H103">
        <f t="shared" si="7"/>
        <v>1.9215240766196295E-2</v>
      </c>
      <c r="I103" s="5"/>
    </row>
    <row r="104" spans="1:20" x14ac:dyDescent="0.2">
      <c r="A104" s="1">
        <v>41906</v>
      </c>
      <c r="B104" s="5">
        <v>78.540000000000006</v>
      </c>
      <c r="C104" s="5">
        <v>94.18</v>
      </c>
      <c r="D104" s="5">
        <v>1998.3</v>
      </c>
      <c r="E104" s="5">
        <f t="shared" si="5"/>
        <v>0.25</v>
      </c>
      <c r="F104" s="5">
        <f t="shared" si="6"/>
        <v>3.1932558436581935E-3</v>
      </c>
      <c r="G104">
        <f t="shared" si="4"/>
        <v>4.3636080491498639</v>
      </c>
      <c r="H104">
        <f t="shared" si="7"/>
        <v>3.1881682300411995E-3</v>
      </c>
      <c r="I104" s="5"/>
    </row>
    <row r="105" spans="1:20" x14ac:dyDescent="0.2">
      <c r="A105" s="1">
        <v>41907</v>
      </c>
      <c r="B105" s="5">
        <v>77.22</v>
      </c>
      <c r="C105" s="5">
        <v>93.14</v>
      </c>
      <c r="D105" s="5">
        <v>1965.99</v>
      </c>
      <c r="E105" s="5">
        <f t="shared" si="5"/>
        <v>-1.3200000000000074</v>
      </c>
      <c r="F105" s="5">
        <f t="shared" si="6"/>
        <v>-1.6806722689075723E-2</v>
      </c>
      <c r="G105">
        <f t="shared" si="4"/>
        <v>4.3466584908360906</v>
      </c>
      <c r="H105">
        <f t="shared" si="7"/>
        <v>-1.6949558313773316E-2</v>
      </c>
      <c r="I105" s="5"/>
    </row>
    <row r="106" spans="1:20" x14ac:dyDescent="0.2">
      <c r="A106" s="1">
        <v>41908</v>
      </c>
      <c r="B106" s="5">
        <v>78.790000000000006</v>
      </c>
      <c r="C106" s="5">
        <v>93.44</v>
      </c>
      <c r="D106" s="5">
        <v>1982.85</v>
      </c>
      <c r="E106" s="5">
        <f t="shared" si="5"/>
        <v>1.5700000000000074</v>
      </c>
      <c r="F106" s="5">
        <f t="shared" si="6"/>
        <v>2.0331520331520428E-2</v>
      </c>
      <c r="G106">
        <f t="shared" si="4"/>
        <v>4.3667860852575968</v>
      </c>
      <c r="H106">
        <f t="shared" si="7"/>
        <v>2.0127594421506245E-2</v>
      </c>
      <c r="I106" s="5"/>
    </row>
    <row r="107" spans="1:20" x14ac:dyDescent="0.2">
      <c r="A107" s="1">
        <v>41911</v>
      </c>
      <c r="B107" s="5">
        <v>79</v>
      </c>
      <c r="C107" s="5">
        <v>93.6</v>
      </c>
      <c r="D107" s="5">
        <v>1977.8</v>
      </c>
      <c r="E107" s="5">
        <f t="shared" si="5"/>
        <v>0.20999999999999375</v>
      </c>
      <c r="F107" s="5">
        <f t="shared" si="6"/>
        <v>2.6653128569614636E-3</v>
      </c>
      <c r="G107">
        <f t="shared" si="4"/>
        <v>4.3694478524670215</v>
      </c>
      <c r="H107">
        <f t="shared" si="7"/>
        <v>2.6617672094246814E-3</v>
      </c>
      <c r="I107" s="5"/>
    </row>
    <row r="108" spans="1:20" x14ac:dyDescent="0.2">
      <c r="A108" s="1">
        <v>41912</v>
      </c>
      <c r="B108" s="5">
        <v>79.040000000000006</v>
      </c>
      <c r="C108" s="5">
        <v>93.88</v>
      </c>
      <c r="D108" s="5">
        <v>1972.29</v>
      </c>
      <c r="E108" s="5">
        <f t="shared" si="5"/>
        <v>4.0000000000006253E-2</v>
      </c>
      <c r="F108" s="5">
        <f t="shared" si="6"/>
        <v>5.0632911392412981E-4</v>
      </c>
      <c r="G108">
        <f t="shared" si="4"/>
        <v>4.3699540534396126</v>
      </c>
      <c r="H108">
        <f t="shared" si="7"/>
        <v>5.0620097259113095E-4</v>
      </c>
      <c r="I108" s="5"/>
    </row>
    <row r="111" spans="1:20" x14ac:dyDescent="0.2">
      <c r="E111" s="5"/>
    </row>
    <row r="112" spans="1:20" x14ac:dyDescent="0.2">
      <c r="E112" s="5"/>
    </row>
    <row r="113" spans="5:5" x14ac:dyDescent="0.2">
      <c r="E113" s="5"/>
    </row>
    <row r="114" spans="5:5" x14ac:dyDescent="0.2">
      <c r="E114" s="5"/>
    </row>
    <row r="115" spans="5:5" x14ac:dyDescent="0.2">
      <c r="E115" s="5"/>
    </row>
    <row r="116" spans="5:5" x14ac:dyDescent="0.2">
      <c r="E116" s="5"/>
    </row>
    <row r="117" spans="5:5" x14ac:dyDescent="0.2">
      <c r="E117" s="5"/>
    </row>
    <row r="118" spans="5:5" x14ac:dyDescent="0.2">
      <c r="E118" s="5"/>
    </row>
    <row r="119" spans="5:5" x14ac:dyDescent="0.2">
      <c r="E119" s="5"/>
    </row>
    <row r="120" spans="5:5" x14ac:dyDescent="0.2">
      <c r="E120" s="5"/>
    </row>
    <row r="121" spans="5:5" x14ac:dyDescent="0.2">
      <c r="E121" s="5"/>
    </row>
    <row r="122" spans="5:5" x14ac:dyDescent="0.2">
      <c r="E122" s="5"/>
    </row>
    <row r="123" spans="5:5" x14ac:dyDescent="0.2">
      <c r="E123" s="5"/>
    </row>
    <row r="124" spans="5:5" x14ac:dyDescent="0.2">
      <c r="E124" s="5"/>
    </row>
    <row r="125" spans="5:5" x14ac:dyDescent="0.2">
      <c r="E125" s="5"/>
    </row>
    <row r="126" spans="5:5" x14ac:dyDescent="0.2">
      <c r="E126" s="5"/>
    </row>
    <row r="127" spans="5:5" x14ac:dyDescent="0.2">
      <c r="E127" s="5"/>
    </row>
    <row r="128" spans="5:5" x14ac:dyDescent="0.2">
      <c r="E128" s="5"/>
    </row>
    <row r="129" spans="5:5" x14ac:dyDescent="0.2">
      <c r="E129" s="5"/>
    </row>
    <row r="130" spans="5:5" x14ac:dyDescent="0.2">
      <c r="E130" s="5"/>
    </row>
    <row r="131" spans="5:5" x14ac:dyDescent="0.2">
      <c r="E131" s="5"/>
    </row>
    <row r="132" spans="5:5" x14ac:dyDescent="0.2">
      <c r="E132" s="5"/>
    </row>
    <row r="133" spans="5:5" x14ac:dyDescent="0.2">
      <c r="E133" s="5"/>
    </row>
    <row r="134" spans="5:5" x14ac:dyDescent="0.2">
      <c r="E134" s="5"/>
    </row>
    <row r="135" spans="5:5" x14ac:dyDescent="0.2">
      <c r="E135" s="5"/>
    </row>
    <row r="136" spans="5:5" x14ac:dyDescent="0.2">
      <c r="E136" s="5"/>
    </row>
    <row r="137" spans="5:5" x14ac:dyDescent="0.2">
      <c r="E137" s="5"/>
    </row>
    <row r="138" spans="5:5" x14ac:dyDescent="0.2">
      <c r="E138" s="5"/>
    </row>
    <row r="139" spans="5:5" x14ac:dyDescent="0.2">
      <c r="E139" s="5"/>
    </row>
    <row r="140" spans="5:5" x14ac:dyDescent="0.2">
      <c r="E140" s="5"/>
    </row>
    <row r="141" spans="5:5" x14ac:dyDescent="0.2">
      <c r="E141" s="5"/>
    </row>
    <row r="142" spans="5:5" x14ac:dyDescent="0.2">
      <c r="E142" s="5"/>
    </row>
    <row r="143" spans="5:5" x14ac:dyDescent="0.2">
      <c r="E143" s="5"/>
    </row>
    <row r="144" spans="5:5" x14ac:dyDescent="0.2">
      <c r="E144" s="5"/>
    </row>
    <row r="145" spans="5:5" x14ac:dyDescent="0.2">
      <c r="E145" s="5"/>
    </row>
    <row r="146" spans="5:5" x14ac:dyDescent="0.2">
      <c r="E146" s="5"/>
    </row>
    <row r="147" spans="5:5" x14ac:dyDescent="0.2">
      <c r="E147" s="5"/>
    </row>
    <row r="148" spans="5:5" x14ac:dyDescent="0.2">
      <c r="E148" s="5"/>
    </row>
    <row r="149" spans="5:5" x14ac:dyDescent="0.2">
      <c r="E149" s="5"/>
    </row>
    <row r="150" spans="5:5" x14ac:dyDescent="0.2">
      <c r="E150" s="5"/>
    </row>
    <row r="151" spans="5:5" x14ac:dyDescent="0.2">
      <c r="E151" s="5"/>
    </row>
    <row r="152" spans="5:5" x14ac:dyDescent="0.2">
      <c r="E152" s="5"/>
    </row>
    <row r="153" spans="5:5" x14ac:dyDescent="0.2">
      <c r="E153" s="5"/>
    </row>
    <row r="154" spans="5:5" x14ac:dyDescent="0.2">
      <c r="E154" s="5"/>
    </row>
    <row r="155" spans="5:5" x14ac:dyDescent="0.2">
      <c r="E155" s="5"/>
    </row>
    <row r="156" spans="5:5" x14ac:dyDescent="0.2">
      <c r="E156" s="5"/>
    </row>
    <row r="157" spans="5:5" x14ac:dyDescent="0.2">
      <c r="E157" s="5"/>
    </row>
    <row r="158" spans="5:5" x14ac:dyDescent="0.2">
      <c r="E158" s="5"/>
    </row>
    <row r="159" spans="5:5" x14ac:dyDescent="0.2">
      <c r="E159" s="5"/>
    </row>
    <row r="160" spans="5:5" x14ac:dyDescent="0.2">
      <c r="E160" s="5"/>
    </row>
    <row r="161" spans="5:5" x14ac:dyDescent="0.2">
      <c r="E161" s="5"/>
    </row>
    <row r="162" spans="5:5" x14ac:dyDescent="0.2">
      <c r="E162" s="5"/>
    </row>
    <row r="163" spans="5:5" x14ac:dyDescent="0.2">
      <c r="E163" s="5"/>
    </row>
    <row r="164" spans="5:5" x14ac:dyDescent="0.2">
      <c r="E164" s="5"/>
    </row>
    <row r="165" spans="5:5" x14ac:dyDescent="0.2">
      <c r="E165" s="5"/>
    </row>
    <row r="166" spans="5:5" x14ac:dyDescent="0.2">
      <c r="E166" s="5"/>
    </row>
    <row r="167" spans="5:5" x14ac:dyDescent="0.2">
      <c r="E167" s="5"/>
    </row>
    <row r="168" spans="5:5" x14ac:dyDescent="0.2">
      <c r="E168" s="5"/>
    </row>
    <row r="169" spans="5:5" x14ac:dyDescent="0.2">
      <c r="E169" s="5"/>
    </row>
    <row r="170" spans="5:5" x14ac:dyDescent="0.2">
      <c r="E170" s="5"/>
    </row>
    <row r="171" spans="5:5" x14ac:dyDescent="0.2">
      <c r="E171" s="5"/>
    </row>
    <row r="172" spans="5:5" x14ac:dyDescent="0.2">
      <c r="E172" s="5"/>
    </row>
    <row r="173" spans="5:5" x14ac:dyDescent="0.2">
      <c r="E173" s="5"/>
    </row>
    <row r="174" spans="5:5" x14ac:dyDescent="0.2">
      <c r="E174" s="5"/>
    </row>
    <row r="175" spans="5:5" x14ac:dyDescent="0.2">
      <c r="E175" s="5"/>
    </row>
    <row r="176" spans="5:5" x14ac:dyDescent="0.2">
      <c r="E176" s="5"/>
    </row>
    <row r="177" spans="5:5" x14ac:dyDescent="0.2">
      <c r="E177" s="5"/>
    </row>
    <row r="178" spans="5:5" x14ac:dyDescent="0.2">
      <c r="E178" s="5"/>
    </row>
    <row r="179" spans="5:5" x14ac:dyDescent="0.2">
      <c r="E179" s="5"/>
    </row>
    <row r="180" spans="5:5" x14ac:dyDescent="0.2">
      <c r="E180" s="5"/>
    </row>
    <row r="181" spans="5:5" x14ac:dyDescent="0.2">
      <c r="E181" s="5"/>
    </row>
    <row r="182" spans="5:5" x14ac:dyDescent="0.2">
      <c r="E182" s="5"/>
    </row>
    <row r="183" spans="5:5" x14ac:dyDescent="0.2">
      <c r="E183" s="5"/>
    </row>
    <row r="184" spans="5:5" x14ac:dyDescent="0.2">
      <c r="E184" s="5"/>
    </row>
    <row r="185" spans="5:5" x14ac:dyDescent="0.2">
      <c r="E185" s="5"/>
    </row>
    <row r="186" spans="5:5" x14ac:dyDescent="0.2">
      <c r="E186" s="5"/>
    </row>
    <row r="187" spans="5:5" x14ac:dyDescent="0.2">
      <c r="E187" s="5"/>
    </row>
    <row r="188" spans="5:5" x14ac:dyDescent="0.2">
      <c r="E188" s="5"/>
    </row>
    <row r="189" spans="5:5" x14ac:dyDescent="0.2">
      <c r="E189" s="5"/>
    </row>
    <row r="190" spans="5:5" x14ac:dyDescent="0.2">
      <c r="E190" s="5"/>
    </row>
    <row r="191" spans="5:5" x14ac:dyDescent="0.2">
      <c r="E191" s="5"/>
    </row>
    <row r="192" spans="5:5" x14ac:dyDescent="0.2">
      <c r="E192" s="5"/>
    </row>
    <row r="193" spans="5:5" x14ac:dyDescent="0.2">
      <c r="E193" s="5"/>
    </row>
    <row r="194" spans="5:5" x14ac:dyDescent="0.2">
      <c r="E194" s="5"/>
    </row>
    <row r="195" spans="5:5" x14ac:dyDescent="0.2">
      <c r="E195" s="5"/>
    </row>
    <row r="196" spans="5:5" x14ac:dyDescent="0.2">
      <c r="E196" s="5"/>
    </row>
    <row r="197" spans="5:5" x14ac:dyDescent="0.2">
      <c r="E197" s="5"/>
    </row>
    <row r="198" spans="5:5" x14ac:dyDescent="0.2">
      <c r="E198" s="5"/>
    </row>
    <row r="199" spans="5:5" x14ac:dyDescent="0.2">
      <c r="E199" s="5"/>
    </row>
    <row r="200" spans="5:5" x14ac:dyDescent="0.2">
      <c r="E200" s="5"/>
    </row>
    <row r="201" spans="5:5" x14ac:dyDescent="0.2">
      <c r="E201" s="5"/>
    </row>
    <row r="202" spans="5:5" x14ac:dyDescent="0.2">
      <c r="E202" s="5"/>
    </row>
    <row r="203" spans="5:5" x14ac:dyDescent="0.2">
      <c r="E203" s="5"/>
    </row>
    <row r="204" spans="5:5" x14ac:dyDescent="0.2">
      <c r="E204" s="5"/>
    </row>
    <row r="205" spans="5:5" x14ac:dyDescent="0.2">
      <c r="E205" s="5"/>
    </row>
    <row r="206" spans="5:5" x14ac:dyDescent="0.2">
      <c r="E206" s="5"/>
    </row>
    <row r="207" spans="5:5" x14ac:dyDescent="0.2">
      <c r="E207" s="5"/>
    </row>
    <row r="208" spans="5:5" x14ac:dyDescent="0.2">
      <c r="E208" s="5"/>
    </row>
    <row r="209" spans="5:5" x14ac:dyDescent="0.2">
      <c r="E209" s="5"/>
    </row>
    <row r="210" spans="5:5" x14ac:dyDescent="0.2">
      <c r="E210" s="5"/>
    </row>
    <row r="211" spans="5:5" x14ac:dyDescent="0.2">
      <c r="E211" s="5"/>
    </row>
    <row r="212" spans="5:5" x14ac:dyDescent="0.2">
      <c r="E212" s="5"/>
    </row>
    <row r="213" spans="5:5" x14ac:dyDescent="0.2">
      <c r="E213" s="5"/>
    </row>
    <row r="214" spans="5:5" x14ac:dyDescent="0.2">
      <c r="E214" s="5"/>
    </row>
    <row r="215" spans="5:5" x14ac:dyDescent="0.2">
      <c r="E215" s="5"/>
    </row>
    <row r="216" spans="5:5" x14ac:dyDescent="0.2">
      <c r="E216" s="5"/>
    </row>
    <row r="217" spans="5:5" x14ac:dyDescent="0.2">
      <c r="E217" s="5"/>
    </row>
    <row r="218" spans="5:5" x14ac:dyDescent="0.2">
      <c r="E218" s="5"/>
    </row>
    <row r="219" spans="5:5" x14ac:dyDescent="0.2">
      <c r="E219" s="5"/>
    </row>
    <row r="220" spans="5:5" x14ac:dyDescent="0.2">
      <c r="E220" s="5"/>
    </row>
    <row r="221" spans="5:5" x14ac:dyDescent="0.2">
      <c r="E221" s="5"/>
    </row>
    <row r="222" spans="5:5" x14ac:dyDescent="0.2">
      <c r="E222" s="5"/>
    </row>
    <row r="223" spans="5:5" x14ac:dyDescent="0.2">
      <c r="E223" s="5"/>
    </row>
    <row r="224" spans="5:5" x14ac:dyDescent="0.2">
      <c r="E224" s="5"/>
    </row>
    <row r="225" spans="5:5" x14ac:dyDescent="0.2">
      <c r="E225" s="5"/>
    </row>
    <row r="226" spans="5:5" x14ac:dyDescent="0.2">
      <c r="E226" s="5"/>
    </row>
    <row r="227" spans="5:5" x14ac:dyDescent="0.2">
      <c r="E227" s="5"/>
    </row>
    <row r="228" spans="5:5" x14ac:dyDescent="0.2">
      <c r="E228" s="5"/>
    </row>
    <row r="229" spans="5:5" x14ac:dyDescent="0.2">
      <c r="E229" s="5"/>
    </row>
    <row r="230" spans="5:5" x14ac:dyDescent="0.2">
      <c r="E230" s="5"/>
    </row>
    <row r="231" spans="5:5" x14ac:dyDescent="0.2">
      <c r="E231" s="5"/>
    </row>
    <row r="232" spans="5:5" x14ac:dyDescent="0.2">
      <c r="E232" s="5"/>
    </row>
    <row r="233" spans="5:5" x14ac:dyDescent="0.2">
      <c r="E233" s="5"/>
    </row>
    <row r="234" spans="5:5" x14ac:dyDescent="0.2">
      <c r="E234" s="5"/>
    </row>
    <row r="235" spans="5:5" x14ac:dyDescent="0.2">
      <c r="E235" s="5"/>
    </row>
    <row r="236" spans="5:5" x14ac:dyDescent="0.2">
      <c r="E236" s="5"/>
    </row>
    <row r="237" spans="5:5" x14ac:dyDescent="0.2">
      <c r="E237" s="5"/>
    </row>
    <row r="238" spans="5:5" x14ac:dyDescent="0.2">
      <c r="E238" s="5"/>
    </row>
    <row r="239" spans="5:5" x14ac:dyDescent="0.2">
      <c r="E239" s="5"/>
    </row>
    <row r="240" spans="5:5" x14ac:dyDescent="0.2">
      <c r="E240" s="5"/>
    </row>
    <row r="241" spans="5:5" x14ac:dyDescent="0.2">
      <c r="E241" s="5"/>
    </row>
    <row r="242" spans="5:5" x14ac:dyDescent="0.2">
      <c r="E242" s="5"/>
    </row>
    <row r="243" spans="5:5" x14ac:dyDescent="0.2">
      <c r="E243" s="5"/>
    </row>
    <row r="244" spans="5:5" x14ac:dyDescent="0.2">
      <c r="E244" s="5"/>
    </row>
    <row r="245" spans="5:5" x14ac:dyDescent="0.2">
      <c r="E245" s="5"/>
    </row>
    <row r="246" spans="5:5" x14ac:dyDescent="0.2">
      <c r="E246" s="5"/>
    </row>
    <row r="247" spans="5:5" x14ac:dyDescent="0.2">
      <c r="E247" s="5"/>
    </row>
    <row r="248" spans="5:5" x14ac:dyDescent="0.2">
      <c r="E248" s="5"/>
    </row>
    <row r="249" spans="5:5" x14ac:dyDescent="0.2">
      <c r="E249" s="5"/>
    </row>
    <row r="250" spans="5:5" x14ac:dyDescent="0.2">
      <c r="E250" s="5"/>
    </row>
    <row r="251" spans="5:5" x14ac:dyDescent="0.2">
      <c r="E251" s="5"/>
    </row>
    <row r="252" spans="5:5" x14ac:dyDescent="0.2">
      <c r="E252" s="5"/>
    </row>
    <row r="253" spans="5:5" x14ac:dyDescent="0.2">
      <c r="E253" s="5"/>
    </row>
    <row r="254" spans="5:5" x14ac:dyDescent="0.2">
      <c r="E254" s="5"/>
    </row>
    <row r="255" spans="5:5" x14ac:dyDescent="0.2">
      <c r="E255" s="5"/>
    </row>
    <row r="256" spans="5:5" x14ac:dyDescent="0.2">
      <c r="E256" s="5"/>
    </row>
    <row r="257" spans="5:5" x14ac:dyDescent="0.2">
      <c r="E257" s="5"/>
    </row>
    <row r="258" spans="5:5" x14ac:dyDescent="0.2">
      <c r="E258" s="5"/>
    </row>
    <row r="259" spans="5:5" x14ac:dyDescent="0.2">
      <c r="E259" s="5"/>
    </row>
    <row r="260" spans="5:5" x14ac:dyDescent="0.2">
      <c r="E260" s="5"/>
    </row>
    <row r="261" spans="5:5" x14ac:dyDescent="0.2">
      <c r="E261" s="5"/>
    </row>
    <row r="262" spans="5:5" x14ac:dyDescent="0.2">
      <c r="E262" s="5"/>
    </row>
    <row r="263" spans="5:5" x14ac:dyDescent="0.2">
      <c r="E263" s="5"/>
    </row>
    <row r="264" spans="5:5" x14ac:dyDescent="0.2">
      <c r="E264" s="5"/>
    </row>
    <row r="265" spans="5:5" x14ac:dyDescent="0.2">
      <c r="E265" s="5"/>
    </row>
    <row r="266" spans="5:5" x14ac:dyDescent="0.2">
      <c r="E266" s="5"/>
    </row>
    <row r="267" spans="5:5" x14ac:dyDescent="0.2">
      <c r="E267" s="5"/>
    </row>
    <row r="268" spans="5:5" x14ac:dyDescent="0.2">
      <c r="E268" s="5"/>
    </row>
    <row r="269" spans="5:5" x14ac:dyDescent="0.2">
      <c r="E269" s="5"/>
    </row>
    <row r="270" spans="5:5" x14ac:dyDescent="0.2">
      <c r="E270" s="5"/>
    </row>
    <row r="271" spans="5:5" x14ac:dyDescent="0.2">
      <c r="E271" s="5"/>
    </row>
    <row r="272" spans="5:5" x14ac:dyDescent="0.2">
      <c r="E272" s="5"/>
    </row>
    <row r="273" spans="5:5" x14ac:dyDescent="0.2">
      <c r="E273" s="5"/>
    </row>
    <row r="274" spans="5:5" x14ac:dyDescent="0.2">
      <c r="E274" s="5"/>
    </row>
    <row r="275" spans="5:5" x14ac:dyDescent="0.2">
      <c r="E275" s="5"/>
    </row>
    <row r="276" spans="5:5" x14ac:dyDescent="0.2">
      <c r="E276" s="5"/>
    </row>
    <row r="277" spans="5:5" x14ac:dyDescent="0.2">
      <c r="E277" s="5"/>
    </row>
    <row r="278" spans="5:5" x14ac:dyDescent="0.2">
      <c r="E278" s="5"/>
    </row>
    <row r="279" spans="5:5" x14ac:dyDescent="0.2">
      <c r="E279" s="5"/>
    </row>
    <row r="280" spans="5:5" x14ac:dyDescent="0.2">
      <c r="E280" s="5"/>
    </row>
    <row r="281" spans="5:5" x14ac:dyDescent="0.2">
      <c r="E281" s="5"/>
    </row>
    <row r="282" spans="5:5" x14ac:dyDescent="0.2">
      <c r="E282" s="5"/>
    </row>
    <row r="283" spans="5:5" x14ac:dyDescent="0.2">
      <c r="E283" s="5"/>
    </row>
    <row r="284" spans="5:5" x14ac:dyDescent="0.2">
      <c r="E284" s="5"/>
    </row>
    <row r="285" spans="5:5" x14ac:dyDescent="0.2">
      <c r="E285" s="5"/>
    </row>
    <row r="286" spans="5:5" x14ac:dyDescent="0.2">
      <c r="E286" s="5"/>
    </row>
    <row r="287" spans="5:5" x14ac:dyDescent="0.2">
      <c r="E287" s="5"/>
    </row>
    <row r="288" spans="5:5" x14ac:dyDescent="0.2">
      <c r="E288" s="5"/>
    </row>
    <row r="289" spans="5:5" x14ac:dyDescent="0.2">
      <c r="E289" s="5"/>
    </row>
    <row r="290" spans="5:5" x14ac:dyDescent="0.2">
      <c r="E290" s="5"/>
    </row>
    <row r="291" spans="5:5" x14ac:dyDescent="0.2">
      <c r="E291" s="5"/>
    </row>
    <row r="292" spans="5:5" x14ac:dyDescent="0.2">
      <c r="E292" s="5"/>
    </row>
    <row r="293" spans="5:5" x14ac:dyDescent="0.2">
      <c r="E293" s="5"/>
    </row>
    <row r="294" spans="5:5" x14ac:dyDescent="0.2">
      <c r="E294" s="5"/>
    </row>
    <row r="295" spans="5:5" x14ac:dyDescent="0.2">
      <c r="E295" s="5"/>
    </row>
    <row r="296" spans="5:5" x14ac:dyDescent="0.2">
      <c r="E296" s="5"/>
    </row>
    <row r="297" spans="5:5" x14ac:dyDescent="0.2">
      <c r="E297" s="5"/>
    </row>
    <row r="298" spans="5:5" x14ac:dyDescent="0.2">
      <c r="E298" s="5"/>
    </row>
    <row r="299" spans="5:5" x14ac:dyDescent="0.2">
      <c r="E299" s="5"/>
    </row>
    <row r="300" spans="5:5" x14ac:dyDescent="0.2">
      <c r="E300" s="5"/>
    </row>
    <row r="301" spans="5:5" x14ac:dyDescent="0.2">
      <c r="E301" s="5"/>
    </row>
    <row r="302" spans="5:5" x14ac:dyDescent="0.2">
      <c r="E302" s="5"/>
    </row>
    <row r="303" spans="5:5" x14ac:dyDescent="0.2">
      <c r="E303" s="5"/>
    </row>
    <row r="304" spans="5:5" x14ac:dyDescent="0.2">
      <c r="E304" s="5"/>
    </row>
    <row r="305" spans="5:5" x14ac:dyDescent="0.2">
      <c r="E305" s="5"/>
    </row>
    <row r="306" spans="5:5" x14ac:dyDescent="0.2">
      <c r="E306" s="5"/>
    </row>
    <row r="307" spans="5:5" x14ac:dyDescent="0.2">
      <c r="E307" s="5"/>
    </row>
    <row r="308" spans="5:5" x14ac:dyDescent="0.2">
      <c r="E308" s="5"/>
    </row>
    <row r="309" spans="5:5" x14ac:dyDescent="0.2">
      <c r="E309" s="5"/>
    </row>
    <row r="310" spans="5:5" x14ac:dyDescent="0.2">
      <c r="E310" s="5"/>
    </row>
    <row r="311" spans="5:5" x14ac:dyDescent="0.2">
      <c r="E311" s="5"/>
    </row>
    <row r="312" spans="5:5" x14ac:dyDescent="0.2">
      <c r="E312" s="5"/>
    </row>
    <row r="313" spans="5:5" x14ac:dyDescent="0.2">
      <c r="E313" s="5"/>
    </row>
    <row r="314" spans="5:5" x14ac:dyDescent="0.2">
      <c r="E314" s="5"/>
    </row>
    <row r="315" spans="5:5" x14ac:dyDescent="0.2">
      <c r="E315" s="5"/>
    </row>
    <row r="316" spans="5:5" x14ac:dyDescent="0.2">
      <c r="E316" s="5"/>
    </row>
    <row r="317" spans="5:5" x14ac:dyDescent="0.2">
      <c r="E317" s="5"/>
    </row>
    <row r="318" spans="5:5" x14ac:dyDescent="0.2">
      <c r="E318" s="5"/>
    </row>
    <row r="319" spans="5:5" x14ac:dyDescent="0.2">
      <c r="E319" s="5"/>
    </row>
    <row r="320" spans="5:5" x14ac:dyDescent="0.2">
      <c r="E320" s="5"/>
    </row>
    <row r="321" spans="5:5" x14ac:dyDescent="0.2">
      <c r="E321" s="5"/>
    </row>
    <row r="322" spans="5:5" x14ac:dyDescent="0.2">
      <c r="E322" s="5"/>
    </row>
    <row r="323" spans="5:5" x14ac:dyDescent="0.2">
      <c r="E323" s="5"/>
    </row>
    <row r="324" spans="5:5" x14ac:dyDescent="0.2">
      <c r="E324" s="5"/>
    </row>
    <row r="325" spans="5:5" x14ac:dyDescent="0.2">
      <c r="E325" s="5"/>
    </row>
    <row r="326" spans="5:5" x14ac:dyDescent="0.2">
      <c r="E326" s="5"/>
    </row>
    <row r="327" spans="5:5" x14ac:dyDescent="0.2">
      <c r="E327" s="5"/>
    </row>
    <row r="328" spans="5:5" x14ac:dyDescent="0.2">
      <c r="E328" s="5"/>
    </row>
    <row r="329" spans="5:5" x14ac:dyDescent="0.2">
      <c r="E329" s="5"/>
    </row>
    <row r="330" spans="5:5" x14ac:dyDescent="0.2">
      <c r="E330" s="5"/>
    </row>
    <row r="331" spans="5:5" x14ac:dyDescent="0.2">
      <c r="E331" s="5"/>
    </row>
    <row r="332" spans="5:5" x14ac:dyDescent="0.2">
      <c r="E332" s="5"/>
    </row>
    <row r="333" spans="5:5" x14ac:dyDescent="0.2">
      <c r="E333" s="5"/>
    </row>
    <row r="334" spans="5:5" x14ac:dyDescent="0.2">
      <c r="E334" s="5"/>
    </row>
    <row r="335" spans="5:5" x14ac:dyDescent="0.2">
      <c r="E335" s="5"/>
    </row>
    <row r="336" spans="5:5" x14ac:dyDescent="0.2">
      <c r="E336" s="5"/>
    </row>
    <row r="337" spans="5:5" x14ac:dyDescent="0.2">
      <c r="E337" s="5"/>
    </row>
    <row r="338" spans="5:5" x14ac:dyDescent="0.2">
      <c r="E338" s="5"/>
    </row>
    <row r="339" spans="5:5" x14ac:dyDescent="0.2">
      <c r="E339" s="5"/>
    </row>
    <row r="340" spans="5:5" x14ac:dyDescent="0.2">
      <c r="E340" s="5"/>
    </row>
    <row r="341" spans="5:5" x14ac:dyDescent="0.2">
      <c r="E341" s="5"/>
    </row>
    <row r="342" spans="5:5" x14ac:dyDescent="0.2">
      <c r="E342" s="5"/>
    </row>
    <row r="343" spans="5:5" x14ac:dyDescent="0.2">
      <c r="E343" s="5"/>
    </row>
    <row r="344" spans="5:5" x14ac:dyDescent="0.2">
      <c r="E344" s="5"/>
    </row>
    <row r="345" spans="5:5" x14ac:dyDescent="0.2">
      <c r="E345" s="5"/>
    </row>
    <row r="346" spans="5:5" x14ac:dyDescent="0.2">
      <c r="E346" s="5"/>
    </row>
    <row r="347" spans="5:5" x14ac:dyDescent="0.2">
      <c r="E347" s="5"/>
    </row>
    <row r="348" spans="5:5" x14ac:dyDescent="0.2">
      <c r="E348" s="5"/>
    </row>
    <row r="349" spans="5:5" x14ac:dyDescent="0.2">
      <c r="E349" s="5"/>
    </row>
    <row r="350" spans="5:5" x14ac:dyDescent="0.2">
      <c r="E350" s="5"/>
    </row>
    <row r="351" spans="5:5" x14ac:dyDescent="0.2">
      <c r="E351" s="5"/>
    </row>
    <row r="352" spans="5:5" x14ac:dyDescent="0.2">
      <c r="E352" s="5"/>
    </row>
    <row r="353" spans="5:5" x14ac:dyDescent="0.2">
      <c r="E353" s="5"/>
    </row>
    <row r="354" spans="5:5" x14ac:dyDescent="0.2">
      <c r="E354" s="5"/>
    </row>
    <row r="355" spans="5:5" x14ac:dyDescent="0.2">
      <c r="E355" s="5"/>
    </row>
    <row r="356" spans="5:5" x14ac:dyDescent="0.2">
      <c r="E356" s="5"/>
    </row>
    <row r="357" spans="5:5" x14ac:dyDescent="0.2">
      <c r="E357" s="5"/>
    </row>
    <row r="358" spans="5:5" x14ac:dyDescent="0.2">
      <c r="E358" s="5"/>
    </row>
    <row r="359" spans="5:5" x14ac:dyDescent="0.2">
      <c r="E359" s="5"/>
    </row>
    <row r="360" spans="5:5" x14ac:dyDescent="0.2">
      <c r="E360" s="5"/>
    </row>
    <row r="361" spans="5:5" x14ac:dyDescent="0.2">
      <c r="E361" s="5"/>
    </row>
    <row r="362" spans="5:5" x14ac:dyDescent="0.2">
      <c r="E362" s="5"/>
    </row>
    <row r="363" spans="5:5" x14ac:dyDescent="0.2">
      <c r="E363" s="5"/>
    </row>
    <row r="364" spans="5:5" x14ac:dyDescent="0.2">
      <c r="E364" s="5"/>
    </row>
    <row r="365" spans="5:5" x14ac:dyDescent="0.2">
      <c r="E365" s="5"/>
    </row>
    <row r="366" spans="5:5" x14ac:dyDescent="0.2">
      <c r="E366" s="5"/>
    </row>
    <row r="367" spans="5:5" x14ac:dyDescent="0.2">
      <c r="E367" s="5"/>
    </row>
    <row r="368" spans="5:5" x14ac:dyDescent="0.2">
      <c r="E368" s="5"/>
    </row>
    <row r="369" spans="5:5" x14ac:dyDescent="0.2">
      <c r="E369" s="5"/>
    </row>
    <row r="370" spans="5:5" x14ac:dyDescent="0.2">
      <c r="E370" s="5"/>
    </row>
    <row r="371" spans="5:5" x14ac:dyDescent="0.2">
      <c r="E371" s="5"/>
    </row>
    <row r="372" spans="5:5" x14ac:dyDescent="0.2">
      <c r="E372" s="5"/>
    </row>
    <row r="373" spans="5:5" x14ac:dyDescent="0.2">
      <c r="E373" s="5"/>
    </row>
    <row r="374" spans="5:5" x14ac:dyDescent="0.2">
      <c r="E374" s="5"/>
    </row>
    <row r="375" spans="5:5" x14ac:dyDescent="0.2">
      <c r="E375" s="5"/>
    </row>
    <row r="376" spans="5:5" x14ac:dyDescent="0.2">
      <c r="E376" s="5"/>
    </row>
    <row r="377" spans="5:5" x14ac:dyDescent="0.2">
      <c r="E377" s="5"/>
    </row>
    <row r="378" spans="5:5" x14ac:dyDescent="0.2">
      <c r="E378" s="5"/>
    </row>
    <row r="379" spans="5:5" x14ac:dyDescent="0.2">
      <c r="E379" s="5"/>
    </row>
    <row r="380" spans="5:5" x14ac:dyDescent="0.2">
      <c r="E380" s="5"/>
    </row>
    <row r="381" spans="5:5" x14ac:dyDescent="0.2">
      <c r="E381" s="5"/>
    </row>
    <row r="382" spans="5:5" x14ac:dyDescent="0.2">
      <c r="E382" s="5"/>
    </row>
    <row r="383" spans="5:5" x14ac:dyDescent="0.2">
      <c r="E383" s="5"/>
    </row>
    <row r="384" spans="5:5" x14ac:dyDescent="0.2">
      <c r="E384" s="5"/>
    </row>
    <row r="385" spans="5:5" x14ac:dyDescent="0.2">
      <c r="E385" s="5"/>
    </row>
    <row r="386" spans="5:5" x14ac:dyDescent="0.2">
      <c r="E386" s="5"/>
    </row>
    <row r="387" spans="5:5" x14ac:dyDescent="0.2">
      <c r="E387" s="5"/>
    </row>
    <row r="388" spans="5:5" x14ac:dyDescent="0.2">
      <c r="E388" s="5"/>
    </row>
    <row r="389" spans="5:5" x14ac:dyDescent="0.2">
      <c r="E389" s="5"/>
    </row>
    <row r="390" spans="5:5" x14ac:dyDescent="0.2">
      <c r="E390" s="5"/>
    </row>
    <row r="391" spans="5:5" x14ac:dyDescent="0.2">
      <c r="E391" s="5"/>
    </row>
    <row r="392" spans="5:5" x14ac:dyDescent="0.2">
      <c r="E392" s="5"/>
    </row>
    <row r="393" spans="5:5" x14ac:dyDescent="0.2">
      <c r="E393" s="5"/>
    </row>
    <row r="394" spans="5:5" x14ac:dyDescent="0.2">
      <c r="E394" s="5"/>
    </row>
    <row r="395" spans="5:5" x14ac:dyDescent="0.2">
      <c r="E395" s="5"/>
    </row>
    <row r="396" spans="5:5" x14ac:dyDescent="0.2">
      <c r="E396" s="5"/>
    </row>
    <row r="397" spans="5:5" x14ac:dyDescent="0.2">
      <c r="E397" s="5"/>
    </row>
    <row r="398" spans="5:5" x14ac:dyDescent="0.2">
      <c r="E398" s="5"/>
    </row>
    <row r="399" spans="5:5" x14ac:dyDescent="0.2">
      <c r="E399" s="5"/>
    </row>
    <row r="400" spans="5:5" x14ac:dyDescent="0.2">
      <c r="E400" s="5"/>
    </row>
    <row r="401" spans="5:5" x14ac:dyDescent="0.2">
      <c r="E401" s="5"/>
    </row>
    <row r="402" spans="5:5" x14ac:dyDescent="0.2">
      <c r="E402" s="5"/>
    </row>
    <row r="403" spans="5:5" x14ac:dyDescent="0.2">
      <c r="E403" s="5"/>
    </row>
    <row r="404" spans="5:5" x14ac:dyDescent="0.2">
      <c r="E404" s="5"/>
    </row>
    <row r="405" spans="5:5" x14ac:dyDescent="0.2">
      <c r="E405" s="5"/>
    </row>
    <row r="406" spans="5:5" x14ac:dyDescent="0.2">
      <c r="E406" s="5"/>
    </row>
    <row r="407" spans="5:5" x14ac:dyDescent="0.2">
      <c r="E407" s="5"/>
    </row>
    <row r="408" spans="5:5" x14ac:dyDescent="0.2">
      <c r="E408" s="5"/>
    </row>
    <row r="409" spans="5:5" x14ac:dyDescent="0.2">
      <c r="E409" s="5"/>
    </row>
    <row r="410" spans="5:5" x14ac:dyDescent="0.2">
      <c r="E410" s="5"/>
    </row>
    <row r="411" spans="5:5" x14ac:dyDescent="0.2">
      <c r="E411" s="5"/>
    </row>
    <row r="412" spans="5:5" x14ac:dyDescent="0.2">
      <c r="E412" s="5"/>
    </row>
    <row r="413" spans="5:5" x14ac:dyDescent="0.2">
      <c r="E413" s="5"/>
    </row>
    <row r="414" spans="5:5" x14ac:dyDescent="0.2">
      <c r="E414" s="5"/>
    </row>
    <row r="415" spans="5:5" x14ac:dyDescent="0.2">
      <c r="E415" s="5"/>
    </row>
    <row r="416" spans="5:5" x14ac:dyDescent="0.2">
      <c r="E416" s="5"/>
    </row>
    <row r="417" spans="5:5" x14ac:dyDescent="0.2">
      <c r="E417" s="5"/>
    </row>
    <row r="418" spans="5:5" x14ac:dyDescent="0.2">
      <c r="E418" s="5"/>
    </row>
  </sheetData>
  <sortState xmlns:xlrd2="http://schemas.microsoft.com/office/spreadsheetml/2017/richdata2" ref="A2:G108">
    <sortCondition ref="A2:A108"/>
  </sortState>
  <mergeCells count="9">
    <mergeCell ref="J68:K68"/>
    <mergeCell ref="V83:W89"/>
    <mergeCell ref="L86:T97"/>
    <mergeCell ref="V18:W24"/>
    <mergeCell ref="L54:T65"/>
    <mergeCell ref="V51:W57"/>
    <mergeCell ref="J4:K4"/>
    <mergeCell ref="L21:T32"/>
    <mergeCell ref="J36:K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3542-AAD6-594F-BC21-4FF339CCD4E2}">
  <dimension ref="A1:BD148"/>
  <sheetViews>
    <sheetView topLeftCell="AB1" zoomScaleNormal="100" workbookViewId="0">
      <selection activeCell="AJ16" sqref="AJ16"/>
    </sheetView>
  </sheetViews>
  <sheetFormatPr baseColWidth="10" defaultRowHeight="15" x14ac:dyDescent="0.2"/>
  <cols>
    <col min="5" max="5" width="10.6640625" bestFit="1" customWidth="1"/>
    <col min="6" max="6" width="13.33203125" bestFit="1" customWidth="1"/>
    <col min="7" max="7" width="14.1640625" bestFit="1" customWidth="1"/>
    <col min="8" max="8" width="13.5" bestFit="1" customWidth="1"/>
    <col min="9" max="9" width="14.83203125" bestFit="1" customWidth="1"/>
    <col min="10" max="10" width="15.6640625" bestFit="1" customWidth="1"/>
    <col min="11" max="11" width="17" bestFit="1" customWidth="1"/>
    <col min="12" max="12" width="21.83203125" bestFit="1" customWidth="1"/>
  </cols>
  <sheetData>
    <row r="1" spans="1:49" x14ac:dyDescent="0.2">
      <c r="A1" t="s">
        <v>50</v>
      </c>
      <c r="B1" t="s">
        <v>1</v>
      </c>
      <c r="C1" t="s">
        <v>51</v>
      </c>
      <c r="D1" t="s">
        <v>52</v>
      </c>
      <c r="E1" s="6" t="s">
        <v>141</v>
      </c>
      <c r="F1" s="6"/>
      <c r="G1" s="6"/>
      <c r="H1" s="6"/>
      <c r="I1" s="6" t="s">
        <v>140</v>
      </c>
      <c r="J1" s="6"/>
      <c r="K1" s="6"/>
      <c r="L1" s="6"/>
    </row>
    <row r="2" spans="1:49" ht="15" customHeight="1" x14ac:dyDescent="0.2">
      <c r="A2" t="s">
        <v>0</v>
      </c>
      <c r="B2" t="s">
        <v>1</v>
      </c>
      <c r="C2" t="s">
        <v>2</v>
      </c>
      <c r="D2" t="s">
        <v>3</v>
      </c>
      <c r="I2" t="s">
        <v>99</v>
      </c>
      <c r="J2" t="s">
        <v>100</v>
      </c>
      <c r="K2" t="s">
        <v>101</v>
      </c>
      <c r="N2" s="8" t="s">
        <v>138</v>
      </c>
      <c r="O2" s="8"/>
      <c r="P2" s="8"/>
      <c r="Q2" s="8"/>
      <c r="R2" s="8"/>
      <c r="S2" s="8"/>
      <c r="T2" s="8"/>
      <c r="W2" s="8" t="s">
        <v>139</v>
      </c>
      <c r="X2" s="46"/>
      <c r="Y2" s="46"/>
      <c r="Z2" s="46"/>
      <c r="AA2" s="46"/>
      <c r="AB2" s="46"/>
      <c r="AC2" s="46"/>
      <c r="AE2" s="8" t="s">
        <v>144</v>
      </c>
      <c r="AF2" s="46"/>
      <c r="AG2" s="46"/>
      <c r="AH2" s="46"/>
      <c r="AI2" s="46"/>
      <c r="AJ2" s="46"/>
      <c r="AL2" s="8" t="s">
        <v>145</v>
      </c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</row>
    <row r="3" spans="1:49" x14ac:dyDescent="0.2">
      <c r="A3" s="1">
        <v>41760</v>
      </c>
      <c r="B3" s="5">
        <v>61.15</v>
      </c>
      <c r="C3" s="5">
        <v>98.48</v>
      </c>
      <c r="D3" s="5">
        <v>1883.68</v>
      </c>
      <c r="E3" t="s">
        <v>95</v>
      </c>
      <c r="F3" t="s">
        <v>96</v>
      </c>
      <c r="G3" t="s">
        <v>97</v>
      </c>
      <c r="H3" t="s">
        <v>98</v>
      </c>
      <c r="I3">
        <v>10000</v>
      </c>
      <c r="J3">
        <v>10000</v>
      </c>
      <c r="K3">
        <f>I3+J3</f>
        <v>20000</v>
      </c>
      <c r="L3" t="s">
        <v>102</v>
      </c>
      <c r="N3" s="8"/>
      <c r="O3" s="8"/>
      <c r="P3" s="8"/>
      <c r="Q3" s="8"/>
      <c r="R3" s="8"/>
      <c r="S3" s="8"/>
      <c r="T3" s="8"/>
      <c r="W3" s="46"/>
      <c r="X3" s="46"/>
      <c r="Y3" s="46"/>
      <c r="Z3" s="46"/>
      <c r="AA3" s="46"/>
      <c r="AB3" s="46"/>
      <c r="AC3" s="46"/>
      <c r="AE3" s="46"/>
      <c r="AF3" s="46"/>
      <c r="AG3" s="46"/>
      <c r="AH3" s="46"/>
      <c r="AI3" s="46"/>
      <c r="AJ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</row>
    <row r="4" spans="1:49" x14ac:dyDescent="0.2">
      <c r="A4" s="1">
        <v>41761</v>
      </c>
      <c r="B4" s="5">
        <v>60.46</v>
      </c>
      <c r="C4" s="5">
        <v>96.53</v>
      </c>
      <c r="D4" s="5">
        <v>1881.14</v>
      </c>
      <c r="E4" s="5">
        <f>B4-B3</f>
        <v>-0.68999999999999773</v>
      </c>
      <c r="F4">
        <f>E4/B3</f>
        <v>-1.1283728536385899E-2</v>
      </c>
      <c r="G4">
        <f>(C4-C3)/C3</f>
        <v>-1.98009748172218E-2</v>
      </c>
      <c r="H4">
        <f>(D4-D3)/D3</f>
        <v>-1.3484243608255985E-3</v>
      </c>
      <c r="I4">
        <f>I3*(1+F4)</f>
        <v>9887.1627146361407</v>
      </c>
      <c r="J4">
        <f>J3*(1+G4)</f>
        <v>9801.9902518277831</v>
      </c>
      <c r="K4">
        <f t="shared" ref="K4:K67" si="0">I4+J4</f>
        <v>19689.152966463924</v>
      </c>
      <c r="L4">
        <f>(K4-K3)/K3</f>
        <v>-1.554235167680381E-2</v>
      </c>
      <c r="N4" s="8"/>
      <c r="O4" s="8"/>
      <c r="P4" s="8"/>
      <c r="Q4" s="8"/>
      <c r="R4" s="8"/>
      <c r="S4" s="8"/>
      <c r="T4" s="8"/>
      <c r="W4" s="46"/>
      <c r="X4" s="46"/>
      <c r="Y4" s="46"/>
      <c r="Z4" s="46"/>
      <c r="AA4" s="46"/>
      <c r="AB4" s="46"/>
      <c r="AC4" s="46"/>
      <c r="AE4" s="46"/>
      <c r="AF4" s="46"/>
      <c r="AG4" s="46"/>
      <c r="AH4" s="46"/>
      <c r="AI4" s="46"/>
      <c r="AJ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</row>
    <row r="5" spans="1:49" x14ac:dyDescent="0.2">
      <c r="A5" s="1">
        <v>41764</v>
      </c>
      <c r="B5" s="5">
        <v>61.22</v>
      </c>
      <c r="C5" s="5">
        <v>96.49</v>
      </c>
      <c r="D5" s="5">
        <v>1884.66</v>
      </c>
      <c r="E5" s="5">
        <f t="shared" ref="E5:E68" si="1">B5-B4</f>
        <v>0.75999999999999801</v>
      </c>
      <c r="F5">
        <f t="shared" ref="F5:F68" si="2">E5/B4</f>
        <v>1.2570294409526927E-2</v>
      </c>
      <c r="G5">
        <f t="shared" ref="G5:G68" si="3">(C5-C4)/C4</f>
        <v>-4.1437894954942766E-4</v>
      </c>
      <c r="H5">
        <f t="shared" ref="H5:H68" si="4">(D5-D4)/D4</f>
        <v>1.8712057582104371E-3</v>
      </c>
      <c r="I5">
        <f t="shared" ref="I5:I68" si="5">I4*(1+F5)</f>
        <v>10011.447260834015</v>
      </c>
      <c r="J5">
        <f t="shared" ref="J5:J68" si="6">J4*(1+G5)</f>
        <v>9797.9285134037364</v>
      </c>
      <c r="K5">
        <f t="shared" si="0"/>
        <v>19809.375774237749</v>
      </c>
      <c r="L5">
        <f t="shared" ref="L5:L68" si="7">(K5-K4)/K4</f>
        <v>6.1060426509255217E-3</v>
      </c>
      <c r="N5" s="8"/>
      <c r="O5" s="8"/>
      <c r="P5" s="8"/>
      <c r="Q5" s="8"/>
      <c r="R5" s="8"/>
      <c r="S5" s="8"/>
      <c r="T5" s="8"/>
      <c r="W5" s="46"/>
      <c r="X5" s="46"/>
      <c r="Y5" s="46"/>
      <c r="Z5" s="46"/>
      <c r="AA5" s="46"/>
      <c r="AB5" s="46"/>
      <c r="AC5" s="46"/>
      <c r="AE5" s="46"/>
      <c r="AF5" s="46"/>
      <c r="AG5" s="46"/>
      <c r="AH5" s="46"/>
      <c r="AI5" s="46"/>
      <c r="AJ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</row>
    <row r="6" spans="1:49" x14ac:dyDescent="0.2">
      <c r="A6" s="1">
        <v>41765</v>
      </c>
      <c r="B6" s="5">
        <v>58.53</v>
      </c>
      <c r="C6" s="5">
        <v>96.4</v>
      </c>
      <c r="D6" s="5">
        <v>1867.72</v>
      </c>
      <c r="E6" s="5">
        <f t="shared" si="1"/>
        <v>-2.6899999999999977</v>
      </c>
      <c r="F6">
        <f t="shared" si="2"/>
        <v>-4.3939888925187812E-2</v>
      </c>
      <c r="G6">
        <f t="shared" si="3"/>
        <v>-9.3273914395262936E-4</v>
      </c>
      <c r="H6">
        <f t="shared" si="4"/>
        <v>-8.9883586429382774E-3</v>
      </c>
      <c r="I6">
        <f t="shared" si="5"/>
        <v>9571.5453802125921</v>
      </c>
      <c r="J6">
        <f t="shared" si="6"/>
        <v>9788.7896019496347</v>
      </c>
      <c r="K6">
        <f t="shared" si="0"/>
        <v>19360.334982162225</v>
      </c>
      <c r="L6">
        <f t="shared" si="7"/>
        <v>-2.2668093997161957E-2</v>
      </c>
      <c r="N6" s="8"/>
      <c r="O6" s="8"/>
      <c r="P6" s="8"/>
      <c r="Q6" s="8"/>
      <c r="R6" s="8"/>
      <c r="S6" s="8"/>
      <c r="T6" s="8"/>
      <c r="W6" s="46"/>
      <c r="X6" s="46"/>
      <c r="Y6" s="46"/>
      <c r="Z6" s="46"/>
      <c r="AA6" s="46"/>
      <c r="AB6" s="46"/>
      <c r="AC6" s="46"/>
      <c r="AE6" s="46"/>
      <c r="AF6" s="46"/>
      <c r="AG6" s="46"/>
      <c r="AH6" s="46"/>
      <c r="AI6" s="46"/>
      <c r="AJ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</row>
    <row r="7" spans="1:49" x14ac:dyDescent="0.2">
      <c r="A7" s="1">
        <v>41766</v>
      </c>
      <c r="B7" s="5">
        <v>57.39</v>
      </c>
      <c r="C7" s="5">
        <v>97.78</v>
      </c>
      <c r="D7" s="5">
        <v>1878.21</v>
      </c>
      <c r="E7" s="5">
        <f t="shared" si="1"/>
        <v>-1.1400000000000006</v>
      </c>
      <c r="F7">
        <f t="shared" si="2"/>
        <v>-1.9477191184008209E-2</v>
      </c>
      <c r="G7">
        <f t="shared" si="3"/>
        <v>1.4315352697095388E-2</v>
      </c>
      <c r="H7">
        <f t="shared" si="4"/>
        <v>5.6164735613475304E-3</v>
      </c>
      <c r="I7">
        <f t="shared" si="5"/>
        <v>9385.1185609157801</v>
      </c>
      <c r="J7">
        <f t="shared" si="6"/>
        <v>9928.9195775792032</v>
      </c>
      <c r="K7">
        <f t="shared" si="0"/>
        <v>19314.038138494983</v>
      </c>
      <c r="L7">
        <f t="shared" si="7"/>
        <v>-2.3913245152988151E-3</v>
      </c>
      <c r="N7" s="8"/>
      <c r="O7" s="8"/>
      <c r="P7" s="8"/>
      <c r="Q7" s="8"/>
      <c r="R7" s="8"/>
      <c r="S7" s="8"/>
      <c r="T7" s="8"/>
      <c r="W7" s="46"/>
      <c r="X7" s="46"/>
      <c r="Y7" s="46"/>
      <c r="Z7" s="46"/>
      <c r="AA7" s="46"/>
      <c r="AB7" s="46"/>
      <c r="AC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</row>
    <row r="8" spans="1:49" x14ac:dyDescent="0.2">
      <c r="A8" s="1">
        <v>41767</v>
      </c>
      <c r="B8" s="5">
        <v>56.76</v>
      </c>
      <c r="C8" s="5">
        <v>97.02</v>
      </c>
      <c r="D8" s="5">
        <v>1875.63</v>
      </c>
      <c r="E8" s="5">
        <f t="shared" si="1"/>
        <v>-0.63000000000000256</v>
      </c>
      <c r="F8">
        <f t="shared" si="2"/>
        <v>-1.0977522216414053E-2</v>
      </c>
      <c r="G8">
        <f t="shared" si="3"/>
        <v>-7.7725506238495098E-3</v>
      </c>
      <c r="H8">
        <f t="shared" si="4"/>
        <v>-1.3736483140862456E-3</v>
      </c>
      <c r="I8">
        <f t="shared" si="5"/>
        <v>9282.0932134096474</v>
      </c>
      <c r="J8">
        <f t="shared" si="6"/>
        <v>9851.746547522338</v>
      </c>
      <c r="K8">
        <f t="shared" si="0"/>
        <v>19133.839760931987</v>
      </c>
      <c r="L8">
        <f t="shared" si="7"/>
        <v>-9.3299172483169643E-3</v>
      </c>
      <c r="N8" s="8"/>
      <c r="O8" s="8"/>
      <c r="P8" s="8"/>
      <c r="Q8" s="8"/>
      <c r="R8" s="8"/>
      <c r="S8" s="8"/>
      <c r="T8" s="8"/>
      <c r="W8" s="46"/>
      <c r="X8" s="46"/>
      <c r="Y8" s="46"/>
      <c r="Z8" s="46"/>
      <c r="AA8" s="46"/>
      <c r="AB8" s="46"/>
      <c r="AC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</row>
    <row r="9" spans="1:49" x14ac:dyDescent="0.2">
      <c r="A9" s="1">
        <v>41768</v>
      </c>
      <c r="B9" s="5">
        <v>57.24</v>
      </c>
      <c r="C9" s="5">
        <v>95.48</v>
      </c>
      <c r="D9" s="5">
        <v>1878.48</v>
      </c>
      <c r="E9" s="5">
        <f t="shared" si="1"/>
        <v>0.48000000000000398</v>
      </c>
      <c r="F9">
        <f t="shared" si="2"/>
        <v>8.4566596194503869E-3</v>
      </c>
      <c r="G9">
        <f t="shared" si="3"/>
        <v>-1.5873015873015792E-2</v>
      </c>
      <c r="H9">
        <f t="shared" si="4"/>
        <v>1.5194894515442325E-3</v>
      </c>
      <c r="I9">
        <f t="shared" si="5"/>
        <v>9360.5887162714644</v>
      </c>
      <c r="J9">
        <f t="shared" si="6"/>
        <v>9695.3696181965879</v>
      </c>
      <c r="K9">
        <f t="shared" si="0"/>
        <v>19055.95833446805</v>
      </c>
      <c r="L9">
        <f t="shared" si="7"/>
        <v>-4.0703500937097478E-3</v>
      </c>
      <c r="N9" s="8"/>
      <c r="O9" s="8"/>
      <c r="P9" s="8"/>
      <c r="Q9" s="8"/>
      <c r="R9" s="8"/>
      <c r="S9" s="8"/>
      <c r="T9" s="8"/>
      <c r="W9" s="46"/>
      <c r="X9" s="46"/>
      <c r="Y9" s="46"/>
      <c r="Z9" s="46"/>
      <c r="AA9" s="46"/>
      <c r="AB9" s="46"/>
      <c r="AC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</row>
    <row r="10" spans="1:49" x14ac:dyDescent="0.2">
      <c r="A10" s="1">
        <v>41771</v>
      </c>
      <c r="B10" s="5">
        <v>59.83</v>
      </c>
      <c r="C10" s="5">
        <v>94.38</v>
      </c>
      <c r="D10" s="5">
        <v>1896.65</v>
      </c>
      <c r="E10" s="5">
        <f t="shared" si="1"/>
        <v>2.5899999999999963</v>
      </c>
      <c r="F10">
        <f t="shared" si="2"/>
        <v>4.5248078266946122E-2</v>
      </c>
      <c r="G10">
        <f t="shared" si="3"/>
        <v>-1.1520737327189029E-2</v>
      </c>
      <c r="H10">
        <f t="shared" si="4"/>
        <v>9.6727141092798827E-3</v>
      </c>
      <c r="I10">
        <f t="shared" si="5"/>
        <v>9784.1373671300098</v>
      </c>
      <c r="J10">
        <f t="shared" si="6"/>
        <v>9583.671811535336</v>
      </c>
      <c r="K10">
        <f t="shared" si="0"/>
        <v>19367.809178665346</v>
      </c>
      <c r="L10">
        <f t="shared" si="7"/>
        <v>1.6365004515843509E-2</v>
      </c>
      <c r="N10" s="8"/>
      <c r="O10" s="8"/>
      <c r="P10" s="8"/>
      <c r="Q10" s="8"/>
      <c r="R10" s="8"/>
      <c r="S10" s="8"/>
      <c r="T10" s="8"/>
      <c r="W10" s="46"/>
      <c r="X10" s="46"/>
      <c r="Y10" s="46"/>
      <c r="Z10" s="46"/>
      <c r="AA10" s="46"/>
      <c r="AB10" s="46"/>
      <c r="AC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</row>
    <row r="11" spans="1:49" x14ac:dyDescent="0.2">
      <c r="A11" s="1">
        <v>41772</v>
      </c>
      <c r="B11" s="5">
        <v>59.83</v>
      </c>
      <c r="C11" s="5">
        <v>94.65</v>
      </c>
      <c r="D11" s="5">
        <v>1897.45</v>
      </c>
      <c r="E11" s="5">
        <f t="shared" si="1"/>
        <v>0</v>
      </c>
      <c r="F11">
        <f t="shared" si="2"/>
        <v>0</v>
      </c>
      <c r="G11">
        <f t="shared" si="3"/>
        <v>2.8607755880484241E-3</v>
      </c>
      <c r="H11">
        <f t="shared" si="4"/>
        <v>4.2179632509949355E-4</v>
      </c>
      <c r="I11">
        <f t="shared" si="5"/>
        <v>9784.1373671300098</v>
      </c>
      <c r="J11">
        <f t="shared" si="6"/>
        <v>9611.0885458976427</v>
      </c>
      <c r="K11">
        <f t="shared" si="0"/>
        <v>19395.225913027651</v>
      </c>
      <c r="L11">
        <f t="shared" si="7"/>
        <v>1.4155826355675694E-3</v>
      </c>
      <c r="N11" s="8"/>
      <c r="O11" s="8"/>
      <c r="P11" s="8"/>
      <c r="Q11" s="8"/>
      <c r="R11" s="8"/>
      <c r="S11" s="8"/>
      <c r="T11" s="8"/>
      <c r="W11" s="46"/>
      <c r="X11" s="46"/>
      <c r="Y11" s="46"/>
      <c r="Z11" s="46"/>
      <c r="AA11" s="46"/>
      <c r="AB11" s="46"/>
      <c r="AC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</row>
    <row r="12" spans="1:49" x14ac:dyDescent="0.2">
      <c r="A12" s="1">
        <v>41773</v>
      </c>
      <c r="B12" s="5">
        <v>59.23</v>
      </c>
      <c r="C12" s="5">
        <v>95.17</v>
      </c>
      <c r="D12" s="5">
        <v>1888.53</v>
      </c>
      <c r="E12" s="5">
        <f t="shared" si="1"/>
        <v>-0.60000000000000142</v>
      </c>
      <c r="F12">
        <f t="shared" si="2"/>
        <v>-1.0028413839211122E-2</v>
      </c>
      <c r="G12">
        <f t="shared" si="3"/>
        <v>5.4939249867934073E-3</v>
      </c>
      <c r="H12">
        <f t="shared" si="4"/>
        <v>-4.7010461408733151E-3</v>
      </c>
      <c r="I12">
        <f t="shared" si="5"/>
        <v>9686.0179885527396</v>
      </c>
      <c r="J12">
        <f t="shared" si="6"/>
        <v>9663.8911454102326</v>
      </c>
      <c r="K12">
        <f t="shared" si="0"/>
        <v>19349.909133962974</v>
      </c>
      <c r="L12">
        <f t="shared" si="7"/>
        <v>-2.3364914266988594E-3</v>
      </c>
      <c r="N12" s="8"/>
      <c r="O12" s="8"/>
      <c r="P12" s="8"/>
      <c r="Q12" s="8"/>
      <c r="R12" s="8"/>
      <c r="S12" s="8"/>
      <c r="T12" s="8"/>
      <c r="W12" s="46"/>
      <c r="X12" s="46"/>
      <c r="Y12" s="46"/>
      <c r="Z12" s="46"/>
      <c r="AA12" s="46"/>
      <c r="AB12" s="46"/>
      <c r="AC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</row>
    <row r="13" spans="1:49" x14ac:dyDescent="0.2">
      <c r="A13" s="1">
        <v>41774</v>
      </c>
      <c r="B13" s="5">
        <v>57.92</v>
      </c>
      <c r="C13" s="5">
        <v>94.84</v>
      </c>
      <c r="D13" s="5">
        <v>1870.85</v>
      </c>
      <c r="E13" s="5">
        <f t="shared" si="1"/>
        <v>-1.3099999999999952</v>
      </c>
      <c r="F13">
        <f t="shared" si="2"/>
        <v>-2.2117170352861645E-2</v>
      </c>
      <c r="G13">
        <f t="shared" si="3"/>
        <v>-3.4674792476620604E-3</v>
      </c>
      <c r="H13">
        <f t="shared" si="4"/>
        <v>-9.3617787379602461E-3</v>
      </c>
      <c r="I13">
        <f t="shared" si="5"/>
        <v>9471.7906786590356</v>
      </c>
      <c r="J13">
        <f t="shared" si="6"/>
        <v>9630.3818034118576</v>
      </c>
      <c r="K13">
        <f t="shared" si="0"/>
        <v>19102.172482070891</v>
      </c>
      <c r="L13">
        <f t="shared" si="7"/>
        <v>-1.280298786815774E-2</v>
      </c>
      <c r="N13" s="8"/>
      <c r="O13" s="8"/>
      <c r="P13" s="8"/>
      <c r="Q13" s="8"/>
      <c r="R13" s="8"/>
      <c r="S13" s="8"/>
      <c r="T13" s="8"/>
      <c r="W13" s="46"/>
      <c r="X13" s="46"/>
      <c r="Y13" s="46"/>
      <c r="Z13" s="46"/>
      <c r="AA13" s="46"/>
      <c r="AB13" s="46"/>
      <c r="AC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</row>
    <row r="14" spans="1:49" x14ac:dyDescent="0.2">
      <c r="A14" s="1">
        <v>41775</v>
      </c>
      <c r="B14" s="5">
        <v>58.02</v>
      </c>
      <c r="C14" s="5">
        <v>95.16</v>
      </c>
      <c r="D14" s="5">
        <v>1877.86</v>
      </c>
      <c r="E14" s="5">
        <f t="shared" si="1"/>
        <v>0.10000000000000142</v>
      </c>
      <c r="F14">
        <f t="shared" si="2"/>
        <v>1.726519337016599E-3</v>
      </c>
      <c r="G14">
        <f t="shared" si="3"/>
        <v>3.3741037536903539E-3</v>
      </c>
      <c r="H14">
        <f t="shared" si="4"/>
        <v>3.7469599379960934E-3</v>
      </c>
      <c r="I14">
        <f t="shared" si="5"/>
        <v>9488.1439084219146</v>
      </c>
      <c r="J14">
        <f t="shared" si="6"/>
        <v>9662.8757108042209</v>
      </c>
      <c r="K14">
        <f t="shared" si="0"/>
        <v>19151.019619226136</v>
      </c>
      <c r="L14">
        <f t="shared" si="7"/>
        <v>2.5571508790998283E-3</v>
      </c>
      <c r="N14" s="8"/>
      <c r="O14" s="8"/>
      <c r="P14" s="8"/>
      <c r="Q14" s="8"/>
      <c r="R14" s="8"/>
      <c r="S14" s="8"/>
      <c r="T14" s="8"/>
      <c r="W14" s="46"/>
      <c r="X14" s="46"/>
      <c r="Y14" s="46"/>
      <c r="Z14" s="46"/>
      <c r="AA14" s="46"/>
      <c r="AB14" s="46"/>
      <c r="AC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</row>
    <row r="15" spans="1:49" x14ac:dyDescent="0.2">
      <c r="A15" s="1">
        <v>41778</v>
      </c>
      <c r="B15" s="5">
        <v>59.21</v>
      </c>
      <c r="C15" s="5">
        <v>93.29</v>
      </c>
      <c r="D15" s="5">
        <v>1885.08</v>
      </c>
      <c r="E15" s="5">
        <f t="shared" si="1"/>
        <v>1.1899999999999977</v>
      </c>
      <c r="F15">
        <f t="shared" si="2"/>
        <v>2.0510168907273314E-2</v>
      </c>
      <c r="G15">
        <f t="shared" si="3"/>
        <v>-1.9651113913408895E-2</v>
      </c>
      <c r="H15">
        <f t="shared" si="4"/>
        <v>3.8448020619215638E-3</v>
      </c>
      <c r="I15">
        <f t="shared" si="5"/>
        <v>9682.7473426001652</v>
      </c>
      <c r="J15">
        <f t="shared" si="6"/>
        <v>9472.9894394800958</v>
      </c>
      <c r="K15">
        <f t="shared" si="0"/>
        <v>19155.736782080261</v>
      </c>
      <c r="L15">
        <f t="shared" si="7"/>
        <v>2.4631392729553811E-4</v>
      </c>
      <c r="N15" s="8"/>
      <c r="O15" s="8"/>
      <c r="P15" s="8"/>
      <c r="Q15" s="8"/>
      <c r="R15" s="8"/>
      <c r="S15" s="8"/>
      <c r="T15" s="8"/>
      <c r="W15" s="46"/>
      <c r="X15" s="46"/>
      <c r="Y15" s="46"/>
      <c r="Z15" s="46"/>
      <c r="AA15" s="46"/>
      <c r="AB15" s="46"/>
      <c r="AC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</row>
    <row r="16" spans="1:49" x14ac:dyDescent="0.2">
      <c r="A16" s="1">
        <v>41779</v>
      </c>
      <c r="B16" s="5">
        <v>58.56</v>
      </c>
      <c r="C16" s="5">
        <v>94.9</v>
      </c>
      <c r="D16" s="5">
        <v>1872.83</v>
      </c>
      <c r="E16" s="5">
        <f t="shared" si="1"/>
        <v>-0.64999999999999858</v>
      </c>
      <c r="F16">
        <f t="shared" si="2"/>
        <v>-1.0977875358892055E-2</v>
      </c>
      <c r="G16">
        <f t="shared" si="3"/>
        <v>1.7258012648729761E-2</v>
      </c>
      <c r="H16">
        <f t="shared" si="4"/>
        <v>-6.4983979459757677E-3</v>
      </c>
      <c r="I16">
        <f t="shared" si="5"/>
        <v>9576.4513491414582</v>
      </c>
      <c r="J16">
        <f t="shared" si="6"/>
        <v>9636.4744110479278</v>
      </c>
      <c r="K16">
        <f t="shared" si="0"/>
        <v>19212.925760189384</v>
      </c>
      <c r="L16">
        <f t="shared" si="7"/>
        <v>2.9854752526471372E-3</v>
      </c>
    </row>
    <row r="17" spans="1:56" x14ac:dyDescent="0.2">
      <c r="A17" s="1">
        <v>41780</v>
      </c>
      <c r="B17" s="5">
        <v>60.49</v>
      </c>
      <c r="C17" s="5">
        <v>94.85</v>
      </c>
      <c r="D17" s="5">
        <v>1888.03</v>
      </c>
      <c r="E17" s="5">
        <f t="shared" si="1"/>
        <v>1.9299999999999997</v>
      </c>
      <c r="F17">
        <f t="shared" si="2"/>
        <v>3.2957650273224039E-2</v>
      </c>
      <c r="G17">
        <f t="shared" si="3"/>
        <v>-5.2687038988420828E-4</v>
      </c>
      <c r="H17">
        <f t="shared" si="4"/>
        <v>8.1160596530384741E-3</v>
      </c>
      <c r="I17">
        <f t="shared" si="5"/>
        <v>9892.0686835650067</v>
      </c>
      <c r="J17">
        <f t="shared" si="6"/>
        <v>9631.3972380178693</v>
      </c>
      <c r="K17">
        <f t="shared" si="0"/>
        <v>19523.465921582876</v>
      </c>
      <c r="L17">
        <f t="shared" si="7"/>
        <v>1.6163085480554673E-2</v>
      </c>
      <c r="N17" s="34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  <c r="AC17" s="34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6"/>
      <c r="AR17" s="34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6"/>
    </row>
    <row r="18" spans="1:56" x14ac:dyDescent="0.2">
      <c r="A18" s="1">
        <v>41781</v>
      </c>
      <c r="B18" s="5">
        <v>60.52</v>
      </c>
      <c r="C18" s="5">
        <v>95.2</v>
      </c>
      <c r="D18" s="5">
        <v>1892.49</v>
      </c>
      <c r="E18" s="5">
        <f t="shared" si="1"/>
        <v>3.0000000000001137E-2</v>
      </c>
      <c r="F18">
        <f t="shared" si="2"/>
        <v>4.9594974375931778E-4</v>
      </c>
      <c r="G18">
        <f t="shared" si="3"/>
        <v>3.6900369003690938E-3</v>
      </c>
      <c r="H18">
        <f t="shared" si="4"/>
        <v>2.36225059983159E-3</v>
      </c>
      <c r="I18">
        <f t="shared" si="5"/>
        <v>9896.974652493871</v>
      </c>
      <c r="J18">
        <f t="shared" si="6"/>
        <v>9666.9374492282695</v>
      </c>
      <c r="K18">
        <f t="shared" si="0"/>
        <v>19563.912101722141</v>
      </c>
      <c r="L18">
        <f t="shared" si="7"/>
        <v>2.0716700764976301E-3</v>
      </c>
      <c r="N18" s="37"/>
      <c r="O18" s="38" t="s">
        <v>135</v>
      </c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40"/>
      <c r="AC18" s="37"/>
      <c r="AD18" s="38" t="s">
        <v>137</v>
      </c>
      <c r="AE18" s="38"/>
      <c r="AF18" s="38"/>
      <c r="AG18" s="38"/>
      <c r="AH18" s="38"/>
      <c r="AI18" s="39"/>
      <c r="AJ18" s="39"/>
      <c r="AK18" s="39"/>
      <c r="AL18" s="39"/>
      <c r="AM18" s="39"/>
      <c r="AN18" s="39"/>
      <c r="AO18" s="40"/>
      <c r="AR18" s="37"/>
      <c r="AS18" s="38" t="s">
        <v>142</v>
      </c>
      <c r="AT18" s="38"/>
      <c r="AU18" s="38"/>
      <c r="AV18" s="38"/>
      <c r="AW18" s="38"/>
      <c r="AX18" s="39"/>
      <c r="AY18" s="39"/>
      <c r="AZ18" s="39"/>
      <c r="BA18" s="39"/>
      <c r="BB18" s="39"/>
      <c r="BC18" s="39"/>
      <c r="BD18" s="40"/>
    </row>
    <row r="19" spans="1:56" x14ac:dyDescent="0.2">
      <c r="A19" s="1">
        <v>41782</v>
      </c>
      <c r="B19" s="5">
        <v>61.35</v>
      </c>
      <c r="C19" s="5">
        <v>95.02</v>
      </c>
      <c r="D19" s="5">
        <v>1900.53</v>
      </c>
      <c r="E19" s="5">
        <f t="shared" si="1"/>
        <v>0.82999999999999829</v>
      </c>
      <c r="F19">
        <f t="shared" si="2"/>
        <v>1.3714474553866462E-2</v>
      </c>
      <c r="G19">
        <f t="shared" si="3"/>
        <v>-1.89075630252108E-3</v>
      </c>
      <c r="H19">
        <f t="shared" si="4"/>
        <v>4.2483711935069474E-3</v>
      </c>
      <c r="I19">
        <f t="shared" si="5"/>
        <v>10032.70645952576</v>
      </c>
      <c r="J19">
        <f t="shared" si="6"/>
        <v>9648.6596263200645</v>
      </c>
      <c r="K19">
        <f t="shared" si="0"/>
        <v>19681.366085845824</v>
      </c>
      <c r="L19">
        <f t="shared" si="7"/>
        <v>6.0036041622444584E-3</v>
      </c>
      <c r="N19" s="37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C19" s="37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40"/>
      <c r="AR19" s="37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40"/>
    </row>
    <row r="20" spans="1:56" x14ac:dyDescent="0.2">
      <c r="A20" s="1">
        <v>41786</v>
      </c>
      <c r="B20" s="5">
        <v>63.48</v>
      </c>
      <c r="C20" s="5">
        <v>95.09</v>
      </c>
      <c r="D20" s="5">
        <v>1911.91</v>
      </c>
      <c r="E20" s="5">
        <f t="shared" si="1"/>
        <v>2.1299999999999955</v>
      </c>
      <c r="F20">
        <f t="shared" si="2"/>
        <v>3.4718826405867896E-2</v>
      </c>
      <c r="G20">
        <f t="shared" si="3"/>
        <v>7.3668701326044404E-4</v>
      </c>
      <c r="H20">
        <f t="shared" si="4"/>
        <v>5.9878034022089154E-3</v>
      </c>
      <c r="I20">
        <f t="shared" si="5"/>
        <v>10381.030253475064</v>
      </c>
      <c r="J20">
        <f t="shared" si="6"/>
        <v>9655.7676685621445</v>
      </c>
      <c r="K20">
        <f t="shared" si="0"/>
        <v>20036.797922037207</v>
      </c>
      <c r="L20">
        <f t="shared" si="7"/>
        <v>1.8059307196516074E-2</v>
      </c>
      <c r="N20" s="37"/>
      <c r="O20" s="39"/>
      <c r="P20" s="39" t="s">
        <v>105</v>
      </c>
      <c r="Q20" s="39"/>
      <c r="R20" s="39"/>
      <c r="S20" s="39"/>
      <c r="T20" s="39"/>
      <c r="U20" s="39"/>
      <c r="V20" s="39"/>
      <c r="W20" s="39"/>
      <c r="X20" s="39"/>
      <c r="Y20" s="39"/>
      <c r="Z20" s="40"/>
      <c r="AC20" s="37"/>
      <c r="AD20" s="39"/>
      <c r="AE20" s="39" t="s">
        <v>105</v>
      </c>
      <c r="AF20" s="39"/>
      <c r="AG20" s="39"/>
      <c r="AH20" s="39"/>
      <c r="AI20" s="39"/>
      <c r="AJ20" s="39"/>
      <c r="AK20" s="39"/>
      <c r="AL20" s="39"/>
      <c r="AM20" s="39"/>
      <c r="AN20" s="39"/>
      <c r="AO20" s="40"/>
      <c r="AR20" s="37"/>
      <c r="AS20" s="39"/>
      <c r="AT20" t="s">
        <v>105</v>
      </c>
      <c r="BC20" s="39"/>
      <c r="BD20" s="40"/>
    </row>
    <row r="21" spans="1:56" ht="16" thickBot="1" x14ac:dyDescent="0.25">
      <c r="A21" s="1">
        <v>41787</v>
      </c>
      <c r="B21" s="5">
        <v>63.51</v>
      </c>
      <c r="C21" s="5">
        <v>95.91</v>
      </c>
      <c r="D21" s="5">
        <v>1909.78</v>
      </c>
      <c r="E21" s="5">
        <f t="shared" si="1"/>
        <v>3.0000000000001137E-2</v>
      </c>
      <c r="F21">
        <f t="shared" si="2"/>
        <v>4.7258979206050945E-4</v>
      </c>
      <c r="G21">
        <f t="shared" si="3"/>
        <v>8.6234094016194463E-3</v>
      </c>
      <c r="H21">
        <f t="shared" si="4"/>
        <v>-1.1140691768964592E-3</v>
      </c>
      <c r="I21">
        <f t="shared" si="5"/>
        <v>10385.936222403929</v>
      </c>
      <c r="J21">
        <f t="shared" si="6"/>
        <v>9739.0333062550781</v>
      </c>
      <c r="K21">
        <f t="shared" si="0"/>
        <v>20124.969528659007</v>
      </c>
      <c r="L21">
        <f t="shared" si="7"/>
        <v>4.4004838979198975E-3</v>
      </c>
      <c r="N21" s="37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  <c r="AC21" s="37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40"/>
      <c r="AR21" s="37"/>
      <c r="AS21" s="39"/>
      <c r="BC21" s="39"/>
      <c r="BD21" s="40"/>
    </row>
    <row r="22" spans="1:56" x14ac:dyDescent="0.2">
      <c r="A22" s="1">
        <v>41788</v>
      </c>
      <c r="B22" s="5">
        <v>63.83</v>
      </c>
      <c r="C22" s="5">
        <v>95.83</v>
      </c>
      <c r="D22" s="5">
        <v>1920.03</v>
      </c>
      <c r="E22" s="5">
        <f t="shared" si="1"/>
        <v>0.32000000000000028</v>
      </c>
      <c r="F22">
        <f t="shared" si="2"/>
        <v>5.0385766021099083E-3</v>
      </c>
      <c r="G22">
        <f t="shared" si="3"/>
        <v>-8.3411531644248047E-4</v>
      </c>
      <c r="H22">
        <f t="shared" si="4"/>
        <v>5.3671103477887505E-3</v>
      </c>
      <c r="I22">
        <f t="shared" si="5"/>
        <v>10438.26655764514</v>
      </c>
      <c r="J22">
        <f t="shared" si="6"/>
        <v>9730.9098294069863</v>
      </c>
      <c r="K22">
        <f t="shared" si="0"/>
        <v>20169.176387052124</v>
      </c>
      <c r="L22">
        <f t="shared" si="7"/>
        <v>2.1966174075525855E-3</v>
      </c>
      <c r="N22" s="37"/>
      <c r="O22" s="39"/>
      <c r="P22" s="29" t="s">
        <v>106</v>
      </c>
      <c r="Q22" s="29"/>
      <c r="R22" s="39"/>
      <c r="S22" s="39"/>
      <c r="T22" s="39"/>
      <c r="U22" s="39"/>
      <c r="V22" s="39"/>
      <c r="W22" s="39"/>
      <c r="X22" s="39"/>
      <c r="Y22" s="39"/>
      <c r="Z22" s="40"/>
      <c r="AC22" s="37"/>
      <c r="AD22" s="39"/>
      <c r="AE22" s="29" t="s">
        <v>106</v>
      </c>
      <c r="AF22" s="29"/>
      <c r="AG22" s="39"/>
      <c r="AH22" s="39"/>
      <c r="AI22" s="39"/>
      <c r="AJ22" s="39"/>
      <c r="AK22" s="39"/>
      <c r="AL22" s="39"/>
      <c r="AM22" s="39"/>
      <c r="AN22" s="39"/>
      <c r="AO22" s="40"/>
      <c r="AR22" s="37"/>
      <c r="AS22" s="39"/>
      <c r="AT22" s="29" t="s">
        <v>106</v>
      </c>
      <c r="AU22" s="29"/>
      <c r="BC22" s="39"/>
      <c r="BD22" s="40"/>
    </row>
    <row r="23" spans="1:56" x14ac:dyDescent="0.2">
      <c r="A23" s="1">
        <v>41789</v>
      </c>
      <c r="B23" s="5">
        <v>63.3</v>
      </c>
      <c r="C23" s="5">
        <v>96.63</v>
      </c>
      <c r="D23" s="5">
        <v>1923.57</v>
      </c>
      <c r="E23" s="5">
        <f t="shared" si="1"/>
        <v>-0.53000000000000114</v>
      </c>
      <c r="F23">
        <f t="shared" si="2"/>
        <v>-8.3033056556478333E-3</v>
      </c>
      <c r="G23">
        <f t="shared" si="3"/>
        <v>8.3481164562245348E-3</v>
      </c>
      <c r="H23">
        <f t="shared" si="4"/>
        <v>1.8437211918563583E-3</v>
      </c>
      <c r="I23">
        <f t="shared" si="5"/>
        <v>10351.594439901884</v>
      </c>
      <c r="J23">
        <f t="shared" si="6"/>
        <v>9812.1445978878946</v>
      </c>
      <c r="K23">
        <f t="shared" si="0"/>
        <v>20163.739037789779</v>
      </c>
      <c r="L23">
        <f t="shared" si="7"/>
        <v>-2.6958707475214301E-4</v>
      </c>
      <c r="N23" s="37"/>
      <c r="O23" s="39"/>
      <c r="P23" s="26" t="s">
        <v>107</v>
      </c>
      <c r="Q23" s="26">
        <v>0.5569286259496079</v>
      </c>
      <c r="R23" s="39"/>
      <c r="S23" s="39"/>
      <c r="T23" s="39"/>
      <c r="U23" s="39"/>
      <c r="V23" s="39"/>
      <c r="W23" s="39"/>
      <c r="X23" s="39"/>
      <c r="Y23" s="39"/>
      <c r="Z23" s="40"/>
      <c r="AC23" s="37"/>
      <c r="AD23" s="39"/>
      <c r="AE23" s="26" t="s">
        <v>107</v>
      </c>
      <c r="AF23" s="26">
        <v>0.28948725394769947</v>
      </c>
      <c r="AG23" s="39"/>
      <c r="AH23" s="39"/>
      <c r="AI23" s="39"/>
      <c r="AJ23" s="39"/>
      <c r="AK23" s="39"/>
      <c r="AL23" s="39"/>
      <c r="AM23" s="39"/>
      <c r="AN23" s="39"/>
      <c r="AO23" s="40"/>
      <c r="AR23" s="37"/>
      <c r="AS23" s="39"/>
      <c r="AT23" s="26" t="s">
        <v>107</v>
      </c>
      <c r="AU23" s="26">
        <v>0.61202906997537476</v>
      </c>
      <c r="BC23" s="39"/>
      <c r="BD23" s="40"/>
    </row>
    <row r="24" spans="1:56" x14ac:dyDescent="0.2">
      <c r="A24" s="1">
        <v>41792</v>
      </c>
      <c r="B24" s="5">
        <v>63.08</v>
      </c>
      <c r="C24" s="5">
        <v>96.45</v>
      </c>
      <c r="D24" s="5">
        <v>1924.97</v>
      </c>
      <c r="E24" s="5">
        <f t="shared" si="1"/>
        <v>-0.21999999999999886</v>
      </c>
      <c r="F24">
        <f t="shared" si="2"/>
        <v>-3.4755134281200454E-3</v>
      </c>
      <c r="G24">
        <f t="shared" si="3"/>
        <v>-1.86277553554789E-3</v>
      </c>
      <c r="H24">
        <f t="shared" si="4"/>
        <v>7.278133886471982E-4</v>
      </c>
      <c r="I24">
        <f t="shared" si="5"/>
        <v>10315.617334423552</v>
      </c>
      <c r="J24">
        <f t="shared" si="6"/>
        <v>9793.8667749796896</v>
      </c>
      <c r="K24">
        <f t="shared" si="0"/>
        <v>20109.484109403242</v>
      </c>
      <c r="L24">
        <f t="shared" si="7"/>
        <v>-2.690717643431892E-3</v>
      </c>
      <c r="N24" s="37"/>
      <c r="O24" s="39"/>
      <c r="P24" s="26" t="s">
        <v>108</v>
      </c>
      <c r="Q24" s="26">
        <v>0.31016949440211822</v>
      </c>
      <c r="R24" s="39"/>
      <c r="S24" s="39"/>
      <c r="T24" s="39"/>
      <c r="U24" s="39"/>
      <c r="V24" s="39"/>
      <c r="W24" s="39"/>
      <c r="X24" s="39"/>
      <c r="Y24" s="39"/>
      <c r="Z24" s="40"/>
      <c r="AC24" s="37"/>
      <c r="AD24" s="39"/>
      <c r="AE24" s="26" t="s">
        <v>108</v>
      </c>
      <c r="AF24" s="26">
        <v>8.3802870198179849E-2</v>
      </c>
      <c r="AG24" s="39"/>
      <c r="AH24" s="39"/>
      <c r="AI24" s="39"/>
      <c r="AJ24" s="39"/>
      <c r="AK24" s="39"/>
      <c r="AL24" s="39"/>
      <c r="AM24" s="39"/>
      <c r="AN24" s="39"/>
      <c r="AO24" s="40"/>
      <c r="AR24" s="37"/>
      <c r="AS24" s="39"/>
      <c r="AT24" s="26" t="s">
        <v>108</v>
      </c>
      <c r="AU24" s="26">
        <v>0.37457958249492224</v>
      </c>
      <c r="BC24" s="39"/>
      <c r="BD24" s="40"/>
    </row>
    <row r="25" spans="1:56" x14ac:dyDescent="0.2">
      <c r="A25" s="1">
        <v>41793</v>
      </c>
      <c r="B25" s="5">
        <v>62.87</v>
      </c>
      <c r="C25" s="5">
        <v>96.43</v>
      </c>
      <c r="D25" s="5">
        <v>1924.24</v>
      </c>
      <c r="E25" s="5">
        <f t="shared" si="1"/>
        <v>-0.21000000000000085</v>
      </c>
      <c r="F25">
        <f t="shared" si="2"/>
        <v>-3.3291058972733174E-3</v>
      </c>
      <c r="G25">
        <f t="shared" si="3"/>
        <v>-2.0736132711245226E-4</v>
      </c>
      <c r="H25">
        <f t="shared" si="4"/>
        <v>-3.792266892471146E-4</v>
      </c>
      <c r="I25">
        <f t="shared" si="5"/>
        <v>10281.275551921508</v>
      </c>
      <c r="J25">
        <f t="shared" si="6"/>
        <v>9791.835905767668</v>
      </c>
      <c r="K25">
        <f t="shared" si="0"/>
        <v>20073.111457689178</v>
      </c>
      <c r="L25">
        <f t="shared" si="7"/>
        <v>-1.8087312193680813E-3</v>
      </c>
      <c r="N25" s="37"/>
      <c r="O25" s="39"/>
      <c r="P25" s="26" t="s">
        <v>109</v>
      </c>
      <c r="Q25" s="26">
        <v>0.30347211085262421</v>
      </c>
      <c r="R25" s="39"/>
      <c r="S25" s="39"/>
      <c r="T25" s="39"/>
      <c r="U25" s="39"/>
      <c r="V25" s="39"/>
      <c r="W25" s="39"/>
      <c r="X25" s="39"/>
      <c r="Y25" s="39"/>
      <c r="Z25" s="40"/>
      <c r="AC25" s="37"/>
      <c r="AD25" s="39"/>
      <c r="AE25" s="26" t="s">
        <v>109</v>
      </c>
      <c r="AF25" s="26">
        <v>7.4907752433113636E-2</v>
      </c>
      <c r="AG25" s="39"/>
      <c r="AH25" s="39"/>
      <c r="AI25" s="39"/>
      <c r="AJ25" s="39"/>
      <c r="AK25" s="39"/>
      <c r="AL25" s="39"/>
      <c r="AM25" s="39"/>
      <c r="AN25" s="39"/>
      <c r="AO25" s="40"/>
      <c r="AR25" s="37"/>
      <c r="AS25" s="39"/>
      <c r="AT25" s="26" t="s">
        <v>109</v>
      </c>
      <c r="AU25" s="26">
        <v>0.36850753960652344</v>
      </c>
      <c r="BC25" s="39"/>
      <c r="BD25" s="40"/>
    </row>
    <row r="26" spans="1:56" x14ac:dyDescent="0.2">
      <c r="A26" s="1">
        <v>41794</v>
      </c>
      <c r="B26" s="5">
        <v>63.34</v>
      </c>
      <c r="C26" s="5">
        <v>96.59</v>
      </c>
      <c r="D26" s="5">
        <v>1927.88</v>
      </c>
      <c r="E26" s="5">
        <f t="shared" si="1"/>
        <v>0.47000000000000597</v>
      </c>
      <c r="F26">
        <f t="shared" si="2"/>
        <v>7.4757435979005251E-3</v>
      </c>
      <c r="G26">
        <f t="shared" si="3"/>
        <v>1.6592346780047349E-3</v>
      </c>
      <c r="H26">
        <f t="shared" si="4"/>
        <v>1.8916559264957073E-3</v>
      </c>
      <c r="I26">
        <f t="shared" si="5"/>
        <v>10358.135731807037</v>
      </c>
      <c r="J26">
        <f t="shared" si="6"/>
        <v>9808.0828594638497</v>
      </c>
      <c r="K26">
        <f t="shared" si="0"/>
        <v>20166.218591270888</v>
      </c>
      <c r="L26">
        <f t="shared" si="7"/>
        <v>4.6384006673786003E-3</v>
      </c>
      <c r="N26" s="37"/>
      <c r="O26" s="39"/>
      <c r="P26" s="26" t="s">
        <v>110</v>
      </c>
      <c r="Q26" s="26">
        <v>1.4260803059032188E-2</v>
      </c>
      <c r="R26" s="39"/>
      <c r="S26" s="39"/>
      <c r="T26" s="39"/>
      <c r="U26" s="39"/>
      <c r="V26" s="39"/>
      <c r="W26" s="39"/>
      <c r="X26" s="39"/>
      <c r="Y26" s="39"/>
      <c r="Z26" s="40"/>
      <c r="AC26" s="37"/>
      <c r="AD26" s="39"/>
      <c r="AE26" s="26" t="s">
        <v>110</v>
      </c>
      <c r="AF26" s="26">
        <v>8.9179049671385298E-3</v>
      </c>
      <c r="AG26" s="39"/>
      <c r="AH26" s="39"/>
      <c r="AI26" s="39"/>
      <c r="AJ26" s="39"/>
      <c r="AK26" s="39"/>
      <c r="AL26" s="39"/>
      <c r="AM26" s="39"/>
      <c r="AN26" s="39"/>
      <c r="AO26" s="40"/>
      <c r="AR26" s="37"/>
      <c r="AS26" s="39"/>
      <c r="AT26" s="26" t="s">
        <v>110</v>
      </c>
      <c r="AU26" s="26">
        <v>8.0653039359575539E-3</v>
      </c>
      <c r="BC26" s="39"/>
      <c r="BD26" s="40"/>
    </row>
    <row r="27" spans="1:56" ht="16" thickBot="1" x14ac:dyDescent="0.25">
      <c r="A27" s="1">
        <v>41795</v>
      </c>
      <c r="B27" s="5">
        <v>63.19</v>
      </c>
      <c r="C27" s="5">
        <v>97.04</v>
      </c>
      <c r="D27" s="5">
        <v>1940.46</v>
      </c>
      <c r="E27" s="5">
        <f t="shared" si="1"/>
        <v>-0.15000000000000568</v>
      </c>
      <c r="F27">
        <f t="shared" si="2"/>
        <v>-2.3681717713925745E-3</v>
      </c>
      <c r="G27">
        <f t="shared" si="3"/>
        <v>4.6588673775753474E-3</v>
      </c>
      <c r="H27">
        <f t="shared" si="4"/>
        <v>6.5253024047139483E-3</v>
      </c>
      <c r="I27">
        <f t="shared" si="5"/>
        <v>10333.605887162719</v>
      </c>
      <c r="J27">
        <f t="shared" si="6"/>
        <v>9853.7774167343614</v>
      </c>
      <c r="K27">
        <f t="shared" si="0"/>
        <v>20187.383303897081</v>
      </c>
      <c r="L27">
        <f t="shared" si="7"/>
        <v>1.0495132010199303E-3</v>
      </c>
      <c r="N27" s="37"/>
      <c r="O27" s="39"/>
      <c r="P27" s="27" t="s">
        <v>111</v>
      </c>
      <c r="Q27" s="27">
        <v>105</v>
      </c>
      <c r="R27" s="39"/>
      <c r="S27" s="39"/>
      <c r="T27" s="39"/>
      <c r="U27" s="39"/>
      <c r="V27" s="39"/>
      <c r="W27" s="39"/>
      <c r="X27" s="39"/>
      <c r="Y27" s="39"/>
      <c r="Z27" s="40"/>
      <c r="AC27" s="37"/>
      <c r="AD27" s="39"/>
      <c r="AE27" s="27" t="s">
        <v>111</v>
      </c>
      <c r="AF27" s="27">
        <v>105</v>
      </c>
      <c r="AG27" s="39"/>
      <c r="AH27" s="39"/>
      <c r="AI27" s="39"/>
      <c r="AJ27" s="39"/>
      <c r="AK27" s="39"/>
      <c r="AL27" s="39"/>
      <c r="AM27" s="39"/>
      <c r="AN27" s="39"/>
      <c r="AO27" s="40"/>
      <c r="AR27" s="37"/>
      <c r="AS27" s="39"/>
      <c r="AT27" s="27" t="s">
        <v>111</v>
      </c>
      <c r="AU27" s="27">
        <v>105</v>
      </c>
      <c r="BC27" s="39"/>
      <c r="BD27" s="40"/>
    </row>
    <row r="28" spans="1:56" x14ac:dyDescent="0.2">
      <c r="A28" s="1">
        <v>41796</v>
      </c>
      <c r="B28" s="5">
        <v>62.5</v>
      </c>
      <c r="C28" s="5">
        <v>96.71</v>
      </c>
      <c r="D28" s="5">
        <v>1949.44</v>
      </c>
      <c r="E28" s="5">
        <f t="shared" si="1"/>
        <v>-0.68999999999999773</v>
      </c>
      <c r="F28">
        <f t="shared" si="2"/>
        <v>-1.0919449279949324E-2</v>
      </c>
      <c r="G28">
        <f t="shared" si="3"/>
        <v>-3.4006595218467896E-3</v>
      </c>
      <c r="H28">
        <f t="shared" si="4"/>
        <v>4.6277686734073455E-3</v>
      </c>
      <c r="I28">
        <f t="shared" si="5"/>
        <v>10220.76860179886</v>
      </c>
      <c r="J28">
        <f t="shared" si="6"/>
        <v>9820.2680747359846</v>
      </c>
      <c r="K28">
        <f t="shared" si="0"/>
        <v>20041.036676534844</v>
      </c>
      <c r="L28">
        <f t="shared" si="7"/>
        <v>-7.2494104440957753E-3</v>
      </c>
      <c r="N28" s="37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40"/>
      <c r="AC28" s="37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40"/>
      <c r="AR28" s="37"/>
      <c r="AS28" s="39"/>
      <c r="BC28" s="39"/>
      <c r="BD28" s="40"/>
    </row>
    <row r="29" spans="1:56" ht="16" thickBot="1" x14ac:dyDescent="0.25">
      <c r="A29" s="1">
        <v>41799</v>
      </c>
      <c r="B29" s="5">
        <v>62.88</v>
      </c>
      <c r="C29" s="5">
        <v>95.66</v>
      </c>
      <c r="D29" s="5">
        <v>1951.27</v>
      </c>
      <c r="E29" s="5">
        <f t="shared" si="1"/>
        <v>0.38000000000000256</v>
      </c>
      <c r="F29">
        <f t="shared" si="2"/>
        <v>6.0800000000000411E-3</v>
      </c>
      <c r="G29">
        <f t="shared" si="3"/>
        <v>-1.0857201943956129E-2</v>
      </c>
      <c r="H29">
        <f t="shared" si="4"/>
        <v>9.3873112278394159E-4</v>
      </c>
      <c r="I29">
        <f t="shared" si="5"/>
        <v>10282.910874897798</v>
      </c>
      <c r="J29">
        <f t="shared" si="6"/>
        <v>9713.6474411047911</v>
      </c>
      <c r="K29">
        <f t="shared" si="0"/>
        <v>19996.558316002589</v>
      </c>
      <c r="L29">
        <f t="shared" si="7"/>
        <v>-2.2193642599503444E-3</v>
      </c>
      <c r="N29" s="37"/>
      <c r="O29" s="39"/>
      <c r="P29" s="39" t="s">
        <v>112</v>
      </c>
      <c r="Q29" s="39"/>
      <c r="R29" s="39"/>
      <c r="S29" s="39"/>
      <c r="T29" s="39"/>
      <c r="U29" s="39"/>
      <c r="V29" s="39"/>
      <c r="W29" s="39"/>
      <c r="X29" s="39"/>
      <c r="Y29" s="39"/>
      <c r="Z29" s="40"/>
      <c r="AC29" s="37"/>
      <c r="AD29" s="39"/>
      <c r="AE29" s="39" t="s">
        <v>112</v>
      </c>
      <c r="AF29" s="39"/>
      <c r="AG29" s="39"/>
      <c r="AH29" s="39"/>
      <c r="AI29" s="39"/>
      <c r="AJ29" s="39"/>
      <c r="AK29" s="39"/>
      <c r="AL29" s="39"/>
      <c r="AM29" s="39"/>
      <c r="AN29" s="39"/>
      <c r="AO29" s="40"/>
      <c r="AR29" s="37"/>
      <c r="AS29" s="39"/>
      <c r="AT29" t="s">
        <v>112</v>
      </c>
      <c r="BC29" s="39"/>
      <c r="BD29" s="40"/>
    </row>
    <row r="30" spans="1:56" x14ac:dyDescent="0.2">
      <c r="A30" s="1">
        <v>41800</v>
      </c>
      <c r="B30" s="5">
        <v>65.77</v>
      </c>
      <c r="C30" s="5">
        <v>95.06</v>
      </c>
      <c r="D30" s="5">
        <v>1950.79</v>
      </c>
      <c r="E30" s="5">
        <f t="shared" si="1"/>
        <v>2.8899999999999935</v>
      </c>
      <c r="F30">
        <f t="shared" si="2"/>
        <v>4.5960559796437553E-2</v>
      </c>
      <c r="G30">
        <f t="shared" si="3"/>
        <v>-6.2722140915742663E-3</v>
      </c>
      <c r="H30">
        <f t="shared" si="4"/>
        <v>-2.4599363491470589E-4</v>
      </c>
      <c r="I30">
        <f t="shared" si="5"/>
        <v>10755.519215044977</v>
      </c>
      <c r="J30">
        <f t="shared" si="6"/>
        <v>9652.7213647441095</v>
      </c>
      <c r="K30">
        <f t="shared" si="0"/>
        <v>20408.240579789086</v>
      </c>
      <c r="L30">
        <f t="shared" si="7"/>
        <v>2.058765599963476E-2</v>
      </c>
      <c r="N30" s="37"/>
      <c r="O30" s="39"/>
      <c r="P30" s="28"/>
      <c r="Q30" s="28" t="s">
        <v>117</v>
      </c>
      <c r="R30" s="28" t="s">
        <v>118</v>
      </c>
      <c r="S30" s="28" t="s">
        <v>119</v>
      </c>
      <c r="T30" s="28" t="s">
        <v>120</v>
      </c>
      <c r="U30" s="28" t="s">
        <v>121</v>
      </c>
      <c r="V30" s="39"/>
      <c r="W30" s="39"/>
      <c r="X30" s="39"/>
      <c r="Y30" s="39"/>
      <c r="Z30" s="40"/>
      <c r="AC30" s="37"/>
      <c r="AD30" s="39"/>
      <c r="AE30" s="28"/>
      <c r="AF30" s="28" t="s">
        <v>117</v>
      </c>
      <c r="AG30" s="28" t="s">
        <v>118</v>
      </c>
      <c r="AH30" s="28" t="s">
        <v>119</v>
      </c>
      <c r="AI30" s="28" t="s">
        <v>120</v>
      </c>
      <c r="AJ30" s="28" t="s">
        <v>121</v>
      </c>
      <c r="AK30" s="39"/>
      <c r="AL30" s="39"/>
      <c r="AM30" s="39"/>
      <c r="AN30" s="39"/>
      <c r="AO30" s="40"/>
      <c r="AR30" s="37"/>
      <c r="AS30" s="39"/>
      <c r="AT30" s="28"/>
      <c r="AU30" s="28" t="s">
        <v>117</v>
      </c>
      <c r="AV30" s="28" t="s">
        <v>118</v>
      </c>
      <c r="AW30" s="28" t="s">
        <v>119</v>
      </c>
      <c r="AX30" s="28" t="s">
        <v>120</v>
      </c>
      <c r="AY30" s="28" t="s">
        <v>121</v>
      </c>
      <c r="BC30" s="39"/>
      <c r="BD30" s="40"/>
    </row>
    <row r="31" spans="1:56" x14ac:dyDescent="0.2">
      <c r="A31" s="1">
        <v>41801</v>
      </c>
      <c r="B31" s="5">
        <v>65.78</v>
      </c>
      <c r="C31" s="5">
        <v>94.19</v>
      </c>
      <c r="D31" s="5">
        <v>1943.89</v>
      </c>
      <c r="E31" s="5">
        <f t="shared" si="1"/>
        <v>1.0000000000005116E-2</v>
      </c>
      <c r="F31">
        <f t="shared" si="2"/>
        <v>1.5204500532165299E-4</v>
      </c>
      <c r="G31">
        <f t="shared" si="3"/>
        <v>-9.1521144540290811E-3</v>
      </c>
      <c r="H31">
        <f t="shared" si="4"/>
        <v>-3.5370285884179556E-3</v>
      </c>
      <c r="I31">
        <f t="shared" si="5"/>
        <v>10757.154538021265</v>
      </c>
      <c r="J31">
        <f t="shared" si="6"/>
        <v>9564.3785540211193</v>
      </c>
      <c r="K31">
        <f t="shared" si="0"/>
        <v>20321.533092042384</v>
      </c>
      <c r="L31">
        <f t="shared" si="7"/>
        <v>-4.2486508039586328E-3</v>
      </c>
      <c r="N31" s="37"/>
      <c r="O31" s="39"/>
      <c r="P31" s="26" t="s">
        <v>113</v>
      </c>
      <c r="Q31" s="26">
        <v>1</v>
      </c>
      <c r="R31" s="26">
        <v>9.4185028976228186E-3</v>
      </c>
      <c r="S31" s="26">
        <v>9.4185028976228186E-3</v>
      </c>
      <c r="T31" s="26">
        <v>46.312039934692436</v>
      </c>
      <c r="U31" s="26">
        <v>6.8412661808930474E-10</v>
      </c>
      <c r="V31" s="39"/>
      <c r="W31" s="39"/>
      <c r="X31" s="39"/>
      <c r="Y31" s="39"/>
      <c r="Z31" s="40"/>
      <c r="AC31" s="37"/>
      <c r="AD31" s="39"/>
      <c r="AE31" s="26" t="s">
        <v>113</v>
      </c>
      <c r="AF31" s="26">
        <v>1</v>
      </c>
      <c r="AG31" s="26">
        <v>7.4926055736923396E-4</v>
      </c>
      <c r="AH31" s="26">
        <v>7.4926055736923396E-4</v>
      </c>
      <c r="AI31" s="26">
        <v>9.4212209901592026</v>
      </c>
      <c r="AJ31" s="26">
        <v>2.7420713250516956E-3</v>
      </c>
      <c r="AK31" s="39"/>
      <c r="AL31" s="39"/>
      <c r="AM31" s="39"/>
      <c r="AN31" s="39"/>
      <c r="AO31" s="40"/>
      <c r="AR31" s="37"/>
      <c r="AS31" s="39"/>
      <c r="AT31" s="26" t="s">
        <v>113</v>
      </c>
      <c r="AU31" s="26">
        <v>1</v>
      </c>
      <c r="AV31" s="26">
        <v>4.0128298660231532E-3</v>
      </c>
      <c r="AW31" s="26">
        <v>4.0128298660231532E-3</v>
      </c>
      <c r="AX31" s="26">
        <v>61.689218831209239</v>
      </c>
      <c r="AY31" s="26">
        <v>4.0169857390550727E-12</v>
      </c>
      <c r="BC31" s="39"/>
      <c r="BD31" s="40"/>
    </row>
    <row r="32" spans="1:56" x14ac:dyDescent="0.2">
      <c r="A32" s="1">
        <v>41802</v>
      </c>
      <c r="B32" s="5">
        <v>64.290000000000006</v>
      </c>
      <c r="C32" s="5">
        <v>94.9</v>
      </c>
      <c r="D32" s="5">
        <v>1930.11</v>
      </c>
      <c r="E32" s="5">
        <f t="shared" si="1"/>
        <v>-1.4899999999999949</v>
      </c>
      <c r="F32">
        <f t="shared" si="2"/>
        <v>-2.2651261781696488E-2</v>
      </c>
      <c r="G32">
        <f t="shared" si="3"/>
        <v>7.5379551969424353E-3</v>
      </c>
      <c r="H32">
        <f t="shared" si="4"/>
        <v>-7.0888784859226596E-3</v>
      </c>
      <c r="I32">
        <f t="shared" si="5"/>
        <v>10513.491414554381</v>
      </c>
      <c r="J32">
        <f t="shared" si="6"/>
        <v>9636.474411047926</v>
      </c>
      <c r="K32">
        <f t="shared" si="0"/>
        <v>20149.965825602307</v>
      </c>
      <c r="L32">
        <f t="shared" si="7"/>
        <v>-8.4426340110756934E-3</v>
      </c>
      <c r="N32" s="37"/>
      <c r="O32" s="39"/>
      <c r="P32" s="26" t="s">
        <v>114</v>
      </c>
      <c r="Q32" s="26">
        <v>103</v>
      </c>
      <c r="R32" s="26">
        <v>2.0947161900515685E-2</v>
      </c>
      <c r="S32" s="26">
        <v>2.0337050388850181E-4</v>
      </c>
      <c r="T32" s="26"/>
      <c r="U32" s="26"/>
      <c r="V32" s="39"/>
      <c r="W32" s="39"/>
      <c r="X32" s="39"/>
      <c r="Y32" s="39"/>
      <c r="Z32" s="40"/>
      <c r="AC32" s="37"/>
      <c r="AD32" s="39"/>
      <c r="AE32" s="26" t="s">
        <v>114</v>
      </c>
      <c r="AF32" s="26">
        <v>103</v>
      </c>
      <c r="AG32" s="26">
        <v>8.1914899873001476E-3</v>
      </c>
      <c r="AH32" s="26">
        <v>7.9529029002914061E-5</v>
      </c>
      <c r="AI32" s="26"/>
      <c r="AJ32" s="26"/>
      <c r="AK32" s="39"/>
      <c r="AL32" s="39"/>
      <c r="AM32" s="39"/>
      <c r="AN32" s="39"/>
      <c r="AO32" s="40"/>
      <c r="AR32" s="37"/>
      <c r="AS32" s="39"/>
      <c r="AT32" s="26" t="s">
        <v>114</v>
      </c>
      <c r="AU32" s="26">
        <v>103</v>
      </c>
      <c r="AV32" s="26">
        <v>6.7000601406753593E-3</v>
      </c>
      <c r="AW32" s="26">
        <v>6.5049127579372421E-5</v>
      </c>
      <c r="AX32" s="26"/>
      <c r="AY32" s="26"/>
      <c r="BC32" s="39"/>
      <c r="BD32" s="40"/>
    </row>
    <row r="33" spans="1:56" ht="16" thickBot="1" x14ac:dyDescent="0.25">
      <c r="A33" s="1">
        <v>41803</v>
      </c>
      <c r="B33" s="5">
        <v>64.5</v>
      </c>
      <c r="C33" s="5">
        <v>96.05</v>
      </c>
      <c r="D33" s="5">
        <v>1936.16</v>
      </c>
      <c r="E33" s="5">
        <f t="shared" si="1"/>
        <v>0.20999999999999375</v>
      </c>
      <c r="F33">
        <f t="shared" si="2"/>
        <v>3.2664489034063418E-3</v>
      </c>
      <c r="G33">
        <f t="shared" si="3"/>
        <v>1.2118018967333945E-2</v>
      </c>
      <c r="H33">
        <f t="shared" si="4"/>
        <v>3.1345363735746576E-3</v>
      </c>
      <c r="I33">
        <f t="shared" si="5"/>
        <v>10547.833197056425</v>
      </c>
      <c r="J33">
        <f t="shared" si="6"/>
        <v>9753.2493907392327</v>
      </c>
      <c r="K33">
        <f t="shared" si="0"/>
        <v>20301.082587795659</v>
      </c>
      <c r="L33">
        <f t="shared" si="7"/>
        <v>7.4996038951761204E-3</v>
      </c>
      <c r="N33" s="37"/>
      <c r="O33" s="39"/>
      <c r="P33" s="27" t="s">
        <v>115</v>
      </c>
      <c r="Q33" s="27">
        <v>104</v>
      </c>
      <c r="R33" s="27">
        <v>3.0365664798138504E-2</v>
      </c>
      <c r="S33" s="27"/>
      <c r="T33" s="27"/>
      <c r="U33" s="27"/>
      <c r="V33" s="39"/>
      <c r="W33" s="39"/>
      <c r="X33" s="39"/>
      <c r="Y33" s="39"/>
      <c r="Z33" s="40"/>
      <c r="AC33" s="37"/>
      <c r="AD33" s="39"/>
      <c r="AE33" s="27" t="s">
        <v>115</v>
      </c>
      <c r="AF33" s="27">
        <v>104</v>
      </c>
      <c r="AG33" s="27">
        <v>8.9407505446693816E-3</v>
      </c>
      <c r="AH33" s="27"/>
      <c r="AI33" s="27"/>
      <c r="AJ33" s="27"/>
      <c r="AK33" s="39"/>
      <c r="AL33" s="39"/>
      <c r="AM33" s="39"/>
      <c r="AN33" s="39"/>
      <c r="AO33" s="40"/>
      <c r="AR33" s="37"/>
      <c r="AS33" s="39"/>
      <c r="AT33" s="27" t="s">
        <v>115</v>
      </c>
      <c r="AU33" s="27">
        <v>104</v>
      </c>
      <c r="AV33" s="27">
        <v>1.0712890006698512E-2</v>
      </c>
      <c r="AW33" s="27"/>
      <c r="AX33" s="27"/>
      <c r="AY33" s="27"/>
      <c r="BC33" s="39"/>
      <c r="BD33" s="40"/>
    </row>
    <row r="34" spans="1:56" ht="16" thickBot="1" x14ac:dyDescent="0.25">
      <c r="A34" s="1">
        <v>41806</v>
      </c>
      <c r="B34" s="5">
        <v>64.19</v>
      </c>
      <c r="C34" s="5">
        <v>96.43</v>
      </c>
      <c r="D34" s="5">
        <v>1937.78</v>
      </c>
      <c r="E34" s="5">
        <f t="shared" si="1"/>
        <v>-0.31000000000000227</v>
      </c>
      <c r="F34">
        <f t="shared" si="2"/>
        <v>-4.8062015503876326E-3</v>
      </c>
      <c r="G34">
        <f t="shared" si="3"/>
        <v>3.9562727745966648E-3</v>
      </c>
      <c r="H34">
        <f t="shared" si="4"/>
        <v>8.3670771010654638E-4</v>
      </c>
      <c r="I34">
        <f t="shared" si="5"/>
        <v>10497.138184791504</v>
      </c>
      <c r="J34">
        <f t="shared" si="6"/>
        <v>9791.8359057676662</v>
      </c>
      <c r="K34">
        <f t="shared" si="0"/>
        <v>20288.974090559168</v>
      </c>
      <c r="L34">
        <f t="shared" si="7"/>
        <v>-5.9644588824887389E-4</v>
      </c>
      <c r="N34" s="37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0"/>
      <c r="AC34" s="37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40"/>
      <c r="AR34" s="37"/>
      <c r="AS34" s="39"/>
      <c r="BC34" s="39"/>
      <c r="BD34" s="40"/>
    </row>
    <row r="35" spans="1:56" x14ac:dyDescent="0.2">
      <c r="A35" s="1">
        <v>41807</v>
      </c>
      <c r="B35" s="5">
        <v>64.400000000000006</v>
      </c>
      <c r="C35" s="5">
        <v>97.02</v>
      </c>
      <c r="D35" s="5">
        <v>1941.99</v>
      </c>
      <c r="E35" s="5">
        <f t="shared" si="1"/>
        <v>0.21000000000000796</v>
      </c>
      <c r="F35">
        <f t="shared" si="2"/>
        <v>3.2715376226827848E-3</v>
      </c>
      <c r="G35">
        <f t="shared" si="3"/>
        <v>6.1184278751424776E-3</v>
      </c>
      <c r="H35">
        <f t="shared" si="4"/>
        <v>2.1725892516178493E-3</v>
      </c>
      <c r="I35">
        <f t="shared" si="5"/>
        <v>10531.47996729355</v>
      </c>
      <c r="J35">
        <f t="shared" si="6"/>
        <v>9851.7465475223362</v>
      </c>
      <c r="K35">
        <f t="shared" si="0"/>
        <v>20383.226514815884</v>
      </c>
      <c r="L35">
        <f t="shared" si="7"/>
        <v>4.6454997594271375E-3</v>
      </c>
      <c r="N35" s="37"/>
      <c r="O35" s="39"/>
      <c r="P35" s="28"/>
      <c r="Q35" s="28" t="s">
        <v>122</v>
      </c>
      <c r="R35" s="28" t="s">
        <v>110</v>
      </c>
      <c r="S35" s="28" t="s">
        <v>123</v>
      </c>
      <c r="T35" s="28" t="s">
        <v>124</v>
      </c>
      <c r="U35" s="28" t="s">
        <v>125</v>
      </c>
      <c r="V35" s="28" t="s">
        <v>126</v>
      </c>
      <c r="W35" s="28" t="s">
        <v>127</v>
      </c>
      <c r="X35" s="28" t="s">
        <v>128</v>
      </c>
      <c r="Y35" s="39"/>
      <c r="Z35" s="40"/>
      <c r="AC35" s="37"/>
      <c r="AD35" s="39"/>
      <c r="AE35" s="28"/>
      <c r="AF35" s="28" t="s">
        <v>122</v>
      </c>
      <c r="AG35" s="28" t="s">
        <v>110</v>
      </c>
      <c r="AH35" s="28" t="s">
        <v>123</v>
      </c>
      <c r="AI35" s="28" t="s">
        <v>124</v>
      </c>
      <c r="AJ35" s="28" t="s">
        <v>125</v>
      </c>
      <c r="AK35" s="28" t="s">
        <v>126</v>
      </c>
      <c r="AL35" s="28" t="s">
        <v>127</v>
      </c>
      <c r="AM35" s="28" t="s">
        <v>128</v>
      </c>
      <c r="AN35" s="39"/>
      <c r="AO35" s="40"/>
      <c r="AR35" s="37"/>
      <c r="AS35" s="39"/>
      <c r="AT35" s="28"/>
      <c r="AU35" s="28" t="s">
        <v>122</v>
      </c>
      <c r="AV35" s="28" t="s">
        <v>110</v>
      </c>
      <c r="AW35" s="28" t="s">
        <v>123</v>
      </c>
      <c r="AX35" s="28" t="s">
        <v>124</v>
      </c>
      <c r="AY35" s="28" t="s">
        <v>125</v>
      </c>
      <c r="AZ35" s="28" t="s">
        <v>126</v>
      </c>
      <c r="BA35" s="28" t="s">
        <v>127</v>
      </c>
      <c r="BB35" s="28" t="s">
        <v>128</v>
      </c>
      <c r="BC35" s="39"/>
      <c r="BD35" s="40"/>
    </row>
    <row r="36" spans="1:56" x14ac:dyDescent="0.2">
      <c r="A36" s="1">
        <v>41808</v>
      </c>
      <c r="B36" s="5">
        <v>65.599999999999994</v>
      </c>
      <c r="C36" s="5">
        <v>98.94</v>
      </c>
      <c r="D36" s="5">
        <v>1956.98</v>
      </c>
      <c r="E36" s="5">
        <f t="shared" si="1"/>
        <v>1.1999999999999886</v>
      </c>
      <c r="F36">
        <f t="shared" si="2"/>
        <v>1.8633540372670631E-2</v>
      </c>
      <c r="G36">
        <f t="shared" si="3"/>
        <v>1.978973407544838E-2</v>
      </c>
      <c r="H36">
        <f t="shared" si="4"/>
        <v>7.7188862970458188E-3</v>
      </c>
      <c r="I36">
        <f t="shared" si="5"/>
        <v>10727.718724448087</v>
      </c>
      <c r="J36">
        <f t="shared" si="6"/>
        <v>10046.709991876522</v>
      </c>
      <c r="K36">
        <f t="shared" si="0"/>
        <v>20774.428716324608</v>
      </c>
      <c r="L36">
        <f t="shared" si="7"/>
        <v>1.9192359032284331E-2</v>
      </c>
      <c r="N36" s="37"/>
      <c r="O36" s="41" t="s">
        <v>133</v>
      </c>
      <c r="P36" s="30" t="s">
        <v>116</v>
      </c>
      <c r="Q36" s="30">
        <v>1.7937571490742167E-3</v>
      </c>
      <c r="R36" s="26">
        <v>1.3966342768635762E-3</v>
      </c>
      <c r="S36" s="33">
        <v>1.2843427794873115</v>
      </c>
      <c r="T36" s="26">
        <v>0.20190330458536548</v>
      </c>
      <c r="U36" s="26">
        <v>-9.7613753559092401E-4</v>
      </c>
      <c r="V36" s="26">
        <v>4.5636518337393572E-3</v>
      </c>
      <c r="W36" s="26">
        <v>-9.7613753559092401E-4</v>
      </c>
      <c r="X36" s="26">
        <v>4.5636518337393572E-3</v>
      </c>
      <c r="Y36" s="39"/>
      <c r="Z36" s="40"/>
      <c r="AC36" s="37"/>
      <c r="AD36" s="41" t="s">
        <v>133</v>
      </c>
      <c r="AE36" s="30" t="s">
        <v>116</v>
      </c>
      <c r="AF36" s="30">
        <v>-6.3763671553012128E-4</v>
      </c>
      <c r="AG36" s="26">
        <v>8.7337660462459804E-4</v>
      </c>
      <c r="AH36" s="45">
        <v>-0.73008220297381976</v>
      </c>
      <c r="AI36" s="26">
        <v>0.46699719271883544</v>
      </c>
      <c r="AJ36" s="26">
        <v>-2.3697732203660734E-3</v>
      </c>
      <c r="AK36" s="26">
        <v>1.0944997893058308E-3</v>
      </c>
      <c r="AL36" s="26">
        <v>-2.3697732203660734E-3</v>
      </c>
      <c r="AM36" s="26">
        <v>1.0944997893058308E-3</v>
      </c>
      <c r="AN36" s="39"/>
      <c r="AO36" s="40"/>
      <c r="AR36" s="37"/>
      <c r="AS36" s="41" t="s">
        <v>133</v>
      </c>
      <c r="AT36" s="30" t="s">
        <v>116</v>
      </c>
      <c r="AU36" s="30">
        <v>6.3537242194172802E-4</v>
      </c>
      <c r="AV36" s="26">
        <v>7.8987697141969264E-4</v>
      </c>
      <c r="AW36" s="33">
        <v>0.8043941587507426</v>
      </c>
      <c r="AX36" s="26">
        <v>0.42302212974709208</v>
      </c>
      <c r="AY36" s="26">
        <v>-9.3116225425719985E-4</v>
      </c>
      <c r="AZ36" s="26">
        <v>2.2019070981406557E-3</v>
      </c>
      <c r="BA36" s="26">
        <v>-9.3116225425719985E-4</v>
      </c>
      <c r="BB36" s="26">
        <v>2.2019070981406557E-3</v>
      </c>
      <c r="BC36" s="39"/>
      <c r="BD36" s="40"/>
    </row>
    <row r="37" spans="1:56" ht="16" thickBot="1" x14ac:dyDescent="0.25">
      <c r="A37" s="1">
        <v>41809</v>
      </c>
      <c r="B37" s="5">
        <v>64.34</v>
      </c>
      <c r="C37" s="5">
        <v>99.41</v>
      </c>
      <c r="D37" s="5">
        <v>1959.48</v>
      </c>
      <c r="E37" s="5">
        <f t="shared" si="1"/>
        <v>-1.2599999999999909</v>
      </c>
      <c r="F37">
        <f t="shared" si="2"/>
        <v>-1.9207317073170596E-2</v>
      </c>
      <c r="G37">
        <f t="shared" si="3"/>
        <v>4.7503537497473099E-3</v>
      </c>
      <c r="H37">
        <f t="shared" si="4"/>
        <v>1.2774785639096977E-3</v>
      </c>
      <c r="I37">
        <f t="shared" si="5"/>
        <v>10521.668029435823</v>
      </c>
      <c r="J37">
        <f t="shared" si="6"/>
        <v>10094.435418359057</v>
      </c>
      <c r="K37">
        <f t="shared" si="0"/>
        <v>20616.103447794878</v>
      </c>
      <c r="L37">
        <f t="shared" si="7"/>
        <v>-7.6211611251344675E-3</v>
      </c>
      <c r="N37" s="37"/>
      <c r="O37" s="41" t="s">
        <v>134</v>
      </c>
      <c r="P37" s="31" t="s">
        <v>98</v>
      </c>
      <c r="Q37" s="31">
        <v>1.7624758527096505</v>
      </c>
      <c r="R37" s="27">
        <v>0.25898595941202573</v>
      </c>
      <c r="S37" s="32">
        <v>6.8052949924814028</v>
      </c>
      <c r="T37" s="27">
        <v>6.8412661808929988E-10</v>
      </c>
      <c r="U37" s="27">
        <v>1.2488382854080251</v>
      </c>
      <c r="V37" s="27">
        <v>2.276113420011276</v>
      </c>
      <c r="W37" s="27">
        <v>1.2488382854080251</v>
      </c>
      <c r="X37" s="27">
        <v>2.276113420011276</v>
      </c>
      <c r="Y37" s="39"/>
      <c r="Z37" s="40"/>
      <c r="AC37" s="37"/>
      <c r="AD37" s="41" t="s">
        <v>134</v>
      </c>
      <c r="AE37" s="31" t="s">
        <v>98</v>
      </c>
      <c r="AF37" s="31">
        <v>0.49710562014724946</v>
      </c>
      <c r="AG37" s="27">
        <v>0.16195526747680813</v>
      </c>
      <c r="AH37" s="32">
        <v>3.0694007542449002</v>
      </c>
      <c r="AI37" s="27">
        <v>2.7420713250517672E-3</v>
      </c>
      <c r="AJ37" s="27">
        <v>0.17590554510330053</v>
      </c>
      <c r="AK37" s="27">
        <v>0.81830569519119845</v>
      </c>
      <c r="AL37" s="27">
        <v>0.17590554510330053</v>
      </c>
      <c r="AM37" s="27">
        <v>0.81830569519119845</v>
      </c>
      <c r="AN37" s="39"/>
      <c r="AO37" s="40"/>
      <c r="AR37" s="37"/>
      <c r="AS37" s="41" t="s">
        <v>134</v>
      </c>
      <c r="AT37" s="31" t="s">
        <v>98</v>
      </c>
      <c r="AU37" s="31">
        <v>1.1504231467735677</v>
      </c>
      <c r="AV37" s="27">
        <v>0.14647144828780151</v>
      </c>
      <c r="AW37" s="32">
        <v>7.8542484574406828</v>
      </c>
      <c r="AX37" s="27">
        <v>4.0169857390549281E-12</v>
      </c>
      <c r="AY37" s="27">
        <v>0.8599315751513309</v>
      </c>
      <c r="AZ37" s="27">
        <v>1.4409147183958044</v>
      </c>
      <c r="BA37" s="27">
        <v>0.8599315751513309</v>
      </c>
      <c r="BB37" s="27">
        <v>1.4409147183958044</v>
      </c>
      <c r="BC37" s="39"/>
      <c r="BD37" s="40"/>
    </row>
    <row r="38" spans="1:56" x14ac:dyDescent="0.2">
      <c r="A38" s="1">
        <v>41810</v>
      </c>
      <c r="B38" s="5">
        <v>64.5</v>
      </c>
      <c r="C38" s="5">
        <v>99.24</v>
      </c>
      <c r="D38" s="5">
        <v>1962.87</v>
      </c>
      <c r="E38" s="5">
        <f t="shared" si="1"/>
        <v>0.15999999999999659</v>
      </c>
      <c r="F38">
        <f t="shared" si="2"/>
        <v>2.4867889337891916E-3</v>
      </c>
      <c r="G38">
        <f t="shared" si="3"/>
        <v>-1.7100895282164943E-3</v>
      </c>
      <c r="H38">
        <f t="shared" si="4"/>
        <v>1.7300508298119259E-3</v>
      </c>
      <c r="I38">
        <f t="shared" si="5"/>
        <v>10547.833197056427</v>
      </c>
      <c r="J38">
        <f t="shared" si="6"/>
        <v>10077.173030056863</v>
      </c>
      <c r="K38">
        <f t="shared" si="0"/>
        <v>20625.006227113292</v>
      </c>
      <c r="L38">
        <f t="shared" si="7"/>
        <v>4.3183617801289002E-4</v>
      </c>
      <c r="N38" s="37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40"/>
      <c r="AC38" s="37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40"/>
      <c r="AR38" s="37"/>
      <c r="AS38" s="39"/>
      <c r="BC38" s="39"/>
      <c r="BD38" s="40"/>
    </row>
    <row r="39" spans="1:56" x14ac:dyDescent="0.2">
      <c r="A39" s="1">
        <v>41813</v>
      </c>
      <c r="B39" s="5">
        <v>65.37</v>
      </c>
      <c r="C39" s="5">
        <v>98.88</v>
      </c>
      <c r="D39" s="5">
        <v>1962.61</v>
      </c>
      <c r="E39" s="5">
        <f t="shared" si="1"/>
        <v>0.87000000000000455</v>
      </c>
      <c r="F39">
        <f t="shared" si="2"/>
        <v>1.3488372093023327E-2</v>
      </c>
      <c r="G39">
        <f t="shared" si="3"/>
        <v>-3.6275695284159557E-3</v>
      </c>
      <c r="H39">
        <f t="shared" si="4"/>
        <v>-1.3245910325186637E-4</v>
      </c>
      <c r="I39">
        <f t="shared" si="5"/>
        <v>10690.106295993466</v>
      </c>
      <c r="J39">
        <f t="shared" si="6"/>
        <v>10040.617384240455</v>
      </c>
      <c r="K39">
        <f t="shared" si="0"/>
        <v>20730.723680233921</v>
      </c>
      <c r="L39">
        <f t="shared" si="7"/>
        <v>5.1256931492052009E-3</v>
      </c>
      <c r="N39" s="37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0"/>
      <c r="AC39" s="37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40"/>
      <c r="AR39" s="37"/>
      <c r="AS39" s="39"/>
      <c r="BC39" s="39"/>
      <c r="BD39" s="40"/>
    </row>
    <row r="40" spans="1:56" x14ac:dyDescent="0.2">
      <c r="A40" s="1">
        <v>41814</v>
      </c>
      <c r="B40" s="5">
        <v>65.72</v>
      </c>
      <c r="C40" s="5">
        <v>99.97</v>
      </c>
      <c r="D40" s="5">
        <v>1949.98</v>
      </c>
      <c r="E40" s="5">
        <f t="shared" si="1"/>
        <v>0.34999999999999432</v>
      </c>
      <c r="F40">
        <f t="shared" si="2"/>
        <v>5.3541379837845236E-3</v>
      </c>
      <c r="G40">
        <f t="shared" si="3"/>
        <v>1.1023462783171557E-2</v>
      </c>
      <c r="H40">
        <f t="shared" si="4"/>
        <v>-6.4353080846423294E-3</v>
      </c>
      <c r="I40">
        <f t="shared" si="5"/>
        <v>10747.342600163538</v>
      </c>
      <c r="J40">
        <f t="shared" si="6"/>
        <v>10151.299756295695</v>
      </c>
      <c r="K40">
        <f t="shared" si="0"/>
        <v>20898.642356459233</v>
      </c>
      <c r="L40">
        <f t="shared" si="7"/>
        <v>8.0999910478483268E-3</v>
      </c>
      <c r="N40" s="37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40"/>
      <c r="AC40" s="37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40"/>
      <c r="AR40" s="37"/>
      <c r="AS40" s="39"/>
      <c r="BC40" s="39"/>
      <c r="BD40" s="40"/>
    </row>
    <row r="41" spans="1:56" x14ac:dyDescent="0.2">
      <c r="A41" s="1">
        <v>41815</v>
      </c>
      <c r="B41" s="5">
        <v>67.44</v>
      </c>
      <c r="C41" s="5">
        <v>100.99</v>
      </c>
      <c r="D41" s="5">
        <v>1959.53</v>
      </c>
      <c r="E41" s="5">
        <f t="shared" si="1"/>
        <v>1.7199999999999989</v>
      </c>
      <c r="F41">
        <f t="shared" si="2"/>
        <v>2.617163724893486E-2</v>
      </c>
      <c r="G41">
        <f t="shared" si="3"/>
        <v>1.0203060918275443E-2</v>
      </c>
      <c r="H41">
        <f t="shared" si="4"/>
        <v>4.8974861280628289E-3</v>
      </c>
      <c r="I41">
        <f t="shared" si="5"/>
        <v>11028.618152085042</v>
      </c>
      <c r="J41">
        <f t="shared" si="6"/>
        <v>10254.874086108855</v>
      </c>
      <c r="K41">
        <f t="shared" si="0"/>
        <v>21283.492238193896</v>
      </c>
      <c r="L41">
        <f t="shared" si="7"/>
        <v>1.8415066164128861E-2</v>
      </c>
      <c r="N41" s="37"/>
      <c r="O41" s="39"/>
      <c r="P41" s="39" t="s">
        <v>129</v>
      </c>
      <c r="Q41" s="39"/>
      <c r="R41" s="39"/>
      <c r="S41" s="39"/>
      <c r="T41" s="39"/>
      <c r="U41" s="39"/>
      <c r="V41" s="39"/>
      <c r="W41" s="39"/>
      <c r="X41" s="39"/>
      <c r="Y41" s="39"/>
      <c r="Z41" s="40"/>
      <c r="AC41" s="37"/>
      <c r="AD41" s="39"/>
      <c r="AE41" s="39" t="s">
        <v>129</v>
      </c>
      <c r="AF41" s="39"/>
      <c r="AG41" s="39"/>
      <c r="AH41" s="39"/>
      <c r="AI41" s="39"/>
      <c r="AJ41" s="39"/>
      <c r="AK41" s="39"/>
      <c r="AL41" s="39"/>
      <c r="AM41" s="39"/>
      <c r="AN41" s="39"/>
      <c r="AO41" s="40"/>
      <c r="AR41" s="37"/>
      <c r="AS41" s="39"/>
      <c r="AT41" t="s">
        <v>129</v>
      </c>
      <c r="BC41" s="39"/>
      <c r="BD41" s="40"/>
    </row>
    <row r="42" spans="1:56" ht="16" thickBot="1" x14ac:dyDescent="0.25">
      <c r="A42" s="1">
        <v>41816</v>
      </c>
      <c r="B42" s="5">
        <v>67.13</v>
      </c>
      <c r="C42" s="5">
        <v>100.64</v>
      </c>
      <c r="D42" s="5">
        <v>1957.22</v>
      </c>
      <c r="E42" s="5">
        <f t="shared" si="1"/>
        <v>-0.31000000000000227</v>
      </c>
      <c r="F42">
        <f t="shared" si="2"/>
        <v>-4.5966785290629045E-3</v>
      </c>
      <c r="G42">
        <f t="shared" si="3"/>
        <v>-3.4656896722447205E-3</v>
      </c>
      <c r="H42">
        <f t="shared" si="4"/>
        <v>-1.178854112976043E-3</v>
      </c>
      <c r="I42">
        <f t="shared" si="5"/>
        <v>10977.923139820119</v>
      </c>
      <c r="J42">
        <f t="shared" si="6"/>
        <v>10219.333874898459</v>
      </c>
      <c r="K42">
        <f t="shared" si="0"/>
        <v>21197.257014718576</v>
      </c>
      <c r="L42">
        <f t="shared" si="7"/>
        <v>-4.0517421910943718E-3</v>
      </c>
      <c r="N42" s="37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40"/>
      <c r="AC42" s="37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40"/>
      <c r="AR42" s="37"/>
      <c r="AS42" s="39"/>
      <c r="BC42" s="39"/>
      <c r="BD42" s="40"/>
    </row>
    <row r="43" spans="1:56" x14ac:dyDescent="0.2">
      <c r="A43" s="1">
        <v>41817</v>
      </c>
      <c r="B43" s="5">
        <v>67.599999999999994</v>
      </c>
      <c r="C43" s="5">
        <v>100.84</v>
      </c>
      <c r="D43" s="5">
        <v>1960.96</v>
      </c>
      <c r="E43" s="5">
        <f t="shared" si="1"/>
        <v>0.46999999999999886</v>
      </c>
      <c r="F43">
        <f t="shared" si="2"/>
        <v>7.0013406822582881E-3</v>
      </c>
      <c r="G43">
        <f t="shared" si="3"/>
        <v>1.987281399046133E-3</v>
      </c>
      <c r="H43">
        <f t="shared" si="4"/>
        <v>1.9108735860046439E-3</v>
      </c>
      <c r="I43">
        <f t="shared" si="5"/>
        <v>11054.783319705646</v>
      </c>
      <c r="J43">
        <f t="shared" si="6"/>
        <v>10239.642567018685</v>
      </c>
      <c r="K43">
        <f t="shared" si="0"/>
        <v>21294.425886724333</v>
      </c>
      <c r="L43">
        <f t="shared" si="7"/>
        <v>4.5840304685784055E-3</v>
      </c>
      <c r="N43" s="37"/>
      <c r="O43" s="39"/>
      <c r="P43" s="28" t="s">
        <v>130</v>
      </c>
      <c r="Q43" s="28" t="s">
        <v>131</v>
      </c>
      <c r="R43" s="28" t="s">
        <v>132</v>
      </c>
      <c r="S43" s="39"/>
      <c r="T43" s="39"/>
      <c r="U43" s="39"/>
      <c r="V43" s="39"/>
      <c r="W43" s="39"/>
      <c r="X43" s="39"/>
      <c r="Y43" s="39"/>
      <c r="Z43" s="40"/>
      <c r="AC43" s="37"/>
      <c r="AD43" s="39"/>
      <c r="AE43" s="28" t="s">
        <v>130</v>
      </c>
      <c r="AF43" s="28" t="s">
        <v>136</v>
      </c>
      <c r="AG43" s="28" t="s">
        <v>132</v>
      </c>
      <c r="AH43" s="39"/>
      <c r="AI43" s="39"/>
      <c r="AJ43" s="39"/>
      <c r="AK43" s="39"/>
      <c r="AL43" s="39"/>
      <c r="AM43" s="39"/>
      <c r="AN43" s="39"/>
      <c r="AO43" s="40"/>
      <c r="AR43" s="37"/>
      <c r="AS43" s="39"/>
      <c r="AT43" s="28" t="s">
        <v>130</v>
      </c>
      <c r="AU43" s="28" t="s">
        <v>143</v>
      </c>
      <c r="AV43" s="28" t="s">
        <v>132</v>
      </c>
      <c r="BC43" s="39"/>
      <c r="BD43" s="40"/>
    </row>
    <row r="44" spans="1:56" x14ac:dyDescent="0.2">
      <c r="A44" s="1">
        <v>41820</v>
      </c>
      <c r="B44" s="5">
        <v>67.290000000000006</v>
      </c>
      <c r="C44" s="5">
        <v>101.71</v>
      </c>
      <c r="D44" s="5">
        <v>1960.23</v>
      </c>
      <c r="E44" s="5">
        <f t="shared" si="1"/>
        <v>-0.30999999999998806</v>
      </c>
      <c r="F44">
        <f t="shared" si="2"/>
        <v>-4.5857988165678709E-3</v>
      </c>
      <c r="G44">
        <f t="shared" si="3"/>
        <v>8.6275287584290979E-3</v>
      </c>
      <c r="H44">
        <f t="shared" si="4"/>
        <v>-3.7226664490862547E-4</v>
      </c>
      <c r="I44">
        <f t="shared" si="5"/>
        <v>11004.088307440727</v>
      </c>
      <c r="J44">
        <f t="shared" si="6"/>
        <v>10327.985377741676</v>
      </c>
      <c r="K44">
        <f t="shared" si="0"/>
        <v>21332.073685182404</v>
      </c>
      <c r="L44">
        <f t="shared" si="7"/>
        <v>1.7679649434240688E-3</v>
      </c>
      <c r="N44" s="37"/>
      <c r="O44" s="39"/>
      <c r="P44" s="26">
        <v>1</v>
      </c>
      <c r="Q44" s="26">
        <v>-5.8280822608634537E-4</v>
      </c>
      <c r="R44" s="26">
        <v>-1.0700920310299554E-2</v>
      </c>
      <c r="S44" s="39"/>
      <c r="T44" s="39"/>
      <c r="U44" s="39"/>
      <c r="V44" s="39"/>
      <c r="W44" s="39"/>
      <c r="X44" s="39"/>
      <c r="Y44" s="39"/>
      <c r="Z44" s="40"/>
      <c r="AC44" s="37"/>
      <c r="AD44" s="39"/>
      <c r="AE44" s="26">
        <v>1</v>
      </c>
      <c r="AF44" s="26">
        <v>-1.3079460436399889E-3</v>
      </c>
      <c r="AG44" s="26">
        <v>-1.8493028773581811E-2</v>
      </c>
      <c r="AH44" s="39"/>
      <c r="AI44" s="39"/>
      <c r="AJ44" s="39"/>
      <c r="AK44" s="39"/>
      <c r="AL44" s="39"/>
      <c r="AM44" s="39"/>
      <c r="AN44" s="39"/>
      <c r="AO44" s="40"/>
      <c r="AR44" s="37"/>
      <c r="AS44" s="39"/>
      <c r="AT44" s="26">
        <v>1</v>
      </c>
      <c r="AU44" s="26">
        <v>-9.158861744253937E-4</v>
      </c>
      <c r="AV44" s="26">
        <v>-1.4626465502378417E-2</v>
      </c>
      <c r="BC44" s="39"/>
      <c r="BD44" s="40"/>
    </row>
    <row r="45" spans="1:56" x14ac:dyDescent="0.2">
      <c r="A45" s="1">
        <v>41821</v>
      </c>
      <c r="B45" s="5">
        <v>68.06</v>
      </c>
      <c r="C45" s="5">
        <v>100.69</v>
      </c>
      <c r="D45" s="5">
        <v>1973.32</v>
      </c>
      <c r="E45" s="5">
        <f t="shared" si="1"/>
        <v>0.76999999999999602</v>
      </c>
      <c r="F45">
        <f t="shared" si="2"/>
        <v>1.144300787635601E-2</v>
      </c>
      <c r="G45">
        <f t="shared" si="3"/>
        <v>-1.0028512437321759E-2</v>
      </c>
      <c r="H45">
        <f t="shared" si="4"/>
        <v>6.6777878106140188E-3</v>
      </c>
      <c r="I45">
        <f t="shared" si="5"/>
        <v>11130.008176614889</v>
      </c>
      <c r="J45">
        <f t="shared" si="6"/>
        <v>10224.411047928515</v>
      </c>
      <c r="K45">
        <f t="shared" si="0"/>
        <v>21354.419224543402</v>
      </c>
      <c r="L45">
        <f t="shared" si="7"/>
        <v>1.0475090087711417E-3</v>
      </c>
      <c r="N45" s="37"/>
      <c r="O45" s="39"/>
      <c r="P45" s="26">
        <v>2</v>
      </c>
      <c r="Q45" s="26">
        <v>5.0917121133713652E-3</v>
      </c>
      <c r="R45" s="26">
        <v>7.478582296155562E-3</v>
      </c>
      <c r="S45" s="39"/>
      <c r="T45" s="39"/>
      <c r="U45" s="39"/>
      <c r="V45" s="39"/>
      <c r="W45" s="39"/>
      <c r="X45" s="39"/>
      <c r="Y45" s="39"/>
      <c r="Z45" s="40"/>
      <c r="AC45" s="37"/>
      <c r="AD45" s="39"/>
      <c r="AE45" s="26">
        <v>2</v>
      </c>
      <c r="AF45" s="26">
        <v>2.9255018332818221E-4</v>
      </c>
      <c r="AG45" s="26">
        <v>-7.0692913287760987E-4</v>
      </c>
      <c r="AH45" s="39"/>
      <c r="AI45" s="39"/>
      <c r="AJ45" s="39"/>
      <c r="AK45" s="39"/>
      <c r="AL45" s="39"/>
      <c r="AM45" s="39"/>
      <c r="AN45" s="39"/>
      <c r="AO45" s="40"/>
      <c r="AR45" s="37"/>
      <c r="AS45" s="39"/>
      <c r="AT45" s="26">
        <v>2</v>
      </c>
      <c r="AU45" s="26">
        <v>2.7880508385629988E-3</v>
      </c>
      <c r="AV45" s="26">
        <v>3.3179918123625229E-3</v>
      </c>
      <c r="BC45" s="39"/>
      <c r="BD45" s="40"/>
    </row>
    <row r="46" spans="1:56" x14ac:dyDescent="0.2">
      <c r="A46" s="1">
        <v>41822</v>
      </c>
      <c r="B46" s="5">
        <v>66.45</v>
      </c>
      <c r="C46" s="5">
        <v>98.95</v>
      </c>
      <c r="D46" s="5">
        <v>1974.62</v>
      </c>
      <c r="E46" s="5">
        <f t="shared" si="1"/>
        <v>-1.6099999999999994</v>
      </c>
      <c r="F46">
        <f t="shared" si="2"/>
        <v>-2.3655598001763142E-2</v>
      </c>
      <c r="G46">
        <f t="shared" si="3"/>
        <v>-1.7280762737113865E-2</v>
      </c>
      <c r="H46">
        <f t="shared" si="4"/>
        <v>6.5878823505561928E-4</v>
      </c>
      <c r="I46">
        <f t="shared" si="5"/>
        <v>10866.721177432551</v>
      </c>
      <c r="J46">
        <f t="shared" si="6"/>
        <v>10047.725426482537</v>
      </c>
      <c r="K46">
        <f t="shared" si="0"/>
        <v>20914.446603915087</v>
      </c>
      <c r="L46">
        <f t="shared" si="7"/>
        <v>-2.0603352214919497E-2</v>
      </c>
      <c r="N46" s="37"/>
      <c r="O46" s="39"/>
      <c r="P46" s="26">
        <v>3</v>
      </c>
      <c r="Q46" s="26">
        <v>-1.404800791459858E-2</v>
      </c>
      <c r="R46" s="26">
        <v>-2.9891881010589233E-2</v>
      </c>
      <c r="S46" s="39"/>
      <c r="T46" s="39"/>
      <c r="U46" s="39"/>
      <c r="V46" s="39"/>
      <c r="W46" s="39"/>
      <c r="X46" s="39"/>
      <c r="Y46" s="39"/>
      <c r="Z46" s="40"/>
      <c r="AC46" s="37"/>
      <c r="AD46" s="39"/>
      <c r="AE46" s="26">
        <v>3</v>
      </c>
      <c r="AF46" s="26">
        <v>-5.1058003128338428E-3</v>
      </c>
      <c r="AG46" s="26">
        <v>4.1730611688812133E-3</v>
      </c>
      <c r="AH46" s="39"/>
      <c r="AI46" s="39"/>
      <c r="AJ46" s="39"/>
      <c r="AK46" s="39"/>
      <c r="AL46" s="39"/>
      <c r="AM46" s="39"/>
      <c r="AN46" s="39"/>
      <c r="AO46" s="40"/>
      <c r="AR46" s="37"/>
      <c r="AS46" s="39"/>
      <c r="AT46" s="26">
        <v>3</v>
      </c>
      <c r="AU46" s="26">
        <v>-9.7050434123967192E-3</v>
      </c>
      <c r="AV46" s="26">
        <v>-1.2963050584765238E-2</v>
      </c>
      <c r="BC46" s="39"/>
      <c r="BD46" s="40"/>
    </row>
    <row r="47" spans="1:56" x14ac:dyDescent="0.2">
      <c r="A47" s="1">
        <v>41823</v>
      </c>
      <c r="B47" s="5">
        <v>66.290000000000006</v>
      </c>
      <c r="C47" s="5">
        <v>97.48</v>
      </c>
      <c r="D47" s="5">
        <v>1985.44</v>
      </c>
      <c r="E47" s="5">
        <f t="shared" si="1"/>
        <v>-0.15999999999999659</v>
      </c>
      <c r="F47">
        <f t="shared" si="2"/>
        <v>-2.4078254326560808E-3</v>
      </c>
      <c r="G47">
        <f t="shared" si="3"/>
        <v>-1.485598787266295E-2</v>
      </c>
      <c r="H47">
        <f t="shared" si="4"/>
        <v>5.4795353029950897E-3</v>
      </c>
      <c r="I47">
        <f t="shared" si="5"/>
        <v>10840.556009811948</v>
      </c>
      <c r="J47">
        <f t="shared" si="6"/>
        <v>9898.4565393988651</v>
      </c>
      <c r="K47">
        <f t="shared" si="0"/>
        <v>20739.012549210813</v>
      </c>
      <c r="L47">
        <f t="shared" si="7"/>
        <v>-8.3881757919156922E-3</v>
      </c>
      <c r="N47" s="37"/>
      <c r="O47" s="39"/>
      <c r="P47" s="26">
        <v>4</v>
      </c>
      <c r="Q47" s="26">
        <v>1.1692656178331413E-2</v>
      </c>
      <c r="R47" s="26">
        <v>-3.1169847362339624E-2</v>
      </c>
      <c r="S47" s="39"/>
      <c r="T47" s="39"/>
      <c r="U47" s="39"/>
      <c r="V47" s="39"/>
      <c r="W47" s="39"/>
      <c r="X47" s="39"/>
      <c r="Y47" s="39"/>
      <c r="Z47" s="40"/>
      <c r="AC47" s="37"/>
      <c r="AD47" s="39"/>
      <c r="AE47" s="26">
        <v>4</v>
      </c>
      <c r="AF47" s="26">
        <v>2.1543438572241736E-3</v>
      </c>
      <c r="AG47" s="26">
        <v>1.2161008839871215E-2</v>
      </c>
      <c r="AH47" s="39"/>
      <c r="AI47" s="39"/>
      <c r="AJ47" s="39"/>
      <c r="AK47" s="39"/>
      <c r="AL47" s="39"/>
      <c r="AM47" s="39"/>
      <c r="AN47" s="39"/>
      <c r="AO47" s="40"/>
      <c r="AR47" s="37"/>
      <c r="AS47" s="39"/>
      <c r="AT47" s="26">
        <v>4</v>
      </c>
      <c r="AU47" s="26">
        <v>7.0966936101576998E-3</v>
      </c>
      <c r="AV47" s="26">
        <v>-9.4880181254565141E-3</v>
      </c>
      <c r="BC47" s="39"/>
      <c r="BD47" s="40"/>
    </row>
    <row r="48" spans="1:56" x14ac:dyDescent="0.2">
      <c r="A48" s="1">
        <v>41827</v>
      </c>
      <c r="B48" s="5">
        <v>65.290000000000006</v>
      </c>
      <c r="C48" s="5">
        <v>97.74</v>
      </c>
      <c r="D48" s="5">
        <v>1977.65</v>
      </c>
      <c r="E48" s="5">
        <f t="shared" si="1"/>
        <v>-1</v>
      </c>
      <c r="F48">
        <f t="shared" si="2"/>
        <v>-1.5085231558304419E-2</v>
      </c>
      <c r="G48">
        <f t="shared" si="3"/>
        <v>2.6672137874434849E-3</v>
      </c>
      <c r="H48">
        <f t="shared" si="4"/>
        <v>-3.9235635425900368E-3</v>
      </c>
      <c r="I48">
        <f t="shared" si="5"/>
        <v>10677.023712183165</v>
      </c>
      <c r="J48">
        <f t="shared" si="6"/>
        <v>9924.85783915516</v>
      </c>
      <c r="K48">
        <f t="shared" si="0"/>
        <v>20601.881551338323</v>
      </c>
      <c r="L48">
        <f t="shared" si="7"/>
        <v>-6.612224065494751E-3</v>
      </c>
      <c r="N48" s="37"/>
      <c r="O48" s="39"/>
      <c r="P48" s="26">
        <v>5</v>
      </c>
      <c r="Q48" s="26">
        <v>-6.2726483461811289E-4</v>
      </c>
      <c r="R48" s="26">
        <v>-1.035025738179594E-2</v>
      </c>
      <c r="S48" s="39"/>
      <c r="T48" s="39"/>
      <c r="U48" s="39"/>
      <c r="V48" s="39"/>
      <c r="W48" s="39"/>
      <c r="X48" s="39"/>
      <c r="Y48" s="39"/>
      <c r="Z48" s="40"/>
      <c r="AC48" s="37"/>
      <c r="AD48" s="39"/>
      <c r="AE48" s="26">
        <v>5</v>
      </c>
      <c r="AF48" s="26">
        <v>-1.320485012568188E-3</v>
      </c>
      <c r="AG48" s="26">
        <v>-6.4520656112813223E-3</v>
      </c>
      <c r="AH48" s="39"/>
      <c r="AI48" s="39"/>
      <c r="AJ48" s="39"/>
      <c r="AK48" s="39"/>
      <c r="AL48" s="39"/>
      <c r="AM48" s="39"/>
      <c r="AN48" s="39"/>
      <c r="AO48" s="40"/>
      <c r="AR48" s="37"/>
      <c r="AS48" s="39"/>
      <c r="AT48" s="26">
        <v>5</v>
      </c>
      <c r="AU48" s="26">
        <v>-9.4490439410957667E-4</v>
      </c>
      <c r="AV48" s="26">
        <v>-8.3850128542073878E-3</v>
      </c>
      <c r="BC48" s="39"/>
      <c r="BD48" s="40"/>
    </row>
    <row r="49" spans="1:56" x14ac:dyDescent="0.2">
      <c r="A49" s="1">
        <v>41828</v>
      </c>
      <c r="B49" s="5">
        <v>62.76</v>
      </c>
      <c r="C49" s="5">
        <v>98.16</v>
      </c>
      <c r="D49" s="5">
        <v>1963.71</v>
      </c>
      <c r="E49" s="5">
        <f t="shared" si="1"/>
        <v>-2.5300000000000082</v>
      </c>
      <c r="F49">
        <f t="shared" si="2"/>
        <v>-3.8750191453515208E-2</v>
      </c>
      <c r="G49">
        <f t="shared" si="3"/>
        <v>4.2971147943523811E-3</v>
      </c>
      <c r="H49">
        <f t="shared" si="4"/>
        <v>-7.048770004803708E-3</v>
      </c>
      <c r="I49">
        <f t="shared" si="5"/>
        <v>10263.286999182346</v>
      </c>
      <c r="J49">
        <f t="shared" si="6"/>
        <v>9967.5060926076385</v>
      </c>
      <c r="K49">
        <f t="shared" si="0"/>
        <v>20230.793091789987</v>
      </c>
      <c r="L49">
        <f t="shared" si="7"/>
        <v>-1.8012357687991382E-2</v>
      </c>
      <c r="N49" s="37"/>
      <c r="O49" s="39"/>
      <c r="P49" s="26">
        <v>6</v>
      </c>
      <c r="Q49" s="26">
        <v>4.4718206158679569E-3</v>
      </c>
      <c r="R49" s="26">
        <v>3.9848390035824299E-3</v>
      </c>
      <c r="S49" s="39"/>
      <c r="T49" s="39"/>
      <c r="U49" s="39"/>
      <c r="V49" s="39"/>
      <c r="W49" s="39"/>
      <c r="X49" s="39"/>
      <c r="Y49" s="39"/>
      <c r="Z49" s="40"/>
      <c r="AC49" s="37"/>
      <c r="AD49" s="39"/>
      <c r="AE49" s="26">
        <v>6</v>
      </c>
      <c r="AF49" s="26">
        <v>1.1771003058697841E-4</v>
      </c>
      <c r="AG49" s="26">
        <v>-1.599072590360277E-2</v>
      </c>
      <c r="AH49" s="39"/>
      <c r="AI49" s="39"/>
      <c r="AJ49" s="39"/>
      <c r="AK49" s="39"/>
      <c r="AL49" s="39"/>
      <c r="AM49" s="39"/>
      <c r="AN49" s="39"/>
      <c r="AO49" s="40"/>
      <c r="AR49" s="37"/>
      <c r="AS49" s="39"/>
      <c r="AT49" s="26">
        <v>6</v>
      </c>
      <c r="AU49" s="26">
        <v>2.3834282582764865E-3</v>
      </c>
      <c r="AV49" s="26">
        <v>-6.4537783519862339E-3</v>
      </c>
      <c r="BC49" s="39"/>
      <c r="BD49" s="40"/>
    </row>
    <row r="50" spans="1:56" x14ac:dyDescent="0.2">
      <c r="A50" s="1">
        <v>41829</v>
      </c>
      <c r="B50" s="5">
        <v>64.97</v>
      </c>
      <c r="C50" s="5">
        <v>98.09</v>
      </c>
      <c r="D50" s="5">
        <v>1972.83</v>
      </c>
      <c r="E50" s="5">
        <f t="shared" si="1"/>
        <v>2.2100000000000009</v>
      </c>
      <c r="F50">
        <f t="shared" si="2"/>
        <v>3.5213511790949663E-2</v>
      </c>
      <c r="G50">
        <f t="shared" si="3"/>
        <v>-7.1312143439275857E-4</v>
      </c>
      <c r="H50">
        <f t="shared" si="4"/>
        <v>4.6442702843087274E-3</v>
      </c>
      <c r="I50">
        <f t="shared" si="5"/>
        <v>10624.693376941954</v>
      </c>
      <c r="J50">
        <f t="shared" si="6"/>
        <v>9960.3980503655603</v>
      </c>
      <c r="K50">
        <f t="shared" si="0"/>
        <v>20585.091427307514</v>
      </c>
      <c r="L50">
        <f t="shared" si="7"/>
        <v>1.7512824826492242E-2</v>
      </c>
      <c r="N50" s="37"/>
      <c r="O50" s="39"/>
      <c r="P50" s="26">
        <v>7</v>
      </c>
      <c r="Q50" s="26">
        <v>1.8841682196843946E-2</v>
      </c>
      <c r="R50" s="26">
        <v>2.6406396070102176E-2</v>
      </c>
      <c r="S50" s="39"/>
      <c r="T50" s="39"/>
      <c r="U50" s="39"/>
      <c r="V50" s="39"/>
      <c r="W50" s="39"/>
      <c r="X50" s="39"/>
      <c r="Y50" s="39"/>
      <c r="Z50" s="40"/>
      <c r="AC50" s="37"/>
      <c r="AD50" s="39"/>
      <c r="AE50" s="26">
        <v>7</v>
      </c>
      <c r="AF50" s="26">
        <v>4.1707238302705046E-3</v>
      </c>
      <c r="AG50" s="26">
        <v>-1.5691461157459535E-2</v>
      </c>
      <c r="AH50" s="39"/>
      <c r="AI50" s="39"/>
      <c r="AJ50" s="39"/>
      <c r="AK50" s="39"/>
      <c r="AL50" s="39"/>
      <c r="AM50" s="39"/>
      <c r="AN50" s="39"/>
      <c r="AO50" s="40"/>
      <c r="AR50" s="37"/>
      <c r="AS50" s="39"/>
      <c r="AT50" s="26">
        <v>7</v>
      </c>
      <c r="AU50" s="26">
        <v>1.1763086625380578E-2</v>
      </c>
      <c r="AV50" s="26">
        <v>4.6019178904629313E-3</v>
      </c>
      <c r="BC50" s="39"/>
      <c r="BD50" s="40"/>
    </row>
    <row r="51" spans="1:56" x14ac:dyDescent="0.2">
      <c r="A51" s="1">
        <v>41830</v>
      </c>
      <c r="B51" s="5">
        <v>64.87</v>
      </c>
      <c r="C51" s="5">
        <v>98.64</v>
      </c>
      <c r="D51" s="5">
        <v>1964.68</v>
      </c>
      <c r="E51" s="5">
        <f t="shared" si="1"/>
        <v>-9.9999999999994316E-2</v>
      </c>
      <c r="F51">
        <f t="shared" si="2"/>
        <v>-1.5391719255039914E-3</v>
      </c>
      <c r="G51">
        <f t="shared" si="3"/>
        <v>5.6070955245182703E-3</v>
      </c>
      <c r="H51">
        <f t="shared" si="4"/>
        <v>-4.1311212826243846E-3</v>
      </c>
      <c r="I51">
        <f t="shared" si="5"/>
        <v>10608.340147179077</v>
      </c>
      <c r="J51">
        <f t="shared" si="6"/>
        <v>10016.246953696185</v>
      </c>
      <c r="K51">
        <f t="shared" si="0"/>
        <v>20624.587100875262</v>
      </c>
      <c r="L51">
        <f t="shared" si="7"/>
        <v>1.9186542701167795E-3</v>
      </c>
      <c r="N51" s="37"/>
      <c r="O51" s="39"/>
      <c r="P51" s="26">
        <v>8</v>
      </c>
      <c r="Q51" s="26">
        <v>2.5371629868237433E-3</v>
      </c>
      <c r="R51" s="26">
        <v>-2.5371629868237433E-3</v>
      </c>
      <c r="S51" s="39"/>
      <c r="T51" s="39"/>
      <c r="U51" s="39"/>
      <c r="V51" s="39"/>
      <c r="W51" s="39"/>
      <c r="X51" s="39"/>
      <c r="Y51" s="39"/>
      <c r="Z51" s="40"/>
      <c r="AC51" s="37"/>
      <c r="AD51" s="39"/>
      <c r="AE51" s="26">
        <v>8</v>
      </c>
      <c r="AF51" s="26">
        <v>-4.2795939176570668E-4</v>
      </c>
      <c r="AG51" s="26">
        <v>3.2887349798141306E-3</v>
      </c>
      <c r="AH51" s="39"/>
      <c r="AI51" s="39"/>
      <c r="AJ51" s="39"/>
      <c r="AK51" s="39"/>
      <c r="AL51" s="39"/>
      <c r="AM51" s="39"/>
      <c r="AN51" s="39"/>
      <c r="AO51" s="40"/>
      <c r="AR51" s="37"/>
      <c r="AS51" s="39"/>
      <c r="AT51" s="26">
        <v>8</v>
      </c>
      <c r="AU51" s="26">
        <v>1.1206166775602142E-3</v>
      </c>
      <c r="AV51" s="26">
        <v>2.949659580073552E-4</v>
      </c>
      <c r="BC51" s="39"/>
      <c r="BD51" s="40"/>
    </row>
    <row r="52" spans="1:56" x14ac:dyDescent="0.2">
      <c r="A52" s="1">
        <v>41831</v>
      </c>
      <c r="B52" s="5">
        <v>66.34</v>
      </c>
      <c r="C52" s="5">
        <v>98.23</v>
      </c>
      <c r="D52" s="5">
        <v>1967.57</v>
      </c>
      <c r="E52" s="5">
        <f t="shared" si="1"/>
        <v>1.4699999999999989</v>
      </c>
      <c r="F52">
        <f t="shared" si="2"/>
        <v>2.2660706027439477E-2</v>
      </c>
      <c r="G52">
        <f t="shared" si="3"/>
        <v>-4.1565287915652531E-3</v>
      </c>
      <c r="H52">
        <f t="shared" si="4"/>
        <v>1.4709774619784761E-3</v>
      </c>
      <c r="I52">
        <f t="shared" si="5"/>
        <v>10848.732624693386</v>
      </c>
      <c r="J52">
        <f t="shared" si="6"/>
        <v>9974.6141348497185</v>
      </c>
      <c r="K52">
        <f t="shared" si="0"/>
        <v>20823.346759543107</v>
      </c>
      <c r="L52">
        <f t="shared" si="7"/>
        <v>9.6370248623988079E-3</v>
      </c>
      <c r="N52" s="37"/>
      <c r="O52" s="39"/>
      <c r="P52" s="26">
        <v>9</v>
      </c>
      <c r="Q52" s="26">
        <v>-6.4917231566888906E-3</v>
      </c>
      <c r="R52" s="26">
        <v>-3.5366906825222318E-3</v>
      </c>
      <c r="S52" s="39"/>
      <c r="T52" s="39"/>
      <c r="U52" s="39"/>
      <c r="V52" s="39"/>
      <c r="W52" s="39"/>
      <c r="X52" s="39"/>
      <c r="Y52" s="39"/>
      <c r="Z52" s="40"/>
      <c r="AC52" s="37"/>
      <c r="AD52" s="39"/>
      <c r="AE52" s="26">
        <v>9</v>
      </c>
      <c r="AF52" s="26">
        <v>-2.9745531727297845E-3</v>
      </c>
      <c r="AG52" s="26">
        <v>8.4684781595231913E-3</v>
      </c>
      <c r="AH52" s="39"/>
      <c r="AI52" s="39"/>
      <c r="AJ52" s="39"/>
      <c r="AK52" s="39"/>
      <c r="AL52" s="39"/>
      <c r="AM52" s="39"/>
      <c r="AN52" s="39"/>
      <c r="AO52" s="40"/>
      <c r="AR52" s="37"/>
      <c r="AS52" s="39"/>
      <c r="AT52" s="26">
        <v>9</v>
      </c>
      <c r="AU52" s="26">
        <v>-4.7728198725694882E-3</v>
      </c>
      <c r="AV52" s="26">
        <v>2.4363284458706288E-3</v>
      </c>
      <c r="BC52" s="39"/>
      <c r="BD52" s="40"/>
    </row>
    <row r="53" spans="1:56" x14ac:dyDescent="0.2">
      <c r="A53" s="1">
        <v>41834</v>
      </c>
      <c r="B53" s="5">
        <v>67.900000000000006</v>
      </c>
      <c r="C53" s="5">
        <v>96.69</v>
      </c>
      <c r="D53" s="5">
        <v>1977.1</v>
      </c>
      <c r="E53" s="5">
        <f t="shared" si="1"/>
        <v>1.5600000000000023</v>
      </c>
      <c r="F53">
        <f t="shared" si="2"/>
        <v>2.3515224600542693E-2</v>
      </c>
      <c r="G53">
        <f t="shared" si="3"/>
        <v>-1.5677491601343848E-2</v>
      </c>
      <c r="H53">
        <f t="shared" si="4"/>
        <v>4.8435379681535974E-3</v>
      </c>
      <c r="I53">
        <f t="shared" si="5"/>
        <v>11103.843008994287</v>
      </c>
      <c r="J53">
        <f t="shared" si="6"/>
        <v>9818.2372055239666</v>
      </c>
      <c r="K53">
        <f t="shared" si="0"/>
        <v>20922.080214518253</v>
      </c>
      <c r="L53">
        <f t="shared" si="7"/>
        <v>4.7414786928954306E-3</v>
      </c>
      <c r="N53" s="37"/>
      <c r="O53" s="39"/>
      <c r="P53" s="26">
        <v>10</v>
      </c>
      <c r="Q53" s="26">
        <v>-1.4706151814991344E-2</v>
      </c>
      <c r="R53" s="26">
        <v>-7.4110185378703005E-3</v>
      </c>
      <c r="S53" s="39"/>
      <c r="T53" s="39"/>
      <c r="U53" s="39"/>
      <c r="V53" s="39"/>
      <c r="W53" s="39"/>
      <c r="X53" s="39"/>
      <c r="Y53" s="39"/>
      <c r="Z53" s="40"/>
      <c r="AC53" s="37"/>
      <c r="AD53" s="39"/>
      <c r="AE53" s="26">
        <v>10</v>
      </c>
      <c r="AF53" s="26">
        <v>-5.2914295407451833E-3</v>
      </c>
      <c r="AG53" s="26">
        <v>1.8239502930831228E-3</v>
      </c>
      <c r="AH53" s="39"/>
      <c r="AI53" s="39"/>
      <c r="AJ53" s="39"/>
      <c r="AK53" s="39"/>
      <c r="AL53" s="39"/>
      <c r="AM53" s="39"/>
      <c r="AN53" s="39"/>
      <c r="AO53" s="40"/>
      <c r="AR53" s="37"/>
      <c r="AS53" s="39"/>
      <c r="AT53" s="26">
        <v>10</v>
      </c>
      <c r="AU53" s="26">
        <v>-1.0134634533180377E-2</v>
      </c>
      <c r="AV53" s="26">
        <v>-2.6683533349773636E-3</v>
      </c>
      <c r="BC53" s="39"/>
      <c r="BD53" s="40"/>
    </row>
    <row r="54" spans="1:56" x14ac:dyDescent="0.2">
      <c r="A54" s="1">
        <v>41835</v>
      </c>
      <c r="B54" s="5">
        <v>67.17</v>
      </c>
      <c r="C54" s="5">
        <v>97.58</v>
      </c>
      <c r="D54" s="5">
        <v>1973.28</v>
      </c>
      <c r="E54" s="5">
        <f t="shared" si="1"/>
        <v>-0.73000000000000398</v>
      </c>
      <c r="F54">
        <f t="shared" si="2"/>
        <v>-1.0751104565537612E-2</v>
      </c>
      <c r="G54">
        <f t="shared" si="3"/>
        <v>9.2046747336849786E-3</v>
      </c>
      <c r="H54">
        <f t="shared" si="4"/>
        <v>-1.9321228061301586E-3</v>
      </c>
      <c r="I54">
        <f t="shared" si="5"/>
        <v>10984.464431725275</v>
      </c>
      <c r="J54">
        <f t="shared" si="6"/>
        <v>9908.6108854589784</v>
      </c>
      <c r="K54">
        <f t="shared" si="0"/>
        <v>20893.075317184252</v>
      </c>
      <c r="L54">
        <f t="shared" si="7"/>
        <v>-1.3863295158324956E-3</v>
      </c>
      <c r="N54" s="37"/>
      <c r="O54" s="39"/>
      <c r="P54" s="26">
        <v>11</v>
      </c>
      <c r="Q54" s="26">
        <v>8.3976835608627811E-3</v>
      </c>
      <c r="R54" s="26">
        <v>-6.6711642238461823E-3</v>
      </c>
      <c r="S54" s="39"/>
      <c r="T54" s="39"/>
      <c r="U54" s="39"/>
      <c r="V54" s="39"/>
      <c r="W54" s="39"/>
      <c r="X54" s="39"/>
      <c r="Y54" s="39"/>
      <c r="Z54" s="40"/>
      <c r="AC54" s="37"/>
      <c r="AD54" s="39"/>
      <c r="AE54" s="26">
        <v>11</v>
      </c>
      <c r="AF54" s="26">
        <v>1.2249981281143262E-3</v>
      </c>
      <c r="AG54" s="26">
        <v>2.1491056255760277E-3</v>
      </c>
      <c r="AH54" s="39"/>
      <c r="AI54" s="39"/>
      <c r="AJ54" s="39"/>
      <c r="AK54" s="39"/>
      <c r="AL54" s="39"/>
      <c r="AM54" s="39"/>
      <c r="AN54" s="39"/>
      <c r="AO54" s="40"/>
      <c r="AR54" s="37"/>
      <c r="AS54" s="39"/>
      <c r="AT54" s="26">
        <v>11</v>
      </c>
      <c r="AU54" s="26">
        <v>4.9459618646456854E-3</v>
      </c>
      <c r="AV54" s="26">
        <v>-2.3888109855458571E-3</v>
      </c>
      <c r="BC54" s="39"/>
      <c r="BD54" s="40"/>
    </row>
    <row r="55" spans="1:56" x14ac:dyDescent="0.2">
      <c r="A55" s="1">
        <v>41836</v>
      </c>
      <c r="B55" s="5">
        <v>67.66</v>
      </c>
      <c r="C55" s="5">
        <v>97.98</v>
      </c>
      <c r="D55" s="5">
        <v>1981.57</v>
      </c>
      <c r="E55" s="5">
        <f t="shared" si="1"/>
        <v>0.48999999999999488</v>
      </c>
      <c r="F55">
        <f t="shared" si="2"/>
        <v>7.2949233288669771E-3</v>
      </c>
      <c r="G55">
        <f t="shared" si="3"/>
        <v>4.0992006558721629E-3</v>
      </c>
      <c r="H55">
        <f t="shared" si="4"/>
        <v>4.201127057488022E-3</v>
      </c>
      <c r="I55">
        <f t="shared" si="5"/>
        <v>11064.595257563378</v>
      </c>
      <c r="J55">
        <f t="shared" si="6"/>
        <v>9949.2282696994353</v>
      </c>
      <c r="K55">
        <f t="shared" si="0"/>
        <v>21013.823527262815</v>
      </c>
      <c r="L55">
        <f t="shared" si="7"/>
        <v>5.7793411570794496E-3</v>
      </c>
      <c r="N55" s="37"/>
      <c r="O55" s="39"/>
      <c r="P55" s="26">
        <v>12</v>
      </c>
      <c r="Q55" s="26">
        <v>8.5701279416592474E-3</v>
      </c>
      <c r="R55" s="26">
        <v>1.1940040965614067E-2</v>
      </c>
      <c r="S55" s="39"/>
      <c r="T55" s="39"/>
      <c r="U55" s="39"/>
      <c r="V55" s="39"/>
      <c r="W55" s="39"/>
      <c r="X55" s="39"/>
      <c r="Y55" s="39"/>
      <c r="Z55" s="40"/>
      <c r="AC55" s="37"/>
      <c r="AD55" s="39"/>
      <c r="AE55" s="26">
        <v>12</v>
      </c>
      <c r="AF55" s="26">
        <v>1.2736359978048211E-3</v>
      </c>
      <c r="AG55" s="26">
        <v>-2.0924749911213715E-2</v>
      </c>
      <c r="AH55" s="39"/>
      <c r="AI55" s="39"/>
      <c r="AJ55" s="39"/>
      <c r="AK55" s="39"/>
      <c r="AL55" s="39"/>
      <c r="AM55" s="39"/>
      <c r="AN55" s="39"/>
      <c r="AO55" s="40"/>
      <c r="AR55" s="37"/>
      <c r="AS55" s="39"/>
      <c r="AT55" s="26">
        <v>12</v>
      </c>
      <c r="AU55" s="26">
        <v>5.0585217087390343E-3</v>
      </c>
      <c r="AV55" s="26">
        <v>-4.8122077814434965E-3</v>
      </c>
      <c r="BC55" s="39"/>
      <c r="BD55" s="40"/>
    </row>
    <row r="56" spans="1:56" x14ac:dyDescent="0.2">
      <c r="A56" s="1">
        <v>41837</v>
      </c>
      <c r="B56" s="5">
        <v>66.41</v>
      </c>
      <c r="C56" s="5">
        <v>96.85</v>
      </c>
      <c r="D56" s="5">
        <v>1958.12</v>
      </c>
      <c r="E56" s="5">
        <f t="shared" si="1"/>
        <v>-1.25</v>
      </c>
      <c r="F56">
        <f t="shared" si="2"/>
        <v>-1.8474726574046706E-2</v>
      </c>
      <c r="G56">
        <f t="shared" si="3"/>
        <v>-1.153296591141059E-2</v>
      </c>
      <c r="H56">
        <f t="shared" si="4"/>
        <v>-1.1834050777918543E-2</v>
      </c>
      <c r="I56">
        <f t="shared" si="5"/>
        <v>10860.179885527401</v>
      </c>
      <c r="J56">
        <f t="shared" si="6"/>
        <v>9834.4841592201483</v>
      </c>
      <c r="K56">
        <f t="shared" si="0"/>
        <v>20694.664044747551</v>
      </c>
      <c r="L56">
        <f t="shared" si="7"/>
        <v>-1.5188072846485772E-2</v>
      </c>
      <c r="N56" s="37"/>
      <c r="O56" s="39"/>
      <c r="P56" s="26">
        <v>13</v>
      </c>
      <c r="Q56" s="26">
        <v>-9.6595123120060654E-3</v>
      </c>
      <c r="R56" s="26">
        <v>-1.3183630468859894E-3</v>
      </c>
      <c r="S56" s="39"/>
      <c r="T56" s="39"/>
      <c r="U56" s="39"/>
      <c r="V56" s="39"/>
      <c r="W56" s="39"/>
      <c r="X56" s="39"/>
      <c r="Y56" s="39"/>
      <c r="Z56" s="40"/>
      <c r="AC56" s="37"/>
      <c r="AD56" s="39"/>
      <c r="AE56" s="26">
        <v>13</v>
      </c>
      <c r="AF56" s="26">
        <v>-3.8680268564280176E-3</v>
      </c>
      <c r="AG56" s="26">
        <v>2.1126039505157779E-2</v>
      </c>
      <c r="AH56" s="39"/>
      <c r="AI56" s="39"/>
      <c r="AJ56" s="39"/>
      <c r="AK56" s="39"/>
      <c r="AL56" s="39"/>
      <c r="AM56" s="39"/>
      <c r="AN56" s="39"/>
      <c r="AO56" s="40"/>
      <c r="AR56" s="37"/>
      <c r="AS56" s="39"/>
      <c r="AT56" s="26">
        <v>13</v>
      </c>
      <c r="AU56" s="26">
        <v>-6.8405349920546039E-3</v>
      </c>
      <c r="AV56" s="26">
        <v>9.8260102447017411E-3</v>
      </c>
      <c r="BC56" s="39"/>
      <c r="BD56" s="40"/>
    </row>
    <row r="57" spans="1:56" x14ac:dyDescent="0.2">
      <c r="A57" s="1">
        <v>41838</v>
      </c>
      <c r="B57" s="5">
        <v>68.42</v>
      </c>
      <c r="C57" s="5">
        <v>98.04</v>
      </c>
      <c r="D57" s="5">
        <v>1978.22</v>
      </c>
      <c r="E57" s="5">
        <f t="shared" si="1"/>
        <v>2.0100000000000051</v>
      </c>
      <c r="F57">
        <f t="shared" si="2"/>
        <v>3.0266526125583577E-2</v>
      </c>
      <c r="G57">
        <f t="shared" si="3"/>
        <v>1.2287041817243284E-2</v>
      </c>
      <c r="H57">
        <f t="shared" si="4"/>
        <v>1.0264948011357904E-2</v>
      </c>
      <c r="I57">
        <f t="shared" si="5"/>
        <v>11188.879803761254</v>
      </c>
      <c r="J57">
        <f t="shared" si="6"/>
        <v>9955.3208773355036</v>
      </c>
      <c r="K57">
        <f t="shared" si="0"/>
        <v>21144.200681096758</v>
      </c>
      <c r="L57">
        <f t="shared" si="7"/>
        <v>2.1722345208271317E-2</v>
      </c>
      <c r="N57" s="37"/>
      <c r="O57" s="39"/>
      <c r="P57" s="26">
        <v>14</v>
      </c>
      <c r="Q57" s="26">
        <v>1.6098116306705591E-2</v>
      </c>
      <c r="R57" s="26">
        <v>1.6859533966518448E-2</v>
      </c>
      <c r="S57" s="39"/>
      <c r="T57" s="39"/>
      <c r="U57" s="39"/>
      <c r="V57" s="39"/>
      <c r="W57" s="39"/>
      <c r="X57" s="39"/>
      <c r="Y57" s="39"/>
      <c r="Z57" s="40"/>
      <c r="AC57" s="37"/>
      <c r="AD57" s="39"/>
      <c r="AE57" s="26">
        <v>14</v>
      </c>
      <c r="AF57" s="26">
        <v>3.3969021514456397E-3</v>
      </c>
      <c r="AG57" s="26">
        <v>-3.923772541329848E-3</v>
      </c>
      <c r="AH57" s="39"/>
      <c r="AI57" s="39"/>
      <c r="AJ57" s="39"/>
      <c r="AK57" s="39"/>
      <c r="AL57" s="39"/>
      <c r="AM57" s="39"/>
      <c r="AN57" s="39"/>
      <c r="AO57" s="40"/>
      <c r="AR57" s="37"/>
      <c r="AS57" s="39"/>
      <c r="AT57" s="26">
        <v>14</v>
      </c>
      <c r="AU57" s="26">
        <v>9.9722753073922393E-3</v>
      </c>
      <c r="AV57" s="26">
        <v>6.1908101731624338E-3</v>
      </c>
      <c r="BC57" s="39"/>
      <c r="BD57" s="40"/>
    </row>
    <row r="58" spans="1:56" x14ac:dyDescent="0.2">
      <c r="A58" s="1">
        <v>41841</v>
      </c>
      <c r="B58" s="5">
        <v>69.400000000000006</v>
      </c>
      <c r="C58" s="5">
        <v>97.94</v>
      </c>
      <c r="D58" s="5">
        <v>1973.63</v>
      </c>
      <c r="E58" s="5">
        <f t="shared" si="1"/>
        <v>0.98000000000000398</v>
      </c>
      <c r="F58">
        <f t="shared" si="2"/>
        <v>1.4323297281496696E-2</v>
      </c>
      <c r="G58">
        <f t="shared" si="3"/>
        <v>-1.0199918400653665E-3</v>
      </c>
      <c r="H58">
        <f t="shared" si="4"/>
        <v>-2.3202677154208927E-3</v>
      </c>
      <c r="I58">
        <f t="shared" si="5"/>
        <v>11349.141455437461</v>
      </c>
      <c r="J58">
        <f t="shared" si="6"/>
        <v>9945.1665312753885</v>
      </c>
      <c r="K58">
        <f t="shared" si="0"/>
        <v>21294.307986712847</v>
      </c>
      <c r="L58">
        <f t="shared" si="7"/>
        <v>7.0992187352008854E-3</v>
      </c>
      <c r="N58" s="37"/>
      <c r="O58" s="39"/>
      <c r="P58" s="26">
        <v>15</v>
      </c>
      <c r="Q58" s="26">
        <v>5.9571667893262813E-3</v>
      </c>
      <c r="R58" s="26">
        <v>-5.4612170455669634E-3</v>
      </c>
      <c r="S58" s="39"/>
      <c r="T58" s="39"/>
      <c r="U58" s="39"/>
      <c r="V58" s="39"/>
      <c r="W58" s="39"/>
      <c r="X58" s="39"/>
      <c r="Y58" s="39"/>
      <c r="Z58" s="40"/>
      <c r="AC58" s="37"/>
      <c r="AD58" s="39"/>
      <c r="AE58" s="26">
        <v>15</v>
      </c>
      <c r="AF58" s="26">
        <v>5.366513338423732E-4</v>
      </c>
      <c r="AG58" s="26">
        <v>3.1533855665267204E-3</v>
      </c>
      <c r="AH58" s="39"/>
      <c r="AI58" s="39"/>
      <c r="AJ58" s="39"/>
      <c r="AK58" s="39"/>
      <c r="AL58" s="39"/>
      <c r="AM58" s="39"/>
      <c r="AN58" s="39"/>
      <c r="AO58" s="40"/>
      <c r="AR58" s="37"/>
      <c r="AS58" s="39"/>
      <c r="AT58" s="26">
        <v>15</v>
      </c>
      <c r="AU58" s="26">
        <v>3.3529601904677335E-3</v>
      </c>
      <c r="AV58" s="26">
        <v>-1.2812901139701034E-3</v>
      </c>
      <c r="BC58" s="39"/>
      <c r="BD58" s="40"/>
    </row>
    <row r="59" spans="1:56" x14ac:dyDescent="0.2">
      <c r="A59" s="1">
        <v>41842</v>
      </c>
      <c r="B59" s="5">
        <v>69.27</v>
      </c>
      <c r="C59" s="5">
        <v>97.61</v>
      </c>
      <c r="D59" s="5">
        <v>1983.53</v>
      </c>
      <c r="E59" s="5">
        <f t="shared" si="1"/>
        <v>-0.13000000000000966</v>
      </c>
      <c r="F59">
        <f t="shared" si="2"/>
        <v>-1.8731988472623869E-3</v>
      </c>
      <c r="G59">
        <f t="shared" si="3"/>
        <v>-3.3694098427608566E-3</v>
      </c>
      <c r="H59">
        <f t="shared" si="4"/>
        <v>5.016137776584194E-3</v>
      </c>
      <c r="I59">
        <f t="shared" si="5"/>
        <v>11327.882256745717</v>
      </c>
      <c r="J59">
        <f t="shared" si="6"/>
        <v>9911.6571892770135</v>
      </c>
      <c r="K59">
        <f t="shared" si="0"/>
        <v>21239.539446022733</v>
      </c>
      <c r="L59">
        <f t="shared" si="7"/>
        <v>-2.5719803021675511E-3</v>
      </c>
      <c r="N59" s="37"/>
      <c r="O59" s="39"/>
      <c r="P59" s="26">
        <v>16</v>
      </c>
      <c r="Q59" s="26">
        <v>9.2814087909774898E-3</v>
      </c>
      <c r="R59" s="26">
        <v>4.4330657628889724E-3</v>
      </c>
      <c r="S59" s="39"/>
      <c r="T59" s="39"/>
      <c r="U59" s="39"/>
      <c r="V59" s="39"/>
      <c r="W59" s="39"/>
      <c r="X59" s="39"/>
      <c r="Y59" s="39"/>
      <c r="Z59" s="40"/>
      <c r="AC59" s="37"/>
      <c r="AD59" s="39"/>
      <c r="AE59" s="26">
        <v>16</v>
      </c>
      <c r="AF59" s="26">
        <v>1.4742524812338602E-3</v>
      </c>
      <c r="AG59" s="26">
        <v>-3.3650087837549403E-3</v>
      </c>
      <c r="AH59" s="39"/>
      <c r="AI59" s="39"/>
      <c r="AJ59" s="39"/>
      <c r="AK59" s="39"/>
      <c r="AL59" s="39"/>
      <c r="AM59" s="39"/>
      <c r="AN59" s="39"/>
      <c r="AO59" s="40"/>
      <c r="AR59" s="37"/>
      <c r="AS59" s="39"/>
      <c r="AT59" s="26">
        <v>16</v>
      </c>
      <c r="AU59" s="26">
        <v>5.5227969790381682E-3</v>
      </c>
      <c r="AV59" s="26">
        <v>4.8080718320629018E-4</v>
      </c>
      <c r="BC59" s="39"/>
      <c r="BD59" s="40"/>
    </row>
    <row r="60" spans="1:56" x14ac:dyDescent="0.2">
      <c r="A60" s="1">
        <v>41843</v>
      </c>
      <c r="B60" s="5">
        <v>71.290000000000006</v>
      </c>
      <c r="C60" s="5">
        <v>97.75</v>
      </c>
      <c r="D60" s="5">
        <v>1987.01</v>
      </c>
      <c r="E60" s="5">
        <f t="shared" si="1"/>
        <v>2.0200000000000102</v>
      </c>
      <c r="F60">
        <f t="shared" si="2"/>
        <v>2.9161253067706228E-2</v>
      </c>
      <c r="G60">
        <f t="shared" si="3"/>
        <v>1.434279274664487E-3</v>
      </c>
      <c r="H60">
        <f t="shared" si="4"/>
        <v>1.7544478782776254E-3</v>
      </c>
      <c r="I60">
        <f t="shared" si="5"/>
        <v>11658.217497955857</v>
      </c>
      <c r="J60">
        <f t="shared" si="6"/>
        <v>9925.8732737611717</v>
      </c>
      <c r="K60">
        <f t="shared" si="0"/>
        <v>21584.090771717027</v>
      </c>
      <c r="L60">
        <f t="shared" si="7"/>
        <v>1.6222165578021228E-2</v>
      </c>
      <c r="N60" s="37"/>
      <c r="O60" s="39"/>
      <c r="P60" s="26">
        <v>17</v>
      </c>
      <c r="Q60" s="26">
        <v>1.234711605624012E-2</v>
      </c>
      <c r="R60" s="26">
        <v>2.2371710349627774E-2</v>
      </c>
      <c r="S60" s="39"/>
      <c r="T60" s="39"/>
      <c r="U60" s="39"/>
      <c r="V60" s="39"/>
      <c r="W60" s="39"/>
      <c r="X60" s="39"/>
      <c r="Y60" s="39"/>
      <c r="Z60" s="40"/>
      <c r="AC60" s="37"/>
      <c r="AD60" s="39"/>
      <c r="AE60" s="26">
        <v>17</v>
      </c>
      <c r="AF60" s="26">
        <v>2.3389340080447519E-3</v>
      </c>
      <c r="AG60" s="26">
        <v>-1.6022469947843078E-3</v>
      </c>
      <c r="AH60" s="39"/>
      <c r="AI60" s="39"/>
      <c r="AJ60" s="39"/>
      <c r="AK60" s="39"/>
      <c r="AL60" s="39"/>
      <c r="AM60" s="39"/>
      <c r="AN60" s="39"/>
      <c r="AO60" s="40"/>
      <c r="AR60" s="37"/>
      <c r="AS60" s="39"/>
      <c r="AT60" s="26">
        <v>17</v>
      </c>
      <c r="AU60" s="26">
        <v>7.5238800541723837E-3</v>
      </c>
      <c r="AV60" s="26">
        <v>1.0535427142343691E-2</v>
      </c>
      <c r="BC60" s="39"/>
      <c r="BD60" s="40"/>
    </row>
    <row r="61" spans="1:56" x14ac:dyDescent="0.2">
      <c r="A61" s="1">
        <v>41844</v>
      </c>
      <c r="B61" s="5">
        <v>74.98</v>
      </c>
      <c r="C61" s="5">
        <v>97.98</v>
      </c>
      <c r="D61" s="5">
        <v>1987.98</v>
      </c>
      <c r="E61" s="5">
        <f t="shared" si="1"/>
        <v>3.6899999999999977</v>
      </c>
      <c r="F61">
        <f t="shared" si="2"/>
        <v>5.1760415205498629E-2</v>
      </c>
      <c r="G61">
        <f t="shared" si="3"/>
        <v>2.3529411764706288E-3</v>
      </c>
      <c r="H61">
        <f t="shared" si="4"/>
        <v>4.8817066849186832E-4</v>
      </c>
      <c r="I61">
        <f t="shared" si="5"/>
        <v>12261.651676206062</v>
      </c>
      <c r="J61">
        <f t="shared" si="6"/>
        <v>9949.2282696994334</v>
      </c>
      <c r="K61">
        <f t="shared" si="0"/>
        <v>22210.879945905494</v>
      </c>
      <c r="L61">
        <f t="shared" si="7"/>
        <v>2.9039405959587032E-2</v>
      </c>
      <c r="N61" s="37"/>
      <c r="O61" s="39"/>
      <c r="P61" s="26">
        <v>18</v>
      </c>
      <c r="Q61" s="26">
        <v>-1.6976287345390833E-4</v>
      </c>
      <c r="R61" s="26">
        <v>6.4235266551441778E-4</v>
      </c>
      <c r="S61" s="39"/>
      <c r="T61" s="39"/>
      <c r="U61" s="39"/>
      <c r="V61" s="39"/>
      <c r="W61" s="39"/>
      <c r="X61" s="39"/>
      <c r="Y61" s="39"/>
      <c r="Z61" s="40"/>
      <c r="AC61" s="37"/>
      <c r="AD61" s="39"/>
      <c r="AE61" s="26">
        <v>18</v>
      </c>
      <c r="AF61" s="26">
        <v>-1.1914467645981713E-3</v>
      </c>
      <c r="AG61" s="26">
        <v>9.8148561662176181E-3</v>
      </c>
      <c r="AH61" s="39"/>
      <c r="AI61" s="39"/>
      <c r="AJ61" s="39"/>
      <c r="AK61" s="39"/>
      <c r="AL61" s="39"/>
      <c r="AM61" s="39"/>
      <c r="AN61" s="39"/>
      <c r="AO61" s="40"/>
      <c r="AR61" s="37"/>
      <c r="AS61" s="39"/>
      <c r="AT61" s="26">
        <v>18</v>
      </c>
      <c r="AU61" s="26">
        <v>-6.4627854626693503E-4</v>
      </c>
      <c r="AV61" s="26">
        <v>5.0467624441868329E-3</v>
      </c>
      <c r="BC61" s="39"/>
      <c r="BD61" s="40"/>
    </row>
    <row r="62" spans="1:56" x14ac:dyDescent="0.2">
      <c r="A62" s="1">
        <v>41845</v>
      </c>
      <c r="B62" s="5">
        <v>75.19</v>
      </c>
      <c r="C62" s="5">
        <v>97.71</v>
      </c>
      <c r="D62" s="5">
        <v>1978.34</v>
      </c>
      <c r="E62" s="5">
        <f t="shared" si="1"/>
        <v>0.20999999999999375</v>
      </c>
      <c r="F62">
        <f t="shared" si="2"/>
        <v>2.8007468658308048E-3</v>
      </c>
      <c r="G62">
        <f t="shared" si="3"/>
        <v>-2.755664421310576E-3</v>
      </c>
      <c r="H62">
        <f t="shared" si="4"/>
        <v>-4.849143351542822E-3</v>
      </c>
      <c r="I62">
        <f t="shared" si="5"/>
        <v>12295.993458708106</v>
      </c>
      <c r="J62">
        <f t="shared" si="6"/>
        <v>9921.811535337125</v>
      </c>
      <c r="K62">
        <f t="shared" si="0"/>
        <v>22217.804994045233</v>
      </c>
      <c r="L62">
        <f t="shared" si="7"/>
        <v>3.1178630277617548E-4</v>
      </c>
      <c r="N62" s="37"/>
      <c r="O62" s="39"/>
      <c r="P62" s="26">
        <v>19</v>
      </c>
      <c r="Q62" s="26">
        <v>1.1253159535879983E-2</v>
      </c>
      <c r="R62" s="26">
        <v>-6.2145829337700749E-3</v>
      </c>
      <c r="S62" s="39"/>
      <c r="T62" s="39"/>
      <c r="U62" s="39"/>
      <c r="V62" s="39"/>
      <c r="W62" s="39"/>
      <c r="X62" s="39"/>
      <c r="Y62" s="39"/>
      <c r="Z62" s="40"/>
      <c r="AC62" s="37"/>
      <c r="AD62" s="39"/>
      <c r="AE62" s="26">
        <v>19</v>
      </c>
      <c r="AF62" s="26">
        <v>2.0303840023061254E-3</v>
      </c>
      <c r="AG62" s="26">
        <v>-2.864499318748606E-3</v>
      </c>
      <c r="AH62" s="39"/>
      <c r="AI62" s="39"/>
      <c r="AJ62" s="39"/>
      <c r="AK62" s="39"/>
      <c r="AL62" s="39"/>
      <c r="AM62" s="39"/>
      <c r="AN62" s="39"/>
      <c r="AO62" s="40"/>
      <c r="AR62" s="37"/>
      <c r="AS62" s="39"/>
      <c r="AT62" s="26">
        <v>19</v>
      </c>
      <c r="AU62" s="26">
        <v>6.80982039732584E-3</v>
      </c>
      <c r="AV62" s="26">
        <v>-4.613202989773255E-3</v>
      </c>
      <c r="BC62" s="39"/>
      <c r="BD62" s="40"/>
    </row>
    <row r="63" spans="1:56" x14ac:dyDescent="0.2">
      <c r="A63" s="1">
        <v>41848</v>
      </c>
      <c r="B63" s="5">
        <v>74.92</v>
      </c>
      <c r="C63" s="5">
        <v>98.83</v>
      </c>
      <c r="D63" s="5">
        <v>1978.91</v>
      </c>
      <c r="E63" s="5">
        <f t="shared" si="1"/>
        <v>-0.26999999999999602</v>
      </c>
      <c r="F63">
        <f t="shared" si="2"/>
        <v>-3.5909030456177157E-3</v>
      </c>
      <c r="G63">
        <f t="shared" si="3"/>
        <v>1.1462491044928918E-2</v>
      </c>
      <c r="H63">
        <f t="shared" si="4"/>
        <v>2.8812034331821815E-4</v>
      </c>
      <c r="I63">
        <f t="shared" si="5"/>
        <v>12251.839738348335</v>
      </c>
      <c r="J63">
        <f t="shared" si="6"/>
        <v>10035.5402112104</v>
      </c>
      <c r="K63">
        <f t="shared" si="0"/>
        <v>22287.379949558737</v>
      </c>
      <c r="L63">
        <f t="shared" si="7"/>
        <v>3.1314954619572778E-3</v>
      </c>
      <c r="N63" s="37"/>
      <c r="O63" s="39"/>
      <c r="P63" s="26">
        <v>20</v>
      </c>
      <c r="Q63" s="26">
        <v>5.0432712288501049E-3</v>
      </c>
      <c r="R63" s="26">
        <v>-1.3346576884497939E-2</v>
      </c>
      <c r="S63" s="39"/>
      <c r="T63" s="39"/>
      <c r="U63" s="39"/>
      <c r="V63" s="39"/>
      <c r="W63" s="39"/>
      <c r="X63" s="39"/>
      <c r="Y63" s="39"/>
      <c r="Z63" s="40"/>
      <c r="AC63" s="37"/>
      <c r="AD63" s="39"/>
      <c r="AE63" s="26">
        <v>20</v>
      </c>
      <c r="AF63" s="26">
        <v>2.7888745092625956E-4</v>
      </c>
      <c r="AG63" s="26">
        <v>8.0692290052982747E-3</v>
      </c>
      <c r="AH63" s="39"/>
      <c r="AI63" s="39"/>
      <c r="AJ63" s="39"/>
      <c r="AK63" s="39"/>
      <c r="AL63" s="39"/>
      <c r="AM63" s="39"/>
      <c r="AN63" s="39"/>
      <c r="AO63" s="40"/>
      <c r="AR63" s="37"/>
      <c r="AS63" s="39"/>
      <c r="AT63" s="26">
        <v>20</v>
      </c>
      <c r="AU63" s="26">
        <v>2.7564319572502324E-3</v>
      </c>
      <c r="AV63" s="26">
        <v>-3.0260190320023752E-3</v>
      </c>
      <c r="BC63" s="39"/>
      <c r="BD63" s="40"/>
    </row>
    <row r="64" spans="1:56" x14ac:dyDescent="0.2">
      <c r="A64" s="1">
        <v>41849</v>
      </c>
      <c r="B64" s="5">
        <v>73.709999999999994</v>
      </c>
      <c r="C64" s="5">
        <v>97.66</v>
      </c>
      <c r="D64" s="5">
        <v>1969.95</v>
      </c>
      <c r="E64" s="5">
        <f t="shared" si="1"/>
        <v>-1.210000000000008</v>
      </c>
      <c r="F64">
        <f t="shared" si="2"/>
        <v>-1.6150560597971274E-2</v>
      </c>
      <c r="G64">
        <f t="shared" si="3"/>
        <v>-1.1838510573712453E-2</v>
      </c>
      <c r="H64">
        <f t="shared" si="4"/>
        <v>-4.5277450717819585E-3</v>
      </c>
      <c r="I64">
        <f t="shared" si="5"/>
        <v>12053.965658217508</v>
      </c>
      <c r="J64">
        <f t="shared" si="6"/>
        <v>9916.7343623070701</v>
      </c>
      <c r="K64">
        <f t="shared" si="0"/>
        <v>21970.700020524579</v>
      </c>
      <c r="L64">
        <f t="shared" si="7"/>
        <v>-1.4208934821000734E-2</v>
      </c>
      <c r="N64" s="37"/>
      <c r="O64" s="39"/>
      <c r="P64" s="26">
        <v>21</v>
      </c>
      <c r="Q64" s="26">
        <v>3.0765106718436876E-3</v>
      </c>
      <c r="R64" s="26">
        <v>-6.5520240999637335E-3</v>
      </c>
      <c r="S64" s="39"/>
      <c r="T64" s="39"/>
      <c r="U64" s="39"/>
      <c r="V64" s="39"/>
      <c r="W64" s="39"/>
      <c r="X64" s="39"/>
      <c r="Y64" s="39"/>
      <c r="Z64" s="40"/>
      <c r="AC64" s="37"/>
      <c r="AD64" s="39"/>
      <c r="AE64" s="26">
        <v>21</v>
      </c>
      <c r="AF64" s="26">
        <v>-2.7583658961518475E-4</v>
      </c>
      <c r="AG64" s="26">
        <v>-1.5869389459327052E-3</v>
      </c>
      <c r="AH64" s="39"/>
      <c r="AI64" s="39"/>
      <c r="AJ64" s="39"/>
      <c r="AK64" s="39"/>
      <c r="AL64" s="39"/>
      <c r="AM64" s="39"/>
      <c r="AN64" s="39"/>
      <c r="AO64" s="40"/>
      <c r="AR64" s="37"/>
      <c r="AS64" s="39"/>
      <c r="AT64" s="26">
        <v>21</v>
      </c>
      <c r="AU64" s="26">
        <v>1.4726657907731715E-3</v>
      </c>
      <c r="AV64" s="26">
        <v>-4.1633834342050639E-3</v>
      </c>
      <c r="BC64" s="39"/>
      <c r="BD64" s="40"/>
    </row>
    <row r="65" spans="1:56" x14ac:dyDescent="0.2">
      <c r="A65" s="1">
        <v>41850</v>
      </c>
      <c r="B65" s="5">
        <v>74.680000000000007</v>
      </c>
      <c r="C65" s="5">
        <v>95.62</v>
      </c>
      <c r="D65" s="5">
        <v>1970.07</v>
      </c>
      <c r="E65" s="5">
        <f t="shared" si="1"/>
        <v>0.97000000000001307</v>
      </c>
      <c r="F65">
        <f t="shared" si="2"/>
        <v>1.3159679826346672E-2</v>
      </c>
      <c r="G65">
        <f t="shared" si="3"/>
        <v>-2.0888797870161704E-2</v>
      </c>
      <c r="H65">
        <f t="shared" si="4"/>
        <v>6.0915251656078004E-5</v>
      </c>
      <c r="I65">
        <f t="shared" si="5"/>
        <v>12212.591986917429</v>
      </c>
      <c r="J65">
        <f t="shared" si="6"/>
        <v>9709.5857026807498</v>
      </c>
      <c r="K65">
        <f t="shared" si="0"/>
        <v>21922.177689598178</v>
      </c>
      <c r="L65">
        <f t="shared" si="7"/>
        <v>-2.208501817469248E-3</v>
      </c>
      <c r="N65" s="37"/>
      <c r="O65" s="39"/>
      <c r="P65" s="26">
        <v>22</v>
      </c>
      <c r="Q65" s="26">
        <v>1.1253792665731508E-3</v>
      </c>
      <c r="R65" s="26">
        <v>-4.4544851638464687E-3</v>
      </c>
      <c r="S65" s="39"/>
      <c r="T65" s="39"/>
      <c r="U65" s="39"/>
      <c r="V65" s="39"/>
      <c r="W65" s="39"/>
      <c r="X65" s="39"/>
      <c r="Y65" s="39"/>
      <c r="Z65" s="40"/>
      <c r="AC65" s="37"/>
      <c r="AD65" s="39"/>
      <c r="AE65" s="26">
        <v>22</v>
      </c>
      <c r="AF65" s="26">
        <v>-8.2615243406469643E-4</v>
      </c>
      <c r="AG65" s="26">
        <v>6.187911069522442E-4</v>
      </c>
      <c r="AH65" s="39"/>
      <c r="AI65" s="39"/>
      <c r="AJ65" s="39"/>
      <c r="AK65" s="39"/>
      <c r="AL65" s="39"/>
      <c r="AM65" s="39"/>
      <c r="AN65" s="39"/>
      <c r="AO65" s="40"/>
      <c r="AR65" s="37"/>
      <c r="AS65" s="39"/>
      <c r="AT65" s="26">
        <v>22</v>
      </c>
      <c r="AU65" s="26">
        <v>1.9910126075754054E-4</v>
      </c>
      <c r="AV65" s="26">
        <v>-2.0078324801256217E-3</v>
      </c>
      <c r="BC65" s="39"/>
      <c r="BD65" s="40"/>
    </row>
    <row r="66" spans="1:56" x14ac:dyDescent="0.2">
      <c r="A66" s="1">
        <v>41851</v>
      </c>
      <c r="B66" s="5">
        <v>72.650000000000006</v>
      </c>
      <c r="C66" s="5">
        <v>93.19</v>
      </c>
      <c r="D66" s="5">
        <v>1930.67</v>
      </c>
      <c r="E66" s="5">
        <f t="shared" si="1"/>
        <v>-2.0300000000000011</v>
      </c>
      <c r="F66">
        <f t="shared" si="2"/>
        <v>-2.7182645956079284E-2</v>
      </c>
      <c r="G66">
        <f t="shared" si="3"/>
        <v>-2.541309349508478E-2</v>
      </c>
      <c r="H66">
        <f t="shared" si="4"/>
        <v>-1.9999289365352432E-2</v>
      </c>
      <c r="I66">
        <f t="shared" si="5"/>
        <v>11880.621422731001</v>
      </c>
      <c r="J66">
        <f t="shared" si="6"/>
        <v>9462.8350934199843</v>
      </c>
      <c r="K66">
        <f t="shared" si="0"/>
        <v>21343.456516150985</v>
      </c>
      <c r="L66">
        <f t="shared" si="7"/>
        <v>-2.6398890732547503E-2</v>
      </c>
      <c r="N66" s="37"/>
      <c r="O66" s="39"/>
      <c r="P66" s="26">
        <v>23</v>
      </c>
      <c r="Q66" s="26">
        <v>5.1277550411580027E-3</v>
      </c>
      <c r="R66" s="26">
        <v>2.3479885567425224E-3</v>
      </c>
      <c r="S66" s="39"/>
      <c r="T66" s="39"/>
      <c r="U66" s="39"/>
      <c r="V66" s="39"/>
      <c r="W66" s="39"/>
      <c r="X66" s="39"/>
      <c r="Y66" s="39"/>
      <c r="Z66" s="40"/>
      <c r="AC66" s="37"/>
      <c r="AD66" s="39"/>
      <c r="AE66" s="26">
        <v>23</v>
      </c>
      <c r="AF66" s="26">
        <v>3.0271607691574707E-4</v>
      </c>
      <c r="AG66" s="26">
        <v>1.3565186010889877E-3</v>
      </c>
      <c r="AH66" s="39"/>
      <c r="AI66" s="39"/>
      <c r="AJ66" s="39"/>
      <c r="AK66" s="39"/>
      <c r="AL66" s="39"/>
      <c r="AM66" s="39"/>
      <c r="AN66" s="39"/>
      <c r="AO66" s="40"/>
      <c r="AR66" s="37"/>
      <c r="AS66" s="39"/>
      <c r="AT66" s="26">
        <v>23</v>
      </c>
      <c r="AU66" s="26">
        <v>2.8115771855137884E-3</v>
      </c>
      <c r="AV66" s="26">
        <v>1.8268234818648119E-3</v>
      </c>
      <c r="BC66" s="39"/>
      <c r="BD66" s="40"/>
    </row>
    <row r="67" spans="1:56" x14ac:dyDescent="0.2">
      <c r="A67" s="1">
        <v>41852</v>
      </c>
      <c r="B67" s="5">
        <v>72.36</v>
      </c>
      <c r="C67" s="5">
        <v>93.12</v>
      </c>
      <c r="D67" s="5">
        <v>1925.15</v>
      </c>
      <c r="E67" s="5">
        <f t="shared" si="1"/>
        <v>-0.29000000000000625</v>
      </c>
      <c r="F67">
        <f t="shared" si="2"/>
        <v>-3.991741225051703E-3</v>
      </c>
      <c r="G67">
        <f t="shared" si="3"/>
        <v>-7.5115355724855867E-4</v>
      </c>
      <c r="H67">
        <f t="shared" si="4"/>
        <v>-2.8591110857888618E-3</v>
      </c>
      <c r="I67">
        <f t="shared" si="5"/>
        <v>11833.197056418652</v>
      </c>
      <c r="J67">
        <f t="shared" si="6"/>
        <v>9455.7270511779061</v>
      </c>
      <c r="K67">
        <f t="shared" si="0"/>
        <v>21288.924107596558</v>
      </c>
      <c r="L67">
        <f t="shared" si="7"/>
        <v>-2.5549942444027945E-3</v>
      </c>
      <c r="N67" s="37"/>
      <c r="O67" s="39"/>
      <c r="P67" s="26">
        <v>24</v>
      </c>
      <c r="Q67" s="26">
        <v>1.3294445069010764E-2</v>
      </c>
      <c r="R67" s="26">
        <v>-1.5662616840403338E-2</v>
      </c>
      <c r="S67" s="39"/>
      <c r="T67" s="39"/>
      <c r="U67" s="39"/>
      <c r="V67" s="39"/>
      <c r="W67" s="39"/>
      <c r="X67" s="39"/>
      <c r="Y67" s="39"/>
      <c r="Z67" s="40"/>
      <c r="AC67" s="37"/>
      <c r="AD67" s="39"/>
      <c r="AE67" s="26">
        <v>24</v>
      </c>
      <c r="AF67" s="26">
        <v>2.6061277830135444E-3</v>
      </c>
      <c r="AG67" s="26">
        <v>2.052739594561803E-3</v>
      </c>
      <c r="AH67" s="39"/>
      <c r="AI67" s="39"/>
      <c r="AJ67" s="39"/>
      <c r="AK67" s="39"/>
      <c r="AL67" s="39"/>
      <c r="AM67" s="39"/>
      <c r="AN67" s="39"/>
      <c r="AO67" s="40"/>
      <c r="AR67" s="37"/>
      <c r="AS67" s="39"/>
      <c r="AT67" s="26">
        <v>24</v>
      </c>
      <c r="AU67" s="26">
        <v>8.1422313480218767E-3</v>
      </c>
      <c r="AV67" s="26">
        <v>-7.0927181470019467E-3</v>
      </c>
      <c r="BC67" s="39"/>
      <c r="BD67" s="40"/>
    </row>
    <row r="68" spans="1:56" x14ac:dyDescent="0.2">
      <c r="A68" s="1">
        <v>41855</v>
      </c>
      <c r="B68" s="5">
        <v>73.510000000000005</v>
      </c>
      <c r="C68" s="5">
        <v>93.35</v>
      </c>
      <c r="D68" s="5">
        <v>1938.99</v>
      </c>
      <c r="E68" s="5">
        <f t="shared" si="1"/>
        <v>1.1500000000000057</v>
      </c>
      <c r="F68">
        <f t="shared" si="2"/>
        <v>1.5892758430071943E-2</v>
      </c>
      <c r="G68">
        <f t="shared" si="3"/>
        <v>2.4699312714775534E-3</v>
      </c>
      <c r="H68">
        <f t="shared" si="4"/>
        <v>7.1890502038801747E-3</v>
      </c>
      <c r="I68">
        <f t="shared" si="5"/>
        <v>12021.259198691752</v>
      </c>
      <c r="J68">
        <f t="shared" si="6"/>
        <v>9479.082047116166</v>
      </c>
      <c r="K68">
        <f t="shared" ref="K68:K108" si="8">I68+J68</f>
        <v>21500.341245807918</v>
      </c>
      <c r="L68">
        <f t="shared" si="7"/>
        <v>9.9308512324453122E-3</v>
      </c>
      <c r="N68" s="37"/>
      <c r="O68" s="39"/>
      <c r="P68" s="26">
        <v>25</v>
      </c>
      <c r="Q68" s="26">
        <v>9.9500876878808354E-3</v>
      </c>
      <c r="R68" s="26">
        <v>-2.0869536967830157E-2</v>
      </c>
      <c r="S68" s="39"/>
      <c r="T68" s="39"/>
      <c r="U68" s="39"/>
      <c r="V68" s="39"/>
      <c r="W68" s="39"/>
      <c r="X68" s="39"/>
      <c r="Y68" s="39"/>
      <c r="Z68" s="40"/>
      <c r="AC68" s="37"/>
      <c r="AD68" s="39"/>
      <c r="AE68" s="26">
        <v>25</v>
      </c>
      <c r="AF68" s="26">
        <v>1.6628531007620512E-3</v>
      </c>
      <c r="AG68" s="26">
        <v>-5.0635126226088404E-3</v>
      </c>
      <c r="AH68" s="39"/>
      <c r="AI68" s="39"/>
      <c r="AJ68" s="39"/>
      <c r="AK68" s="39"/>
      <c r="AL68" s="39"/>
      <c r="AM68" s="39"/>
      <c r="AN68" s="39"/>
      <c r="AO68" s="40"/>
      <c r="AR68" s="37"/>
      <c r="AS68" s="39"/>
      <c r="AT68" s="26">
        <v>25</v>
      </c>
      <c r="AU68" s="26">
        <v>5.9592646217431454E-3</v>
      </c>
      <c r="AV68" s="26">
        <v>-1.3208675065838921E-2</v>
      </c>
      <c r="BC68" s="39"/>
      <c r="BD68" s="40"/>
    </row>
    <row r="69" spans="1:56" x14ac:dyDescent="0.2">
      <c r="A69" s="1">
        <v>41856</v>
      </c>
      <c r="B69" s="5">
        <v>72.69</v>
      </c>
      <c r="C69" s="5">
        <v>91.9</v>
      </c>
      <c r="D69" s="5">
        <v>1920.21</v>
      </c>
      <c r="E69" s="5">
        <f t="shared" ref="E69:E108" si="9">B69-B68</f>
        <v>-0.82000000000000739</v>
      </c>
      <c r="F69">
        <f t="shared" ref="F69:F108" si="10">E69/B68</f>
        <v>-1.115494490545514E-2</v>
      </c>
      <c r="G69">
        <f t="shared" ref="G69:G108" si="11">(C69-C68)/C68</f>
        <v>-1.5532940546330892E-2</v>
      </c>
      <c r="H69">
        <f t="shared" ref="H69:H108" si="12">(D69-D68)/D68</f>
        <v>-9.6854547986322641E-3</v>
      </c>
      <c r="I69">
        <f t="shared" ref="I69:I108" si="13">I68*(1+F69)</f>
        <v>11887.16271463615</v>
      </c>
      <c r="J69">
        <f t="shared" ref="J69:J108" si="14">J68*(1+G69)</f>
        <v>9331.8440292445175</v>
      </c>
      <c r="K69">
        <f t="shared" si="8"/>
        <v>21219.006743880665</v>
      </c>
      <c r="L69">
        <f t="shared" ref="L69:L108" si="15">(K69-K68)/K68</f>
        <v>-1.3085117985376475E-2</v>
      </c>
      <c r="N69" s="37"/>
      <c r="O69" s="39"/>
      <c r="P69" s="26">
        <v>26</v>
      </c>
      <c r="Q69" s="26">
        <v>3.4482480851679318E-3</v>
      </c>
      <c r="R69" s="26">
        <v>2.6317519148321093E-3</v>
      </c>
      <c r="S69" s="39"/>
      <c r="T69" s="39"/>
      <c r="U69" s="39"/>
      <c r="V69" s="39"/>
      <c r="W69" s="39"/>
      <c r="X69" s="39"/>
      <c r="Y69" s="39"/>
      <c r="Z69" s="40"/>
      <c r="AC69" s="37"/>
      <c r="AD69" s="39"/>
      <c r="AE69" s="26">
        <v>26</v>
      </c>
      <c r="AF69" s="26">
        <v>-1.7098819858708624E-4</v>
      </c>
      <c r="AG69" s="26">
        <v>-1.0686213745369042E-2</v>
      </c>
      <c r="AH69" s="39"/>
      <c r="AI69" s="39"/>
      <c r="AJ69" s="39"/>
      <c r="AK69" s="39"/>
      <c r="AL69" s="39"/>
      <c r="AM69" s="39"/>
      <c r="AN69" s="39"/>
      <c r="AO69" s="40"/>
      <c r="AR69" s="37"/>
      <c r="AS69" s="39"/>
      <c r="AT69" s="26">
        <v>26</v>
      </c>
      <c r="AU69" s="26">
        <v>1.7153104341891144E-3</v>
      </c>
      <c r="AV69" s="26">
        <v>-3.9346746941394586E-3</v>
      </c>
      <c r="BC69" s="39"/>
      <c r="BD69" s="40"/>
    </row>
    <row r="70" spans="1:56" x14ac:dyDescent="0.2">
      <c r="A70" s="1">
        <v>41857</v>
      </c>
      <c r="B70" s="5">
        <v>72.47</v>
      </c>
      <c r="C70" s="5">
        <v>91.66</v>
      </c>
      <c r="D70" s="5">
        <v>1920.24</v>
      </c>
      <c r="E70" s="5">
        <f t="shared" si="9"/>
        <v>-0.21999999999999886</v>
      </c>
      <c r="F70">
        <f t="shared" si="10"/>
        <v>-3.0265511074425489E-3</v>
      </c>
      <c r="G70">
        <f t="shared" si="11"/>
        <v>-2.6115342763874763E-3</v>
      </c>
      <c r="H70">
        <f t="shared" si="12"/>
        <v>1.5623291202510513E-5</v>
      </c>
      <c r="I70">
        <f t="shared" si="13"/>
        <v>11851.185609157817</v>
      </c>
      <c r="J70">
        <f t="shared" si="14"/>
        <v>9307.4735987002441</v>
      </c>
      <c r="K70">
        <f t="shared" si="8"/>
        <v>21158.659207858062</v>
      </c>
      <c r="L70">
        <f t="shared" si="15"/>
        <v>-2.8440320864692439E-3</v>
      </c>
      <c r="N70" s="37"/>
      <c r="O70" s="39"/>
      <c r="P70" s="26">
        <v>27</v>
      </c>
      <c r="Q70" s="26">
        <v>1.3601993076167739E-3</v>
      </c>
      <c r="R70" s="26">
        <v>4.4600360488820781E-2</v>
      </c>
      <c r="S70" s="39"/>
      <c r="T70" s="39"/>
      <c r="U70" s="39"/>
      <c r="V70" s="39"/>
      <c r="W70" s="39"/>
      <c r="X70" s="39"/>
      <c r="Y70" s="39"/>
      <c r="Z70" s="40"/>
      <c r="AC70" s="37"/>
      <c r="AD70" s="39"/>
      <c r="AE70" s="26">
        <v>27</v>
      </c>
      <c r="AF70" s="26">
        <v>-7.599215339666723E-4</v>
      </c>
      <c r="AG70" s="26">
        <v>-5.512292557607594E-3</v>
      </c>
      <c r="AH70" s="39"/>
      <c r="AI70" s="39"/>
      <c r="AJ70" s="39"/>
      <c r="AK70" s="39"/>
      <c r="AL70" s="39"/>
      <c r="AM70" s="39"/>
      <c r="AN70" s="39"/>
      <c r="AO70" s="40"/>
      <c r="AR70" s="37"/>
      <c r="AS70" s="39"/>
      <c r="AT70" s="26">
        <v>27</v>
      </c>
      <c r="AU70" s="26">
        <v>3.523756503768839E-4</v>
      </c>
      <c r="AV70" s="26">
        <v>2.0235280349257877E-2</v>
      </c>
      <c r="BC70" s="39"/>
      <c r="BD70" s="40"/>
    </row>
    <row r="71" spans="1:56" x14ac:dyDescent="0.2">
      <c r="A71" s="1">
        <v>41858</v>
      </c>
      <c r="B71" s="5">
        <v>73.17</v>
      </c>
      <c r="C71" s="5">
        <v>93.27</v>
      </c>
      <c r="D71" s="5">
        <v>1909.57</v>
      </c>
      <c r="E71" s="5">
        <f t="shared" si="9"/>
        <v>0.70000000000000284</v>
      </c>
      <c r="F71">
        <f t="shared" si="10"/>
        <v>9.659169311439255E-3</v>
      </c>
      <c r="G71">
        <f t="shared" si="11"/>
        <v>1.756491381191359E-2</v>
      </c>
      <c r="H71">
        <f t="shared" si="12"/>
        <v>-5.5565970920302011E-3</v>
      </c>
      <c r="I71">
        <f t="shared" si="13"/>
        <v>11965.658217497965</v>
      </c>
      <c r="J71">
        <f t="shared" si="14"/>
        <v>9470.9585702680761</v>
      </c>
      <c r="K71">
        <f t="shared" si="8"/>
        <v>21436.616787766041</v>
      </c>
      <c r="L71">
        <f t="shared" si="15"/>
        <v>1.3136823896891794E-2</v>
      </c>
      <c r="N71" s="37"/>
      <c r="O71" s="39"/>
      <c r="P71" s="26">
        <v>28</v>
      </c>
      <c r="Q71" s="26">
        <v>-4.4401703283561316E-3</v>
      </c>
      <c r="R71" s="26">
        <v>4.5922153336777844E-3</v>
      </c>
      <c r="S71" s="39"/>
      <c r="T71" s="39"/>
      <c r="U71" s="39"/>
      <c r="V71" s="39"/>
      <c r="W71" s="39"/>
      <c r="X71" s="39"/>
      <c r="Y71" s="39"/>
      <c r="Z71" s="40"/>
      <c r="AC71" s="37"/>
      <c r="AD71" s="39"/>
      <c r="AE71" s="26">
        <v>28</v>
      </c>
      <c r="AF71" s="26">
        <v>-2.3959135054541798E-3</v>
      </c>
      <c r="AG71" s="26">
        <v>-6.7562009485749013E-3</v>
      </c>
      <c r="AH71" s="39"/>
      <c r="AI71" s="39"/>
      <c r="AJ71" s="39"/>
      <c r="AK71" s="39"/>
      <c r="AL71" s="39"/>
      <c r="AM71" s="39"/>
      <c r="AN71" s="39"/>
      <c r="AO71" s="40"/>
      <c r="AR71" s="37"/>
      <c r="AS71" s="39"/>
      <c r="AT71" s="26">
        <v>28</v>
      </c>
      <c r="AU71" s="26">
        <v>-3.4337071369741272E-3</v>
      </c>
      <c r="AV71" s="26">
        <v>-8.1494366698450565E-4</v>
      </c>
      <c r="BC71" s="39"/>
      <c r="BD71" s="40"/>
    </row>
    <row r="72" spans="1:56" x14ac:dyDescent="0.2">
      <c r="A72" s="1">
        <v>41859</v>
      </c>
      <c r="B72" s="5">
        <v>73.06</v>
      </c>
      <c r="C72" s="5">
        <v>94.73</v>
      </c>
      <c r="D72" s="5">
        <v>1931.59</v>
      </c>
      <c r="E72" s="5">
        <f t="shared" si="9"/>
        <v>-0.10999999999999943</v>
      </c>
      <c r="F72">
        <f t="shared" si="10"/>
        <v>-1.5033483668169937E-3</v>
      </c>
      <c r="G72">
        <f t="shared" si="11"/>
        <v>1.5653479146563825E-2</v>
      </c>
      <c r="H72">
        <f t="shared" si="12"/>
        <v>1.153139188403671E-2</v>
      </c>
      <c r="I72">
        <f t="shared" si="13"/>
        <v>11947.6696647588</v>
      </c>
      <c r="J72">
        <f t="shared" si="14"/>
        <v>9619.2120227457381</v>
      </c>
      <c r="K72">
        <f t="shared" si="8"/>
        <v>21566.881687504538</v>
      </c>
      <c r="L72">
        <f t="shared" si="15"/>
        <v>6.0767471391679415E-3</v>
      </c>
      <c r="N72" s="37"/>
      <c r="O72" s="39"/>
      <c r="P72" s="26">
        <v>29</v>
      </c>
      <c r="Q72" s="26">
        <v>-1.070022000515742E-2</v>
      </c>
      <c r="R72" s="26">
        <v>-1.1951041776539068E-2</v>
      </c>
      <c r="S72" s="39"/>
      <c r="T72" s="39"/>
      <c r="U72" s="39"/>
      <c r="V72" s="39"/>
      <c r="W72" s="39"/>
      <c r="X72" s="39"/>
      <c r="Y72" s="39"/>
      <c r="Z72" s="40"/>
      <c r="AC72" s="37"/>
      <c r="AD72" s="39"/>
      <c r="AE72" s="26">
        <v>29</v>
      </c>
      <c r="AF72" s="26">
        <v>-4.1615580514232E-3</v>
      </c>
      <c r="AG72" s="26">
        <v>1.1699513248365635E-2</v>
      </c>
      <c r="AH72" s="39"/>
      <c r="AI72" s="39"/>
      <c r="AJ72" s="39"/>
      <c r="AK72" s="39"/>
      <c r="AL72" s="39"/>
      <c r="AM72" s="39"/>
      <c r="AN72" s="39"/>
      <c r="AO72" s="40"/>
      <c r="AR72" s="37"/>
      <c r="AS72" s="39"/>
      <c r="AT72" s="26">
        <v>29</v>
      </c>
      <c r="AU72" s="26">
        <v>-7.5198374729288624E-3</v>
      </c>
      <c r="AV72" s="26">
        <v>-9.2279653814683095E-4</v>
      </c>
      <c r="BC72" s="39"/>
      <c r="BD72" s="40"/>
    </row>
    <row r="73" spans="1:56" x14ac:dyDescent="0.2">
      <c r="A73" s="1">
        <v>41862</v>
      </c>
      <c r="B73" s="5">
        <v>73.44</v>
      </c>
      <c r="C73" s="5">
        <v>94.18</v>
      </c>
      <c r="D73" s="5">
        <v>1936.92</v>
      </c>
      <c r="E73" s="5">
        <f t="shared" si="9"/>
        <v>0.37999999999999545</v>
      </c>
      <c r="F73">
        <f t="shared" si="10"/>
        <v>5.2012044894606552E-3</v>
      </c>
      <c r="G73">
        <f t="shared" si="11"/>
        <v>-5.8059748759632336E-3</v>
      </c>
      <c r="H73">
        <f t="shared" si="12"/>
        <v>2.7593847555641491E-3</v>
      </c>
      <c r="I73">
        <f t="shared" si="13"/>
        <v>12009.811937857736</v>
      </c>
      <c r="J73">
        <f t="shared" si="14"/>
        <v>9563.363119415113</v>
      </c>
      <c r="K73">
        <f t="shared" si="8"/>
        <v>21573.175057272849</v>
      </c>
      <c r="L73">
        <f t="shared" si="15"/>
        <v>2.9180712629203878E-4</v>
      </c>
      <c r="N73" s="37"/>
      <c r="O73" s="39"/>
      <c r="P73" s="26">
        <v>30</v>
      </c>
      <c r="Q73" s="26">
        <v>7.3183018169396263E-3</v>
      </c>
      <c r="R73" s="26">
        <v>-4.0518529135332845E-3</v>
      </c>
      <c r="S73" s="39"/>
      <c r="T73" s="39"/>
      <c r="U73" s="39"/>
      <c r="V73" s="39"/>
      <c r="W73" s="39"/>
      <c r="X73" s="39"/>
      <c r="Y73" s="39"/>
      <c r="Z73" s="40"/>
      <c r="AC73" s="37"/>
      <c r="AD73" s="39"/>
      <c r="AE73" s="26">
        <v>30</v>
      </c>
      <c r="AF73" s="26">
        <v>9.2055893232981939E-4</v>
      </c>
      <c r="AG73" s="26">
        <v>1.1197460035004126E-2</v>
      </c>
      <c r="AH73" s="39"/>
      <c r="AI73" s="39"/>
      <c r="AJ73" s="39"/>
      <c r="AK73" s="39"/>
      <c r="AL73" s="39"/>
      <c r="AM73" s="39"/>
      <c r="AN73" s="39"/>
      <c r="AO73" s="40"/>
      <c r="AR73" s="37"/>
      <c r="AS73" s="39"/>
      <c r="AT73" s="26">
        <v>30</v>
      </c>
      <c r="AU73" s="26">
        <v>4.241415620505693E-3</v>
      </c>
      <c r="AV73" s="26">
        <v>3.2581882746704274E-3</v>
      </c>
      <c r="BC73" s="39"/>
      <c r="BD73" s="40"/>
    </row>
    <row r="74" spans="1:56" x14ac:dyDescent="0.2">
      <c r="A74" s="1">
        <v>41863</v>
      </c>
      <c r="B74" s="5">
        <v>72.83</v>
      </c>
      <c r="C74" s="5">
        <v>94.19</v>
      </c>
      <c r="D74" s="5">
        <v>1933.75</v>
      </c>
      <c r="E74" s="5">
        <f t="shared" si="9"/>
        <v>-0.60999999999999943</v>
      </c>
      <c r="F74">
        <f t="shared" si="10"/>
        <v>-8.3061002178649156E-3</v>
      </c>
      <c r="G74">
        <f t="shared" si="11"/>
        <v>1.0617965597781806E-4</v>
      </c>
      <c r="H74">
        <f t="shared" si="12"/>
        <v>-1.6366189620635198E-3</v>
      </c>
      <c r="I74">
        <f t="shared" si="13"/>
        <v>11910.057236304179</v>
      </c>
      <c r="J74">
        <f t="shared" si="14"/>
        <v>9564.3785540211229</v>
      </c>
      <c r="K74">
        <f t="shared" si="8"/>
        <v>21474.435790325304</v>
      </c>
      <c r="L74">
        <f t="shared" si="15"/>
        <v>-4.5769464478645381E-3</v>
      </c>
      <c r="N74" s="37"/>
      <c r="O74" s="39"/>
      <c r="P74" s="26">
        <v>31</v>
      </c>
      <c r="Q74" s="26">
        <v>3.268434283912991E-3</v>
      </c>
      <c r="R74" s="26">
        <v>-8.0746358343006235E-3</v>
      </c>
      <c r="S74" s="39"/>
      <c r="T74" s="39"/>
      <c r="U74" s="39"/>
      <c r="V74" s="39"/>
      <c r="W74" s="39"/>
      <c r="X74" s="39"/>
      <c r="Y74" s="39"/>
      <c r="Z74" s="40"/>
      <c r="AC74" s="37"/>
      <c r="AD74" s="39"/>
      <c r="AE74" s="26">
        <v>31</v>
      </c>
      <c r="AF74" s="26">
        <v>-2.2170461041562151E-4</v>
      </c>
      <c r="AG74" s="26">
        <v>4.1779773850122862E-3</v>
      </c>
      <c r="AH74" s="39"/>
      <c r="AI74" s="39"/>
      <c r="AJ74" s="39"/>
      <c r="AK74" s="39"/>
      <c r="AL74" s="39"/>
      <c r="AM74" s="39"/>
      <c r="AN74" s="39"/>
      <c r="AO74" s="40"/>
      <c r="AR74" s="37"/>
      <c r="AS74" s="39"/>
      <c r="AT74" s="26">
        <v>31</v>
      </c>
      <c r="AU74" s="26">
        <v>1.5979403387322072E-3</v>
      </c>
      <c r="AV74" s="26">
        <v>-2.1943862269810811E-3</v>
      </c>
      <c r="BC74" s="39"/>
      <c r="BD74" s="40"/>
    </row>
    <row r="75" spans="1:56" x14ac:dyDescent="0.2">
      <c r="A75" s="1">
        <v>41864</v>
      </c>
      <c r="B75" s="5">
        <v>73.77</v>
      </c>
      <c r="C75" s="5">
        <v>95.03</v>
      </c>
      <c r="D75" s="5">
        <v>1946.72</v>
      </c>
      <c r="E75" s="5">
        <f t="shared" si="9"/>
        <v>0.93999999999999773</v>
      </c>
      <c r="F75">
        <f t="shared" si="10"/>
        <v>1.2906769188521183E-2</v>
      </c>
      <c r="G75">
        <f t="shared" si="11"/>
        <v>8.918144176664226E-3</v>
      </c>
      <c r="H75">
        <f t="shared" si="12"/>
        <v>6.7071751777634274E-3</v>
      </c>
      <c r="I75">
        <f t="shared" si="13"/>
        <v>12063.777596075233</v>
      </c>
      <c r="J75">
        <f t="shared" si="14"/>
        <v>9649.675060926078</v>
      </c>
      <c r="K75">
        <f t="shared" si="8"/>
        <v>21713.452657001311</v>
      </c>
      <c r="L75">
        <f t="shared" si="15"/>
        <v>1.1130297857869197E-2</v>
      </c>
      <c r="N75" s="37"/>
      <c r="O75" s="39"/>
      <c r="P75" s="26">
        <v>32</v>
      </c>
      <c r="Q75" s="26">
        <v>5.6228932429072068E-3</v>
      </c>
      <c r="R75" s="26">
        <v>-2.351355620224422E-3</v>
      </c>
      <c r="S75" s="39"/>
      <c r="T75" s="39"/>
      <c r="U75" s="39"/>
      <c r="V75" s="39"/>
      <c r="W75" s="39"/>
      <c r="X75" s="39"/>
      <c r="Y75" s="39"/>
      <c r="Z75" s="40"/>
      <c r="AC75" s="37"/>
      <c r="AD75" s="39"/>
      <c r="AE75" s="26">
        <v>32</v>
      </c>
      <c r="AF75" s="26">
        <v>4.4236961172061835E-4</v>
      </c>
      <c r="AG75" s="26">
        <v>5.6760582634218593E-3</v>
      </c>
      <c r="AH75" s="39"/>
      <c r="AI75" s="39"/>
      <c r="AJ75" s="39"/>
      <c r="AK75" s="39"/>
      <c r="AL75" s="39"/>
      <c r="AM75" s="39"/>
      <c r="AN75" s="39"/>
      <c r="AO75" s="40"/>
      <c r="AR75" s="37"/>
      <c r="AS75" s="39"/>
      <c r="AT75" s="26">
        <v>32</v>
      </c>
      <c r="AU75" s="26">
        <v>3.1347693854343649E-3</v>
      </c>
      <c r="AV75" s="26">
        <v>1.5107303739927726E-3</v>
      </c>
      <c r="BC75" s="39"/>
      <c r="BD75" s="40"/>
    </row>
    <row r="76" spans="1:56" x14ac:dyDescent="0.2">
      <c r="A76" s="1">
        <v>41865</v>
      </c>
      <c r="B76" s="5">
        <v>74.3</v>
      </c>
      <c r="C76" s="5">
        <v>95.47</v>
      </c>
      <c r="D76" s="5">
        <v>1955.18</v>
      </c>
      <c r="E76" s="5">
        <f t="shared" si="9"/>
        <v>0.53000000000000114</v>
      </c>
      <c r="F76">
        <f t="shared" si="10"/>
        <v>7.1844923410600671E-3</v>
      </c>
      <c r="G76">
        <f t="shared" si="11"/>
        <v>4.6301168052193808E-3</v>
      </c>
      <c r="H76">
        <f t="shared" si="12"/>
        <v>4.3457713487301906E-3</v>
      </c>
      <c r="I76">
        <f t="shared" si="13"/>
        <v>12150.449713818487</v>
      </c>
      <c r="J76">
        <f t="shared" si="14"/>
        <v>9694.354183590578</v>
      </c>
      <c r="K76">
        <f t="shared" si="8"/>
        <v>21844.803897409067</v>
      </c>
      <c r="L76">
        <f t="shared" si="15"/>
        <v>6.0493023602767515E-3</v>
      </c>
      <c r="N76" s="37"/>
      <c r="O76" s="39"/>
      <c r="P76" s="26">
        <v>33</v>
      </c>
      <c r="Q76" s="26">
        <v>1.5398107857428883E-2</v>
      </c>
      <c r="R76" s="26">
        <v>3.2354325152417485E-3</v>
      </c>
      <c r="S76" s="39"/>
      <c r="T76" s="39"/>
      <c r="U76" s="39"/>
      <c r="V76" s="39"/>
      <c r="W76" s="39"/>
      <c r="X76" s="39"/>
      <c r="Y76" s="39"/>
      <c r="Z76" s="40"/>
      <c r="AC76" s="37"/>
      <c r="AD76" s="39"/>
      <c r="AE76" s="26">
        <v>33</v>
      </c>
      <c r="AF76" s="26">
        <v>3.1994650440089465E-3</v>
      </c>
      <c r="AG76" s="26">
        <v>1.6590269031439432E-2</v>
      </c>
      <c r="AH76" s="39"/>
      <c r="AI76" s="39"/>
      <c r="AJ76" s="39"/>
      <c r="AK76" s="39"/>
      <c r="AL76" s="39"/>
      <c r="AM76" s="39"/>
      <c r="AN76" s="39"/>
      <c r="AO76" s="40"/>
      <c r="AR76" s="37"/>
      <c r="AS76" s="39"/>
      <c r="AT76" s="26">
        <v>33</v>
      </c>
      <c r="AU76" s="26">
        <v>9.5153578853765519E-3</v>
      </c>
      <c r="AV76" s="26">
        <v>9.6770011469077787E-3</v>
      </c>
      <c r="BC76" s="39"/>
      <c r="BD76" s="40"/>
    </row>
    <row r="77" spans="1:56" x14ac:dyDescent="0.2">
      <c r="A77" s="1">
        <v>41866</v>
      </c>
      <c r="B77" s="5">
        <v>73.63</v>
      </c>
      <c r="C77" s="5">
        <v>95.66</v>
      </c>
      <c r="D77" s="5">
        <v>1955.06</v>
      </c>
      <c r="E77" s="5">
        <f t="shared" si="9"/>
        <v>-0.67000000000000171</v>
      </c>
      <c r="F77">
        <f t="shared" si="10"/>
        <v>-9.0174966352624727E-3</v>
      </c>
      <c r="G77">
        <f t="shared" si="11"/>
        <v>1.9901539750706789E-3</v>
      </c>
      <c r="H77">
        <f t="shared" si="12"/>
        <v>-6.137542323474986E-5</v>
      </c>
      <c r="I77">
        <f t="shared" si="13"/>
        <v>12040.883074407202</v>
      </c>
      <c r="J77">
        <f t="shared" si="14"/>
        <v>9713.647441104793</v>
      </c>
      <c r="K77">
        <f t="shared" si="8"/>
        <v>21754.530515511993</v>
      </c>
      <c r="L77">
        <f t="shared" si="15"/>
        <v>-4.1324876305152232E-3</v>
      </c>
      <c r="N77" s="37"/>
      <c r="O77" s="39"/>
      <c r="P77" s="26">
        <v>34</v>
      </c>
      <c r="Q77" s="26">
        <v>4.0452822703192608E-3</v>
      </c>
      <c r="R77" s="26">
        <v>-2.3252599343489857E-2</v>
      </c>
      <c r="S77" s="39"/>
      <c r="T77" s="39"/>
      <c r="U77" s="39"/>
      <c r="V77" s="39"/>
      <c r="W77" s="39"/>
      <c r="X77" s="39"/>
      <c r="Y77" s="39"/>
      <c r="Z77" s="40"/>
      <c r="AC77" s="37"/>
      <c r="AD77" s="39"/>
      <c r="AE77" s="26">
        <v>34</v>
      </c>
      <c r="AF77" s="26">
        <v>-2.5949417929733293E-6</v>
      </c>
      <c r="AG77" s="26">
        <v>4.7529486915402833E-3</v>
      </c>
      <c r="AH77" s="39"/>
      <c r="AI77" s="39"/>
      <c r="AJ77" s="39"/>
      <c r="AK77" s="39"/>
      <c r="AL77" s="39"/>
      <c r="AM77" s="39"/>
      <c r="AN77" s="39"/>
      <c r="AO77" s="40"/>
      <c r="AR77" s="37"/>
      <c r="AS77" s="39"/>
      <c r="AT77" s="26">
        <v>34</v>
      </c>
      <c r="AU77" s="26">
        <v>2.1050133313705007E-3</v>
      </c>
      <c r="AV77" s="26">
        <v>-9.7261744565049681E-3</v>
      </c>
      <c r="BC77" s="39"/>
      <c r="BD77" s="40"/>
    </row>
    <row r="78" spans="1:56" x14ac:dyDescent="0.2">
      <c r="A78" s="1">
        <v>41869</v>
      </c>
      <c r="B78" s="5">
        <v>74.59</v>
      </c>
      <c r="C78" s="5">
        <v>95.42</v>
      </c>
      <c r="D78" s="5">
        <v>1971.74</v>
      </c>
      <c r="E78" s="5">
        <f t="shared" si="9"/>
        <v>0.96000000000000796</v>
      </c>
      <c r="F78">
        <f t="shared" si="10"/>
        <v>1.3038163791932745E-2</v>
      </c>
      <c r="G78">
        <f t="shared" si="11"/>
        <v>-2.5088856366296767E-3</v>
      </c>
      <c r="H78">
        <f t="shared" si="12"/>
        <v>8.5317074667785459E-3</v>
      </c>
      <c r="I78">
        <f t="shared" si="13"/>
        <v>12197.874080130834</v>
      </c>
      <c r="J78">
        <f t="shared" si="14"/>
        <v>9689.2770105605214</v>
      </c>
      <c r="K78">
        <f t="shared" si="8"/>
        <v>21887.151090691354</v>
      </c>
      <c r="L78">
        <f t="shared" si="15"/>
        <v>6.0962278677903813E-3</v>
      </c>
      <c r="N78" s="37"/>
      <c r="O78" s="39"/>
      <c r="P78" s="26">
        <v>35</v>
      </c>
      <c r="Q78" s="26">
        <v>4.8429299605780296E-3</v>
      </c>
      <c r="R78" s="26">
        <v>-2.356141026788838E-3</v>
      </c>
      <c r="S78" s="39"/>
      <c r="T78" s="39"/>
      <c r="U78" s="39"/>
      <c r="V78" s="39"/>
      <c r="W78" s="39"/>
      <c r="X78" s="39"/>
      <c r="Y78" s="39"/>
      <c r="Z78" s="40"/>
      <c r="AC78" s="37"/>
      <c r="AD78" s="39"/>
      <c r="AE78" s="26">
        <v>35</v>
      </c>
      <c r="AF78" s="26">
        <v>2.2238127510979964E-4</v>
      </c>
      <c r="AG78" s="26">
        <v>-1.9324708033262939E-3</v>
      </c>
      <c r="AH78" s="39"/>
      <c r="AI78" s="39"/>
      <c r="AJ78" s="39"/>
      <c r="AK78" s="39"/>
      <c r="AL78" s="39"/>
      <c r="AM78" s="39"/>
      <c r="AN78" s="39"/>
      <c r="AO78" s="40"/>
      <c r="AR78" s="37"/>
      <c r="AS78" s="39"/>
      <c r="AT78" s="26">
        <v>35</v>
      </c>
      <c r="AU78" s="26">
        <v>2.6256629416521859E-3</v>
      </c>
      <c r="AV78" s="26">
        <v>-2.1938267636392957E-3</v>
      </c>
      <c r="BC78" s="39"/>
      <c r="BD78" s="40"/>
    </row>
    <row r="79" spans="1:56" x14ac:dyDescent="0.2">
      <c r="A79" s="1">
        <v>41870</v>
      </c>
      <c r="B79" s="5">
        <v>75.290000000000006</v>
      </c>
      <c r="C79" s="5">
        <v>96.59</v>
      </c>
      <c r="D79" s="5">
        <v>1981.6</v>
      </c>
      <c r="E79" s="5">
        <f t="shared" si="9"/>
        <v>0.70000000000000284</v>
      </c>
      <c r="F79">
        <f t="shared" si="10"/>
        <v>9.3846360101890718E-3</v>
      </c>
      <c r="G79">
        <f t="shared" si="11"/>
        <v>1.2261580381471408E-2</v>
      </c>
      <c r="H79">
        <f t="shared" si="12"/>
        <v>5.0006593161369649E-3</v>
      </c>
      <c r="I79">
        <f t="shared" si="13"/>
        <v>12312.346688470981</v>
      </c>
      <c r="J79">
        <f t="shared" si="14"/>
        <v>9808.0828594638515</v>
      </c>
      <c r="K79">
        <f t="shared" si="8"/>
        <v>22120.429547934833</v>
      </c>
      <c r="L79">
        <f t="shared" si="15"/>
        <v>1.0658237624296983E-2</v>
      </c>
      <c r="N79" s="37"/>
      <c r="O79" s="39"/>
      <c r="P79" s="26">
        <v>36</v>
      </c>
      <c r="Q79" s="26">
        <v>1.5603011781212279E-3</v>
      </c>
      <c r="R79" s="26">
        <v>1.1928070914902099E-2</v>
      </c>
      <c r="S79" s="39"/>
      <c r="T79" s="39"/>
      <c r="U79" s="39"/>
      <c r="V79" s="39"/>
      <c r="W79" s="39"/>
      <c r="X79" s="39"/>
      <c r="Y79" s="39"/>
      <c r="Z79" s="40"/>
      <c r="AC79" s="37"/>
      <c r="AD79" s="39"/>
      <c r="AE79" s="26">
        <v>36</v>
      </c>
      <c r="AF79" s="26">
        <v>-7.0348288019628886E-4</v>
      </c>
      <c r="AG79" s="26">
        <v>-2.924086648219667E-3</v>
      </c>
      <c r="AH79" s="39"/>
      <c r="AI79" s="39"/>
      <c r="AJ79" s="39"/>
      <c r="AK79" s="39"/>
      <c r="AL79" s="39"/>
      <c r="AM79" s="39"/>
      <c r="AN79" s="39"/>
      <c r="AO79" s="40"/>
      <c r="AR79" s="37"/>
      <c r="AS79" s="39"/>
      <c r="AT79" s="26">
        <v>36</v>
      </c>
      <c r="AU79" s="26">
        <v>4.8298840355991102E-4</v>
      </c>
      <c r="AV79" s="26">
        <v>4.6427047456452895E-3</v>
      </c>
      <c r="BC79" s="39"/>
      <c r="BD79" s="40"/>
    </row>
    <row r="80" spans="1:56" x14ac:dyDescent="0.2">
      <c r="A80" s="1">
        <v>41871</v>
      </c>
      <c r="B80" s="5">
        <v>74.81</v>
      </c>
      <c r="C80" s="5">
        <v>97.01</v>
      </c>
      <c r="D80" s="5">
        <v>1986.51</v>
      </c>
      <c r="E80" s="5">
        <f t="shared" si="9"/>
        <v>-0.48000000000000398</v>
      </c>
      <c r="F80">
        <f t="shared" si="10"/>
        <v>-6.3753486518794518E-3</v>
      </c>
      <c r="G80">
        <f t="shared" si="11"/>
        <v>4.3482762190703147E-3</v>
      </c>
      <c r="H80">
        <f t="shared" si="12"/>
        <v>2.4777957206298354E-3</v>
      </c>
      <c r="I80">
        <f t="shared" si="13"/>
        <v>12233.851185609165</v>
      </c>
      <c r="J80">
        <f t="shared" si="14"/>
        <v>9850.7311129163299</v>
      </c>
      <c r="K80">
        <f t="shared" si="8"/>
        <v>22084.582298525493</v>
      </c>
      <c r="L80">
        <f t="shared" si="15"/>
        <v>-1.6205494261157781E-3</v>
      </c>
      <c r="N80" s="37"/>
      <c r="O80" s="39"/>
      <c r="P80" s="26">
        <v>37</v>
      </c>
      <c r="Q80" s="26">
        <v>-9.548317954855081E-3</v>
      </c>
      <c r="R80" s="26">
        <v>1.4902455938639605E-2</v>
      </c>
      <c r="S80" s="39"/>
      <c r="T80" s="39"/>
      <c r="U80" s="39"/>
      <c r="V80" s="39"/>
      <c r="W80" s="39"/>
      <c r="X80" s="39"/>
      <c r="Y80" s="39"/>
      <c r="Z80" s="40"/>
      <c r="AC80" s="37"/>
      <c r="AD80" s="39"/>
      <c r="AE80" s="26">
        <v>37</v>
      </c>
      <c r="AF80" s="26">
        <v>-3.8366645317848545E-3</v>
      </c>
      <c r="AG80" s="26">
        <v>1.4860127314956411E-2</v>
      </c>
      <c r="AH80" s="39"/>
      <c r="AI80" s="39"/>
      <c r="AJ80" s="39"/>
      <c r="AK80" s="39"/>
      <c r="AL80" s="39"/>
      <c r="AM80" s="39"/>
      <c r="AN80" s="39"/>
      <c r="AO80" s="40"/>
      <c r="AR80" s="37"/>
      <c r="AS80" s="39"/>
      <c r="AT80" s="26">
        <v>37</v>
      </c>
      <c r="AU80" s="26">
        <v>-6.7679549552498823E-3</v>
      </c>
      <c r="AV80" s="26">
        <v>1.4867946003098209E-2</v>
      </c>
      <c r="BC80" s="39"/>
      <c r="BD80" s="40"/>
    </row>
    <row r="81" spans="1:56" x14ac:dyDescent="0.2">
      <c r="A81" s="1">
        <v>41872</v>
      </c>
      <c r="B81" s="5">
        <v>74.569999999999993</v>
      </c>
      <c r="C81" s="5">
        <v>97.28</v>
      </c>
      <c r="D81" s="5">
        <v>1992.37</v>
      </c>
      <c r="E81" s="5">
        <f t="shared" si="9"/>
        <v>-0.24000000000000909</v>
      </c>
      <c r="F81">
        <f t="shared" si="10"/>
        <v>-3.2081272557145982E-3</v>
      </c>
      <c r="G81">
        <f t="shared" si="11"/>
        <v>2.7832182249252243E-3</v>
      </c>
      <c r="H81">
        <f t="shared" si="12"/>
        <v>2.9498970556402432E-3</v>
      </c>
      <c r="I81">
        <f t="shared" si="13"/>
        <v>12194.603434178254</v>
      </c>
      <c r="J81">
        <f t="shared" si="14"/>
        <v>9878.1478472786366</v>
      </c>
      <c r="K81">
        <f t="shared" si="8"/>
        <v>22072.751281456891</v>
      </c>
      <c r="L81">
        <f t="shared" si="15"/>
        <v>-5.3571387082071778E-4</v>
      </c>
      <c r="N81" s="37"/>
      <c r="O81" s="39"/>
      <c r="P81" s="26">
        <v>38</v>
      </c>
      <c r="Q81" s="26">
        <v>1.0425458188765436E-2</v>
      </c>
      <c r="R81" s="26">
        <v>1.5746179060169424E-2</v>
      </c>
      <c r="S81" s="39"/>
      <c r="T81" s="39"/>
      <c r="U81" s="39"/>
      <c r="V81" s="39"/>
      <c r="W81" s="39"/>
      <c r="X81" s="39"/>
      <c r="Y81" s="39"/>
      <c r="Z81" s="40"/>
      <c r="AC81" s="37"/>
      <c r="AD81" s="39"/>
      <c r="AE81" s="26">
        <v>38</v>
      </c>
      <c r="AF81" s="26">
        <v>1.7969311633231027E-3</v>
      </c>
      <c r="AG81" s="26">
        <v>8.4061297549523403E-3</v>
      </c>
      <c r="AH81" s="39"/>
      <c r="AI81" s="39"/>
      <c r="AJ81" s="39"/>
      <c r="AK81" s="39"/>
      <c r="AL81" s="39"/>
      <c r="AM81" s="39"/>
      <c r="AN81" s="39"/>
      <c r="AO81" s="40"/>
      <c r="AR81" s="37"/>
      <c r="AS81" s="39"/>
      <c r="AT81" s="26">
        <v>38</v>
      </c>
      <c r="AU81" s="26">
        <v>6.2695538246676629E-3</v>
      </c>
      <c r="AV81" s="26">
        <v>1.2145512339461198E-2</v>
      </c>
      <c r="BC81" s="39"/>
      <c r="BD81" s="40"/>
    </row>
    <row r="82" spans="1:56" x14ac:dyDescent="0.2">
      <c r="A82" s="1">
        <v>41873</v>
      </c>
      <c r="B82" s="5">
        <v>74.569999999999993</v>
      </c>
      <c r="C82" s="5">
        <v>96.91</v>
      </c>
      <c r="D82" s="5">
        <v>1988.4</v>
      </c>
      <c r="E82" s="5">
        <f t="shared" si="9"/>
        <v>0</v>
      </c>
      <c r="F82">
        <f t="shared" si="10"/>
        <v>0</v>
      </c>
      <c r="G82">
        <f t="shared" si="11"/>
        <v>-3.8034539473684676E-3</v>
      </c>
      <c r="H82">
        <f t="shared" si="12"/>
        <v>-1.9926017757744799E-3</v>
      </c>
      <c r="I82">
        <f t="shared" si="13"/>
        <v>12194.603434178254</v>
      </c>
      <c r="J82">
        <f t="shared" si="14"/>
        <v>9840.5767668562148</v>
      </c>
      <c r="K82">
        <f t="shared" si="8"/>
        <v>22035.180201034469</v>
      </c>
      <c r="L82">
        <f t="shared" si="15"/>
        <v>-1.7021475910882441E-3</v>
      </c>
      <c r="N82" s="37"/>
      <c r="O82" s="39"/>
      <c r="P82" s="26">
        <v>39</v>
      </c>
      <c r="Q82" s="26">
        <v>-2.8394475891351336E-4</v>
      </c>
      <c r="R82" s="26">
        <v>-4.3127337701493913E-3</v>
      </c>
      <c r="S82" s="39"/>
      <c r="T82" s="39"/>
      <c r="U82" s="39"/>
      <c r="V82" s="39"/>
      <c r="W82" s="39"/>
      <c r="X82" s="39"/>
      <c r="Y82" s="39"/>
      <c r="Z82" s="40"/>
      <c r="AC82" s="37"/>
      <c r="AD82" s="39"/>
      <c r="AE82" s="26">
        <v>39</v>
      </c>
      <c r="AF82" s="26">
        <v>-1.223651720424213E-3</v>
      </c>
      <c r="AG82" s="26">
        <v>-2.2420379518205075E-3</v>
      </c>
      <c r="AH82" s="39"/>
      <c r="AI82" s="39"/>
      <c r="AJ82" s="39"/>
      <c r="AK82" s="39"/>
      <c r="AL82" s="39"/>
      <c r="AM82" s="39"/>
      <c r="AN82" s="39"/>
      <c r="AO82" s="40"/>
      <c r="AR82" s="37"/>
      <c r="AS82" s="39"/>
      <c r="AT82" s="26">
        <v>39</v>
      </c>
      <c r="AU82" s="26">
        <v>-7.2080863629513429E-4</v>
      </c>
      <c r="AV82" s="26">
        <v>-3.3309335547992373E-3</v>
      </c>
      <c r="BC82" s="39"/>
      <c r="BD82" s="40"/>
    </row>
    <row r="83" spans="1:56" x14ac:dyDescent="0.2">
      <c r="A83" s="1">
        <v>41876</v>
      </c>
      <c r="B83" s="5">
        <v>75.02</v>
      </c>
      <c r="C83" s="5">
        <v>97.43</v>
      </c>
      <c r="D83" s="5">
        <v>1997.92</v>
      </c>
      <c r="E83" s="5">
        <f t="shared" si="9"/>
        <v>0.45000000000000284</v>
      </c>
      <c r="F83">
        <f t="shared" si="10"/>
        <v>6.0345983639533713E-3</v>
      </c>
      <c r="G83">
        <f t="shared" si="11"/>
        <v>5.3658033226706252E-3</v>
      </c>
      <c r="H83">
        <f t="shared" si="12"/>
        <v>4.7877690605511872E-3</v>
      </c>
      <c r="I83">
        <f t="shared" si="13"/>
        <v>12268.192968111207</v>
      </c>
      <c r="J83">
        <f t="shared" si="14"/>
        <v>9893.3793663688084</v>
      </c>
      <c r="K83">
        <f t="shared" si="8"/>
        <v>22161.572334480014</v>
      </c>
      <c r="L83">
        <f t="shared" si="15"/>
        <v>5.7359246574081035E-3</v>
      </c>
      <c r="N83" s="37"/>
      <c r="O83" s="39"/>
      <c r="P83" s="26">
        <v>40</v>
      </c>
      <c r="Q83" s="26">
        <v>5.1616257019880991E-3</v>
      </c>
      <c r="R83" s="26">
        <v>1.8397149802701889E-3</v>
      </c>
      <c r="S83" s="39"/>
      <c r="T83" s="39"/>
      <c r="U83" s="39"/>
      <c r="V83" s="39"/>
      <c r="W83" s="39"/>
      <c r="X83" s="39"/>
      <c r="Y83" s="39"/>
      <c r="Z83" s="40"/>
      <c r="AC83" s="37"/>
      <c r="AD83" s="39"/>
      <c r="AE83" s="26">
        <v>40</v>
      </c>
      <c r="AF83" s="26">
        <v>3.1226928346371561E-4</v>
      </c>
      <c r="AG83" s="26">
        <v>1.6750121155824174E-3</v>
      </c>
      <c r="AH83" s="39"/>
      <c r="AI83" s="39"/>
      <c r="AJ83" s="39"/>
      <c r="AK83" s="39"/>
      <c r="AL83" s="39"/>
      <c r="AM83" s="39"/>
      <c r="AN83" s="39"/>
      <c r="AO83" s="40"/>
      <c r="AR83" s="37"/>
      <c r="AS83" s="39"/>
      <c r="AT83" s="26">
        <v>40</v>
      </c>
      <c r="AU83" s="26">
        <v>2.833685625839682E-3</v>
      </c>
      <c r="AV83" s="26">
        <v>1.7503448427387235E-3</v>
      </c>
      <c r="BC83" s="39"/>
      <c r="BD83" s="40"/>
    </row>
    <row r="84" spans="1:56" x14ac:dyDescent="0.2">
      <c r="A84" s="1">
        <v>41877</v>
      </c>
      <c r="B84" s="5">
        <v>75.959999999999994</v>
      </c>
      <c r="C84" s="5">
        <v>95.99</v>
      </c>
      <c r="D84" s="5">
        <v>2000.02</v>
      </c>
      <c r="E84" s="5">
        <f t="shared" si="9"/>
        <v>0.93999999999999773</v>
      </c>
      <c r="F84">
        <f t="shared" si="10"/>
        <v>1.2529992002132735E-2</v>
      </c>
      <c r="G84">
        <f t="shared" si="11"/>
        <v>-1.477984193780162E-2</v>
      </c>
      <c r="H84">
        <f t="shared" si="12"/>
        <v>1.0510931368622914E-3</v>
      </c>
      <c r="I84">
        <f t="shared" si="13"/>
        <v>12421.913327882261</v>
      </c>
      <c r="J84">
        <f t="shared" si="14"/>
        <v>9747.1567831031698</v>
      </c>
      <c r="K84">
        <f t="shared" si="8"/>
        <v>22169.070110985431</v>
      </c>
      <c r="L84">
        <f t="shared" si="15"/>
        <v>3.3832330992832516E-4</v>
      </c>
      <c r="N84" s="37"/>
      <c r="O84" s="39"/>
      <c r="P84" s="26">
        <v>41</v>
      </c>
      <c r="Q84" s="26">
        <v>1.1376461766535264E-3</v>
      </c>
      <c r="R84" s="26">
        <v>-5.7234449932213969E-3</v>
      </c>
      <c r="S84" s="39"/>
      <c r="T84" s="39"/>
      <c r="U84" s="39"/>
      <c r="V84" s="39"/>
      <c r="W84" s="39"/>
      <c r="X84" s="39"/>
      <c r="Y84" s="39"/>
      <c r="Z84" s="40"/>
      <c r="AC84" s="37"/>
      <c r="AD84" s="39"/>
      <c r="AE84" s="26">
        <v>41</v>
      </c>
      <c r="AF84" s="26">
        <v>-8.2269255690755943E-4</v>
      </c>
      <c r="AG84" s="26">
        <v>9.4502213153366578E-3</v>
      </c>
      <c r="AH84" s="39"/>
      <c r="AI84" s="39"/>
      <c r="AJ84" s="39"/>
      <c r="AK84" s="39"/>
      <c r="AL84" s="39"/>
      <c r="AM84" s="39"/>
      <c r="AN84" s="39"/>
      <c r="AO84" s="40"/>
      <c r="AR84" s="37"/>
      <c r="AS84" s="39"/>
      <c r="AT84" s="26">
        <v>41</v>
      </c>
      <c r="AU84" s="26">
        <v>2.0710825686710876E-4</v>
      </c>
      <c r="AV84" s="26">
        <v>1.5608566865569599E-3</v>
      </c>
      <c r="BC84" s="39"/>
      <c r="BD84" s="40"/>
    </row>
    <row r="85" spans="1:56" x14ac:dyDescent="0.2">
      <c r="A85" s="1">
        <v>41878</v>
      </c>
      <c r="B85" s="5">
        <v>74.63</v>
      </c>
      <c r="C85" s="5">
        <v>96.89</v>
      </c>
      <c r="D85" s="5">
        <v>2000.12</v>
      </c>
      <c r="E85" s="5">
        <f t="shared" si="9"/>
        <v>-1.3299999999999983</v>
      </c>
      <c r="F85">
        <f t="shared" si="10"/>
        <v>-1.7509215376513933E-2</v>
      </c>
      <c r="G85">
        <f t="shared" si="11"/>
        <v>9.3759766642359174E-3</v>
      </c>
      <c r="H85">
        <f t="shared" si="12"/>
        <v>4.9999500004954473E-5</v>
      </c>
      <c r="I85">
        <f t="shared" si="13"/>
        <v>12204.415372035981</v>
      </c>
      <c r="J85">
        <f t="shared" si="14"/>
        <v>9838.5458976441932</v>
      </c>
      <c r="K85">
        <f t="shared" si="8"/>
        <v>22042.961269680174</v>
      </c>
      <c r="L85">
        <f t="shared" si="15"/>
        <v>-5.6885038783275792E-3</v>
      </c>
      <c r="N85" s="37"/>
      <c r="O85" s="39"/>
      <c r="P85" s="26">
        <v>42</v>
      </c>
      <c r="Q85" s="26">
        <v>1.356319691480027E-2</v>
      </c>
      <c r="R85" s="26">
        <v>-2.1201890384442597E-3</v>
      </c>
      <c r="S85" s="39"/>
      <c r="T85" s="39"/>
      <c r="U85" s="39"/>
      <c r="V85" s="39"/>
      <c r="W85" s="39"/>
      <c r="X85" s="39"/>
      <c r="Y85" s="39"/>
      <c r="Z85" s="40"/>
      <c r="AC85" s="37"/>
      <c r="AD85" s="39"/>
      <c r="AE85" s="26">
        <v>42</v>
      </c>
      <c r="AF85" s="26">
        <v>2.6819291352769038E-3</v>
      </c>
      <c r="AG85" s="26">
        <v>-1.2710441572598662E-2</v>
      </c>
      <c r="AH85" s="39"/>
      <c r="AI85" s="39"/>
      <c r="AJ85" s="39"/>
      <c r="AK85" s="39"/>
      <c r="AL85" s="39"/>
      <c r="AM85" s="39"/>
      <c r="AN85" s="39"/>
      <c r="AO85" s="40"/>
      <c r="AR85" s="37"/>
      <c r="AS85" s="39"/>
      <c r="AT85" s="26">
        <v>42</v>
      </c>
      <c r="AU85" s="26">
        <v>8.3176540885144812E-3</v>
      </c>
      <c r="AV85" s="26">
        <v>-7.2701450797433391E-3</v>
      </c>
      <c r="BC85" s="39"/>
      <c r="BD85" s="40"/>
    </row>
    <row r="86" spans="1:56" x14ac:dyDescent="0.2">
      <c r="A86" s="1">
        <v>41879</v>
      </c>
      <c r="B86" s="5">
        <v>73.86</v>
      </c>
      <c r="C86" s="5">
        <v>97.53</v>
      </c>
      <c r="D86" s="5">
        <v>1996.74</v>
      </c>
      <c r="E86" s="5">
        <f t="shared" si="9"/>
        <v>-0.76999999999999602</v>
      </c>
      <c r="F86">
        <f t="shared" si="10"/>
        <v>-1.0317566662200135E-2</v>
      </c>
      <c r="G86">
        <f t="shared" si="11"/>
        <v>6.6054288368252714E-3</v>
      </c>
      <c r="H86">
        <f t="shared" si="12"/>
        <v>-1.6898986060835759E-3</v>
      </c>
      <c r="I86">
        <f t="shared" si="13"/>
        <v>12078.495502861819</v>
      </c>
      <c r="J86">
        <f t="shared" si="14"/>
        <v>9903.5337124289217</v>
      </c>
      <c r="K86">
        <f t="shared" si="8"/>
        <v>21982.029215290742</v>
      </c>
      <c r="L86">
        <f t="shared" si="15"/>
        <v>-2.7642408678203853E-3</v>
      </c>
      <c r="N86" s="37"/>
      <c r="O86" s="39"/>
      <c r="P86" s="26">
        <v>43</v>
      </c>
      <c r="Q86" s="26">
        <v>2.9548555054089549E-3</v>
      </c>
      <c r="R86" s="26">
        <v>-2.6610453507172095E-2</v>
      </c>
      <c r="S86" s="39"/>
      <c r="T86" s="39"/>
      <c r="U86" s="39"/>
      <c r="V86" s="39"/>
      <c r="W86" s="39"/>
      <c r="X86" s="39"/>
      <c r="Y86" s="39"/>
      <c r="Z86" s="40"/>
      <c r="AC86" s="37"/>
      <c r="AD86" s="39"/>
      <c r="AE86" s="26">
        <v>43</v>
      </c>
      <c r="AF86" s="26">
        <v>-3.101493813970857E-4</v>
      </c>
      <c r="AG86" s="26">
        <v>-1.6970613355716778E-2</v>
      </c>
      <c r="AH86" s="39"/>
      <c r="AI86" s="39"/>
      <c r="AJ86" s="39"/>
      <c r="AK86" s="39"/>
      <c r="AL86" s="39"/>
      <c r="AM86" s="39"/>
      <c r="AN86" s="39"/>
      <c r="AO86" s="40"/>
      <c r="AR86" s="37"/>
      <c r="AS86" s="39"/>
      <c r="AT86" s="26">
        <v>43</v>
      </c>
      <c r="AU86" s="26">
        <v>1.3932576563718182E-3</v>
      </c>
      <c r="AV86" s="26">
        <v>-2.1996609871291317E-2</v>
      </c>
      <c r="BC86" s="39"/>
      <c r="BD86" s="40"/>
    </row>
    <row r="87" spans="1:56" x14ac:dyDescent="0.2">
      <c r="A87" s="1">
        <v>41880</v>
      </c>
      <c r="B87" s="5">
        <v>74.819999999999993</v>
      </c>
      <c r="C87" s="5">
        <v>98.45</v>
      </c>
      <c r="D87" s="5">
        <v>2003.37</v>
      </c>
      <c r="E87" s="5">
        <f t="shared" si="9"/>
        <v>0.95999999999999375</v>
      </c>
      <c r="F87">
        <f t="shared" si="10"/>
        <v>1.2997562956945489E-2</v>
      </c>
      <c r="G87">
        <f t="shared" si="11"/>
        <v>9.4329949759048674E-3</v>
      </c>
      <c r="H87">
        <f t="shared" si="12"/>
        <v>3.3204122720033062E-3</v>
      </c>
      <c r="I87">
        <f t="shared" si="13"/>
        <v>12235.486508585447</v>
      </c>
      <c r="J87">
        <f t="shared" si="14"/>
        <v>9996.9536961819686</v>
      </c>
      <c r="K87">
        <f t="shared" si="8"/>
        <v>22232.440204767416</v>
      </c>
      <c r="L87">
        <f t="shared" si="15"/>
        <v>1.1391622994590829E-2</v>
      </c>
      <c r="N87" s="37"/>
      <c r="O87" s="39"/>
      <c r="P87" s="26">
        <v>44</v>
      </c>
      <c r="Q87" s="26">
        <v>1.145130580467312E-2</v>
      </c>
      <c r="R87" s="26">
        <v>-1.3859131237329202E-2</v>
      </c>
      <c r="S87" s="39"/>
      <c r="T87" s="39"/>
      <c r="U87" s="39"/>
      <c r="V87" s="39"/>
      <c r="W87" s="39"/>
      <c r="X87" s="39"/>
      <c r="Y87" s="39"/>
      <c r="Z87" s="40"/>
      <c r="AC87" s="37"/>
      <c r="AD87" s="39"/>
      <c r="AE87" s="26">
        <v>44</v>
      </c>
      <c r="AF87" s="26">
        <v>2.0862710793839992E-3</v>
      </c>
      <c r="AG87" s="26">
        <v>-1.694225895204695E-2</v>
      </c>
      <c r="AH87" s="39"/>
      <c r="AI87" s="39"/>
      <c r="AJ87" s="39"/>
      <c r="AK87" s="39"/>
      <c r="AL87" s="39"/>
      <c r="AM87" s="39"/>
      <c r="AN87" s="39"/>
      <c r="AO87" s="40"/>
      <c r="AR87" s="37"/>
      <c r="AS87" s="39"/>
      <c r="AT87" s="26">
        <v>44</v>
      </c>
      <c r="AU87" s="26">
        <v>6.9391566680701948E-3</v>
      </c>
      <c r="AV87" s="26">
        <v>-1.5327332459985887E-2</v>
      </c>
      <c r="BC87" s="39"/>
      <c r="BD87" s="40"/>
    </row>
    <row r="88" spans="1:56" x14ac:dyDescent="0.2">
      <c r="A88" s="1">
        <v>41884</v>
      </c>
      <c r="B88" s="5">
        <v>76.680000000000007</v>
      </c>
      <c r="C88" s="5">
        <v>97.23</v>
      </c>
      <c r="D88" s="5">
        <v>2002.28</v>
      </c>
      <c r="E88" s="5">
        <f t="shared" si="9"/>
        <v>1.8600000000000136</v>
      </c>
      <c r="F88">
        <f t="shared" si="10"/>
        <v>2.4859663191660167E-2</v>
      </c>
      <c r="G88">
        <f t="shared" si="11"/>
        <v>-1.2392077196546458E-2</v>
      </c>
      <c r="H88">
        <f t="shared" si="12"/>
        <v>-5.4408321977463881E-4</v>
      </c>
      <c r="I88">
        <f t="shared" si="13"/>
        <v>12539.656582174985</v>
      </c>
      <c r="J88">
        <f t="shared" si="14"/>
        <v>9873.0706742485818</v>
      </c>
      <c r="K88">
        <f t="shared" si="8"/>
        <v>22412.727256423568</v>
      </c>
      <c r="L88">
        <f t="shared" si="15"/>
        <v>8.1091886448655601E-3</v>
      </c>
      <c r="N88" s="37"/>
      <c r="O88" s="39"/>
      <c r="P88" s="26">
        <v>45</v>
      </c>
      <c r="Q88" s="26">
        <v>-5.1214288513126557E-3</v>
      </c>
      <c r="R88" s="26">
        <v>-9.9638027069917645E-3</v>
      </c>
      <c r="S88" s="39"/>
      <c r="T88" s="39"/>
      <c r="U88" s="39"/>
      <c r="V88" s="39"/>
      <c r="W88" s="39"/>
      <c r="X88" s="39"/>
      <c r="Y88" s="39"/>
      <c r="Z88" s="40"/>
      <c r="AC88" s="37"/>
      <c r="AD88" s="39"/>
      <c r="AE88" s="26">
        <v>45</v>
      </c>
      <c r="AF88" s="26">
        <v>-2.5880622035564806E-3</v>
      </c>
      <c r="AG88" s="26">
        <v>5.2552759909999655E-3</v>
      </c>
      <c r="AH88" s="39"/>
      <c r="AI88" s="39"/>
      <c r="AJ88" s="39"/>
      <c r="AK88" s="39"/>
      <c r="AL88" s="39"/>
      <c r="AM88" s="39"/>
      <c r="AN88" s="39"/>
      <c r="AO88" s="40"/>
      <c r="AR88" s="37"/>
      <c r="AS88" s="39"/>
      <c r="AT88" s="26">
        <v>45</v>
      </c>
      <c r="AU88" s="26">
        <v>-3.8783858952907489E-3</v>
      </c>
      <c r="AV88" s="26">
        <v>-2.7338381702040021E-3</v>
      </c>
      <c r="BC88" s="39"/>
      <c r="BD88" s="40"/>
    </row>
    <row r="89" spans="1:56" x14ac:dyDescent="0.2">
      <c r="A89" s="1">
        <v>41885</v>
      </c>
      <c r="B89" s="5">
        <v>75.83</v>
      </c>
      <c r="C89" s="5">
        <v>97.6</v>
      </c>
      <c r="D89" s="5">
        <v>2000.72</v>
      </c>
      <c r="E89" s="5">
        <f t="shared" si="9"/>
        <v>-0.85000000000000853</v>
      </c>
      <c r="F89">
        <f t="shared" si="10"/>
        <v>-1.1085028690662604E-2</v>
      </c>
      <c r="G89">
        <f t="shared" si="11"/>
        <v>3.8054098529259521E-3</v>
      </c>
      <c r="H89">
        <f t="shared" si="12"/>
        <v>-7.791118125336843E-4</v>
      </c>
      <c r="I89">
        <f t="shared" si="13"/>
        <v>12400.654129190518</v>
      </c>
      <c r="J89">
        <f t="shared" si="14"/>
        <v>9910.6417546710018</v>
      </c>
      <c r="K89">
        <f t="shared" si="8"/>
        <v>22311.29588386152</v>
      </c>
      <c r="L89">
        <f t="shared" si="15"/>
        <v>-4.5256149062795582E-3</v>
      </c>
      <c r="N89" s="37"/>
      <c r="O89" s="39"/>
      <c r="P89" s="26">
        <v>46</v>
      </c>
      <c r="Q89" s="26">
        <v>-1.0629529775696405E-2</v>
      </c>
      <c r="R89" s="26">
        <v>-2.8120661677818803E-2</v>
      </c>
      <c r="S89" s="39"/>
      <c r="T89" s="39"/>
      <c r="U89" s="39"/>
      <c r="V89" s="39"/>
      <c r="W89" s="39"/>
      <c r="X89" s="39"/>
      <c r="Y89" s="39"/>
      <c r="Z89" s="40"/>
      <c r="AC89" s="37"/>
      <c r="AD89" s="39"/>
      <c r="AE89" s="26">
        <v>46</v>
      </c>
      <c r="AF89" s="26">
        <v>-4.1416199000433992E-3</v>
      </c>
      <c r="AG89" s="26">
        <v>8.4387346943957803E-3</v>
      </c>
      <c r="AH89" s="39"/>
      <c r="AI89" s="39"/>
      <c r="AJ89" s="39"/>
      <c r="AK89" s="39"/>
      <c r="AL89" s="39"/>
      <c r="AM89" s="39"/>
      <c r="AN89" s="39"/>
      <c r="AO89" s="40"/>
      <c r="AR89" s="37"/>
      <c r="AS89" s="39"/>
      <c r="AT89" s="26">
        <v>46</v>
      </c>
      <c r="AU89" s="26">
        <v>-7.4736957478676886E-3</v>
      </c>
      <c r="AV89" s="26">
        <v>-1.0538661940123694E-2</v>
      </c>
      <c r="BC89" s="39"/>
      <c r="BD89" s="40"/>
    </row>
    <row r="90" spans="1:56" x14ac:dyDescent="0.2">
      <c r="A90" s="1">
        <v>41886</v>
      </c>
      <c r="B90" s="5">
        <v>75.95</v>
      </c>
      <c r="C90" s="5">
        <v>97.23</v>
      </c>
      <c r="D90" s="5">
        <v>1997.65</v>
      </c>
      <c r="E90" s="5">
        <f t="shared" si="9"/>
        <v>0.12000000000000455</v>
      </c>
      <c r="F90">
        <f t="shared" si="10"/>
        <v>1.5824871422920289E-3</v>
      </c>
      <c r="G90">
        <f t="shared" si="11"/>
        <v>-3.7909836065572783E-3</v>
      </c>
      <c r="H90">
        <f t="shared" si="12"/>
        <v>-1.5344475988643769E-3</v>
      </c>
      <c r="I90">
        <f t="shared" si="13"/>
        <v>12420.278004905973</v>
      </c>
      <c r="J90">
        <f t="shared" si="14"/>
        <v>9873.0706742485818</v>
      </c>
      <c r="K90">
        <f t="shared" si="8"/>
        <v>22293.348679154555</v>
      </c>
      <c r="L90">
        <f t="shared" si="15"/>
        <v>-8.0439992371517208E-4</v>
      </c>
      <c r="N90" s="37"/>
      <c r="O90" s="39"/>
      <c r="P90" s="26">
        <v>47</v>
      </c>
      <c r="Q90" s="26">
        <v>9.979171378625331E-3</v>
      </c>
      <c r="R90" s="26">
        <v>2.5234340412324332E-2</v>
      </c>
      <c r="S90" s="39"/>
      <c r="T90" s="39"/>
      <c r="U90" s="39"/>
      <c r="V90" s="39"/>
      <c r="W90" s="39"/>
      <c r="X90" s="39"/>
      <c r="Y90" s="39"/>
      <c r="Z90" s="40"/>
      <c r="AC90" s="37"/>
      <c r="AD90" s="39"/>
      <c r="AE90" s="26">
        <v>47</v>
      </c>
      <c r="AF90" s="26">
        <v>1.6710561442826112E-3</v>
      </c>
      <c r="AG90" s="26">
        <v>-2.3841775786753697E-3</v>
      </c>
      <c r="AH90" s="39"/>
      <c r="AI90" s="39"/>
      <c r="AJ90" s="39"/>
      <c r="AK90" s="39"/>
      <c r="AL90" s="39"/>
      <c r="AM90" s="39"/>
      <c r="AN90" s="39"/>
      <c r="AO90" s="40"/>
      <c r="AR90" s="37"/>
      <c r="AS90" s="39"/>
      <c r="AT90" s="26">
        <v>47</v>
      </c>
      <c r="AU90" s="26">
        <v>5.9782484568831461E-3</v>
      </c>
      <c r="AV90" s="26">
        <v>1.1534576369609096E-2</v>
      </c>
      <c r="BC90" s="39"/>
      <c r="BD90" s="40"/>
    </row>
    <row r="91" spans="1:56" x14ac:dyDescent="0.2">
      <c r="A91" s="1">
        <v>41887</v>
      </c>
      <c r="B91" s="5">
        <v>77.260000000000005</v>
      </c>
      <c r="C91" s="5">
        <v>97.92</v>
      </c>
      <c r="D91" s="5">
        <v>2007.71</v>
      </c>
      <c r="E91" s="5">
        <f t="shared" si="9"/>
        <v>1.3100000000000023</v>
      </c>
      <c r="F91">
        <f t="shared" si="10"/>
        <v>1.7248189598420043E-2</v>
      </c>
      <c r="G91">
        <f t="shared" si="11"/>
        <v>7.0965751311323428E-3</v>
      </c>
      <c r="H91">
        <f t="shared" si="12"/>
        <v>5.0359172027131605E-3</v>
      </c>
      <c r="I91">
        <f t="shared" si="13"/>
        <v>12634.505314799677</v>
      </c>
      <c r="J91">
        <f t="shared" si="14"/>
        <v>9943.1356620633651</v>
      </c>
      <c r="K91">
        <f t="shared" si="8"/>
        <v>22577.64097686304</v>
      </c>
      <c r="L91">
        <f t="shared" si="15"/>
        <v>1.2752337111845093E-2</v>
      </c>
      <c r="N91" s="37"/>
      <c r="O91" s="39"/>
      <c r="P91" s="26">
        <v>48</v>
      </c>
      <c r="Q91" s="26">
        <v>-5.4872443561661804E-3</v>
      </c>
      <c r="R91" s="26">
        <v>3.9480724306621886E-3</v>
      </c>
      <c r="S91" s="39"/>
      <c r="T91" s="39"/>
      <c r="U91" s="39"/>
      <c r="V91" s="39"/>
      <c r="W91" s="39"/>
      <c r="X91" s="39"/>
      <c r="Y91" s="39"/>
      <c r="Z91" s="40"/>
      <c r="AC91" s="37"/>
      <c r="AD91" s="39"/>
      <c r="AE91" s="26">
        <v>48</v>
      </c>
      <c r="AF91" s="26">
        <v>-2.6912403226326165E-3</v>
      </c>
      <c r="AG91" s="26">
        <v>8.2983358471508863E-3</v>
      </c>
      <c r="AH91" s="39"/>
      <c r="AI91" s="39"/>
      <c r="AJ91" s="39"/>
      <c r="AK91" s="39"/>
      <c r="AL91" s="39"/>
      <c r="AM91" s="39"/>
      <c r="AN91" s="39"/>
      <c r="AO91" s="40"/>
      <c r="AR91" s="37"/>
      <c r="AS91" s="39"/>
      <c r="AT91" s="26">
        <v>48</v>
      </c>
      <c r="AU91" s="26">
        <v>-4.1171651237182742E-3</v>
      </c>
      <c r="AV91" s="26">
        <v>6.0358193938350535E-3</v>
      </c>
      <c r="BC91" s="39"/>
      <c r="BD91" s="40"/>
    </row>
    <row r="92" spans="1:56" x14ac:dyDescent="0.2">
      <c r="A92" s="1">
        <v>41890</v>
      </c>
      <c r="B92" s="5">
        <v>77.89</v>
      </c>
      <c r="C92" s="5">
        <v>97.24</v>
      </c>
      <c r="D92" s="5">
        <v>2001.54</v>
      </c>
      <c r="E92" s="5">
        <f t="shared" si="9"/>
        <v>0.62999999999999545</v>
      </c>
      <c r="F92">
        <f t="shared" si="10"/>
        <v>8.1542842350504196E-3</v>
      </c>
      <c r="G92">
        <f t="shared" si="11"/>
        <v>-6.9444444444445143E-3</v>
      </c>
      <c r="H92">
        <f t="shared" si="12"/>
        <v>-3.0731529952035268E-3</v>
      </c>
      <c r="I92">
        <f t="shared" si="13"/>
        <v>12737.530662305808</v>
      </c>
      <c r="J92">
        <f t="shared" si="14"/>
        <v>9874.0861088545917</v>
      </c>
      <c r="K92">
        <f t="shared" si="8"/>
        <v>22611.616771160399</v>
      </c>
      <c r="L92">
        <f t="shared" si="15"/>
        <v>1.504842526824513E-3</v>
      </c>
      <c r="N92" s="37"/>
      <c r="O92" s="39"/>
      <c r="P92" s="26">
        <v>49</v>
      </c>
      <c r="Q92" s="26">
        <v>4.3863194056914089E-3</v>
      </c>
      <c r="R92" s="26">
        <v>1.8274386621748066E-2</v>
      </c>
      <c r="S92" s="39"/>
      <c r="T92" s="39"/>
      <c r="U92" s="39"/>
      <c r="V92" s="39"/>
      <c r="W92" s="39"/>
      <c r="X92" s="39"/>
      <c r="Y92" s="39"/>
      <c r="Z92" s="40"/>
      <c r="AC92" s="37"/>
      <c r="AD92" s="39"/>
      <c r="AE92" s="26">
        <v>49</v>
      </c>
      <c r="AF92" s="26">
        <v>9.3594447929316155E-5</v>
      </c>
      <c r="AG92" s="26">
        <v>-4.2501232394945689E-3</v>
      </c>
      <c r="AH92" s="39"/>
      <c r="AI92" s="39"/>
      <c r="AJ92" s="39"/>
      <c r="AK92" s="39"/>
      <c r="AL92" s="39"/>
      <c r="AM92" s="39"/>
      <c r="AN92" s="39"/>
      <c r="AO92" s="40"/>
      <c r="AR92" s="37"/>
      <c r="AS92" s="39"/>
      <c r="AT92" s="26">
        <v>49</v>
      </c>
      <c r="AU92" s="26">
        <v>2.3276189425840027E-3</v>
      </c>
      <c r="AV92" s="26">
        <v>7.3094059198148056E-3</v>
      </c>
      <c r="BC92" s="39"/>
      <c r="BD92" s="40"/>
    </row>
    <row r="93" spans="1:56" x14ac:dyDescent="0.2">
      <c r="A93" s="1">
        <v>41891</v>
      </c>
      <c r="B93" s="5">
        <v>76.67</v>
      </c>
      <c r="C93" s="5">
        <v>95.7</v>
      </c>
      <c r="D93" s="5">
        <v>1988.44</v>
      </c>
      <c r="E93" s="5">
        <f t="shared" si="9"/>
        <v>-1.2199999999999989</v>
      </c>
      <c r="F93">
        <f t="shared" si="10"/>
        <v>-1.5663114648863767E-2</v>
      </c>
      <c r="G93">
        <f t="shared" si="11"/>
        <v>-1.5837104072398109E-2</v>
      </c>
      <c r="H93">
        <f t="shared" si="12"/>
        <v>-6.5449603805069643E-3</v>
      </c>
      <c r="I93">
        <f t="shared" si="13"/>
        <v>12538.021259198695</v>
      </c>
      <c r="J93">
        <f t="shared" si="14"/>
        <v>9717.7091795288416</v>
      </c>
      <c r="K93">
        <f t="shared" si="8"/>
        <v>22255.730438727536</v>
      </c>
      <c r="L93">
        <f t="shared" si="15"/>
        <v>-1.573909269888088E-2</v>
      </c>
      <c r="N93" s="37"/>
      <c r="O93" s="39"/>
      <c r="P93" s="26">
        <v>50</v>
      </c>
      <c r="Q93" s="26">
        <v>1.0330375859627296E-2</v>
      </c>
      <c r="R93" s="26">
        <v>1.3184848740915397E-2</v>
      </c>
      <c r="S93" s="39"/>
      <c r="T93" s="39"/>
      <c r="U93" s="39"/>
      <c r="V93" s="39"/>
      <c r="W93" s="39"/>
      <c r="X93" s="39"/>
      <c r="Y93" s="39"/>
      <c r="Z93" s="40"/>
      <c r="AC93" s="37"/>
      <c r="AD93" s="39"/>
      <c r="AE93" s="26">
        <v>50</v>
      </c>
      <c r="AF93" s="26">
        <v>1.7701132298356213E-3</v>
      </c>
      <c r="AG93" s="26">
        <v>-1.7447604831179471E-2</v>
      </c>
      <c r="AH93" s="39"/>
      <c r="AI93" s="39"/>
      <c r="AJ93" s="39"/>
      <c r="AK93" s="39"/>
      <c r="AL93" s="39"/>
      <c r="AM93" s="39"/>
      <c r="AN93" s="39"/>
      <c r="AO93" s="40"/>
      <c r="AR93" s="37"/>
      <c r="AS93" s="39"/>
      <c r="AT93" s="26">
        <v>50</v>
      </c>
      <c r="AU93" s="26">
        <v>6.2074906127822412E-3</v>
      </c>
      <c r="AV93" s="26">
        <v>-1.4660119198868105E-3</v>
      </c>
      <c r="BC93" s="39"/>
      <c r="BD93" s="40"/>
    </row>
    <row r="94" spans="1:56" x14ac:dyDescent="0.2">
      <c r="A94" s="1">
        <v>41892</v>
      </c>
      <c r="B94" s="5">
        <v>77.430000000000007</v>
      </c>
      <c r="C94" s="5">
        <v>95.62</v>
      </c>
      <c r="D94" s="5">
        <v>1995.69</v>
      </c>
      <c r="E94" s="5">
        <f t="shared" si="9"/>
        <v>0.76000000000000512</v>
      </c>
      <c r="F94">
        <f t="shared" si="10"/>
        <v>9.9126124951089741E-3</v>
      </c>
      <c r="G94">
        <f t="shared" si="11"/>
        <v>-8.3594566353185256E-4</v>
      </c>
      <c r="H94">
        <f t="shared" si="12"/>
        <v>3.6460743095089619E-3</v>
      </c>
      <c r="I94">
        <f t="shared" si="13"/>
        <v>12662.305805396571</v>
      </c>
      <c r="J94">
        <f t="shared" si="14"/>
        <v>9709.5857026807516</v>
      </c>
      <c r="K94">
        <f t="shared" si="8"/>
        <v>22371.891508077322</v>
      </c>
      <c r="L94">
        <f t="shared" si="15"/>
        <v>5.2193779786105033E-3</v>
      </c>
      <c r="N94" s="37"/>
      <c r="O94" s="39"/>
      <c r="P94" s="26">
        <v>51</v>
      </c>
      <c r="Q94" s="26">
        <v>-1.611562641199797E-3</v>
      </c>
      <c r="R94" s="26">
        <v>-9.1395419243378156E-3</v>
      </c>
      <c r="S94" s="39"/>
      <c r="T94" s="39"/>
      <c r="U94" s="39"/>
      <c r="V94" s="39"/>
      <c r="W94" s="39"/>
      <c r="X94" s="39"/>
      <c r="Y94" s="39"/>
      <c r="Z94" s="40"/>
      <c r="AC94" s="37"/>
      <c r="AD94" s="39"/>
      <c r="AE94" s="26">
        <v>51</v>
      </c>
      <c r="AF94" s="26">
        <v>-1.5981058212720975E-3</v>
      </c>
      <c r="AG94" s="26">
        <v>1.0802780554957076E-2</v>
      </c>
      <c r="AH94" s="39"/>
      <c r="AI94" s="39"/>
      <c r="AJ94" s="39"/>
      <c r="AK94" s="39"/>
      <c r="AL94" s="39"/>
      <c r="AM94" s="39"/>
      <c r="AN94" s="39"/>
      <c r="AO94" s="40"/>
      <c r="AR94" s="37"/>
      <c r="AS94" s="39"/>
      <c r="AT94" s="26">
        <v>51</v>
      </c>
      <c r="AU94" s="26">
        <v>-1.5873863766395048E-3</v>
      </c>
      <c r="AV94" s="26">
        <v>2.0105686080700924E-4</v>
      </c>
      <c r="BC94" s="39"/>
      <c r="BD94" s="40"/>
    </row>
    <row r="95" spans="1:56" x14ac:dyDescent="0.2">
      <c r="A95" s="1">
        <v>41893</v>
      </c>
      <c r="B95" s="5">
        <v>77.92</v>
      </c>
      <c r="C95" s="5">
        <v>96.15</v>
      </c>
      <c r="D95" s="5">
        <v>1997.45</v>
      </c>
      <c r="E95" s="5">
        <f t="shared" si="9"/>
        <v>0.48999999999999488</v>
      </c>
      <c r="F95">
        <f t="shared" si="10"/>
        <v>6.3282965258942897E-3</v>
      </c>
      <c r="G95">
        <f t="shared" si="11"/>
        <v>5.5427734783518208E-3</v>
      </c>
      <c r="H95">
        <f t="shared" si="12"/>
        <v>8.8190049556794434E-4</v>
      </c>
      <c r="I95">
        <f t="shared" si="13"/>
        <v>12742.436631234674</v>
      </c>
      <c r="J95">
        <f t="shared" si="14"/>
        <v>9763.4037367993533</v>
      </c>
      <c r="K95">
        <f t="shared" si="8"/>
        <v>22505.840368034027</v>
      </c>
      <c r="L95">
        <f t="shared" si="15"/>
        <v>5.9873730349685851E-3</v>
      </c>
      <c r="N95" s="37"/>
      <c r="O95" s="39"/>
      <c r="P95" s="26">
        <v>52</v>
      </c>
      <c r="Q95" s="26">
        <v>9.198142142062004E-3</v>
      </c>
      <c r="R95" s="26">
        <v>-1.9032188131950269E-3</v>
      </c>
      <c r="S95" s="39"/>
      <c r="T95" s="39"/>
      <c r="U95" s="39"/>
      <c r="V95" s="39"/>
      <c r="W95" s="39"/>
      <c r="X95" s="39"/>
      <c r="Y95" s="39"/>
      <c r="Z95" s="40"/>
      <c r="AC95" s="37"/>
      <c r="AD95" s="39"/>
      <c r="AE95" s="26">
        <v>52</v>
      </c>
      <c r="AF95" s="26">
        <v>1.4507671556998514E-3</v>
      </c>
      <c r="AG95" s="26">
        <v>2.6484335001723115E-3</v>
      </c>
      <c r="AH95" s="39"/>
      <c r="AI95" s="39"/>
      <c r="AJ95" s="39"/>
      <c r="AK95" s="39"/>
      <c r="AL95" s="39"/>
      <c r="AM95" s="39"/>
      <c r="AN95" s="39"/>
      <c r="AO95" s="40"/>
      <c r="AR95" s="37"/>
      <c r="AS95" s="39"/>
      <c r="AT95" s="26">
        <v>52</v>
      </c>
      <c r="AU95" s="26">
        <v>5.4684462314126773E-3</v>
      </c>
      <c r="AV95" s="26">
        <v>3.1089492566677233E-4</v>
      </c>
      <c r="BC95" s="39"/>
      <c r="BD95" s="40"/>
    </row>
    <row r="96" spans="1:56" x14ac:dyDescent="0.2">
      <c r="A96" s="1">
        <v>41894</v>
      </c>
      <c r="B96" s="5">
        <v>77.48</v>
      </c>
      <c r="C96" s="5">
        <v>94.1</v>
      </c>
      <c r="D96" s="5">
        <v>1985.54</v>
      </c>
      <c r="E96" s="5">
        <f t="shared" si="9"/>
        <v>-0.43999999999999773</v>
      </c>
      <c r="F96">
        <f t="shared" si="10"/>
        <v>-5.6468172484599299E-3</v>
      </c>
      <c r="G96">
        <f t="shared" si="11"/>
        <v>-2.1320852834113481E-2</v>
      </c>
      <c r="H96">
        <f t="shared" si="12"/>
        <v>-5.9626023179554337E-3</v>
      </c>
      <c r="I96">
        <f t="shared" si="13"/>
        <v>12670.482420278009</v>
      </c>
      <c r="J96">
        <f t="shared" si="14"/>
        <v>9555.2396425670213</v>
      </c>
      <c r="K96">
        <f t="shared" si="8"/>
        <v>22225.72206284503</v>
      </c>
      <c r="L96">
        <f t="shared" si="15"/>
        <v>-1.2446471698380132E-2</v>
      </c>
      <c r="N96" s="37"/>
      <c r="O96" s="39"/>
      <c r="P96" s="26">
        <v>53</v>
      </c>
      <c r="Q96" s="26">
        <v>-1.9063471586747066E-2</v>
      </c>
      <c r="R96" s="26">
        <v>5.8874501270035975E-4</v>
      </c>
      <c r="S96" s="39"/>
      <c r="T96" s="39"/>
      <c r="U96" s="39"/>
      <c r="V96" s="39"/>
      <c r="W96" s="39"/>
      <c r="X96" s="39"/>
      <c r="Y96" s="39"/>
      <c r="Z96" s="40"/>
      <c r="AC96" s="37"/>
      <c r="AD96" s="39"/>
      <c r="AE96" s="26">
        <v>53</v>
      </c>
      <c r="AF96" s="26">
        <v>-6.5204098663413576E-3</v>
      </c>
      <c r="AG96" s="26">
        <v>-5.0125560450692327E-3</v>
      </c>
      <c r="AH96" s="39"/>
      <c r="AI96" s="39"/>
      <c r="AJ96" s="39"/>
      <c r="AK96" s="39"/>
      <c r="AL96" s="39"/>
      <c r="AM96" s="39"/>
      <c r="AN96" s="39"/>
      <c r="AO96" s="40"/>
      <c r="AR96" s="37"/>
      <c r="AS96" s="39"/>
      <c r="AT96" s="26">
        <v>53</v>
      </c>
      <c r="AU96" s="26">
        <v>-1.2978793513069508E-2</v>
      </c>
      <c r="AV96" s="26">
        <v>-2.2092793334162648E-3</v>
      </c>
      <c r="BC96" s="39"/>
      <c r="BD96" s="40"/>
    </row>
    <row r="97" spans="1:56" x14ac:dyDescent="0.2">
      <c r="A97" s="1">
        <v>41897</v>
      </c>
      <c r="B97" s="5">
        <v>74.58</v>
      </c>
      <c r="C97" s="5">
        <v>94.18</v>
      </c>
      <c r="D97" s="5">
        <v>1984.13</v>
      </c>
      <c r="E97" s="5">
        <f t="shared" si="9"/>
        <v>-2.9000000000000057</v>
      </c>
      <c r="F97">
        <f t="shared" si="10"/>
        <v>-3.7429013939081122E-2</v>
      </c>
      <c r="G97">
        <f t="shared" si="11"/>
        <v>8.5015940488854952E-4</v>
      </c>
      <c r="H97">
        <f t="shared" si="12"/>
        <v>-7.1013427077764961E-4</v>
      </c>
      <c r="I97">
        <f t="shared" si="13"/>
        <v>12196.238757154541</v>
      </c>
      <c r="J97">
        <f t="shared" si="14"/>
        <v>9563.3631194151149</v>
      </c>
      <c r="K97">
        <f t="shared" si="8"/>
        <v>21759.601876569657</v>
      </c>
      <c r="L97">
        <f t="shared" si="15"/>
        <v>-2.0972105426198557E-2</v>
      </c>
      <c r="N97" s="37"/>
      <c r="O97" s="39"/>
      <c r="P97" s="26">
        <v>54</v>
      </c>
      <c r="Q97" s="26">
        <v>1.988548014841247E-2</v>
      </c>
      <c r="R97" s="26">
        <v>1.0381045977171106E-2</v>
      </c>
      <c r="S97" s="39"/>
      <c r="T97" s="39"/>
      <c r="U97" s="39"/>
      <c r="V97" s="39"/>
      <c r="W97" s="39"/>
      <c r="X97" s="39"/>
      <c r="Y97" s="39"/>
      <c r="Z97" s="40"/>
      <c r="AC97" s="37"/>
      <c r="AD97" s="39"/>
      <c r="AE97" s="26">
        <v>54</v>
      </c>
      <c r="AF97" s="26">
        <v>4.4651266314352251E-3</v>
      </c>
      <c r="AG97" s="26">
        <v>7.8219151858080586E-3</v>
      </c>
      <c r="AH97" s="39"/>
      <c r="AI97" s="39"/>
      <c r="AJ97" s="39"/>
      <c r="AK97" s="39"/>
      <c r="AL97" s="39"/>
      <c r="AM97" s="39"/>
      <c r="AN97" s="39"/>
      <c r="AO97" s="40"/>
      <c r="AR97" s="37"/>
      <c r="AS97" s="39"/>
      <c r="AT97" s="26">
        <v>54</v>
      </c>
      <c r="AU97" s="26">
        <v>1.2444406214635164E-2</v>
      </c>
      <c r="AV97" s="26">
        <v>9.2779389936361537E-3</v>
      </c>
      <c r="BC97" s="39"/>
      <c r="BD97" s="40"/>
    </row>
    <row r="98" spans="1:56" x14ac:dyDescent="0.2">
      <c r="A98" s="1">
        <v>41898</v>
      </c>
      <c r="B98" s="5">
        <v>76.08</v>
      </c>
      <c r="C98" s="5">
        <v>95.13</v>
      </c>
      <c r="D98" s="5">
        <v>1998.98</v>
      </c>
      <c r="E98" s="5">
        <f t="shared" si="9"/>
        <v>1.5</v>
      </c>
      <c r="F98">
        <f t="shared" si="10"/>
        <v>2.0112630732099759E-2</v>
      </c>
      <c r="G98">
        <f t="shared" si="11"/>
        <v>1.0087067317901769E-2</v>
      </c>
      <c r="H98">
        <f t="shared" si="12"/>
        <v>7.484388623729246E-3</v>
      </c>
      <c r="I98">
        <f t="shared" si="13"/>
        <v>12441.537203597714</v>
      </c>
      <c r="J98">
        <f t="shared" si="14"/>
        <v>9659.829406986195</v>
      </c>
      <c r="K98">
        <f t="shared" si="8"/>
        <v>22101.366610583907</v>
      </c>
      <c r="L98">
        <f t="shared" si="15"/>
        <v>1.5706387274587792E-2</v>
      </c>
      <c r="N98" s="37"/>
      <c r="O98" s="39"/>
      <c r="P98" s="26">
        <v>55</v>
      </c>
      <c r="Q98" s="26">
        <v>-2.2956586711768935E-3</v>
      </c>
      <c r="R98" s="26">
        <v>1.6618955952673591E-2</v>
      </c>
      <c r="S98" s="39"/>
      <c r="T98" s="39"/>
      <c r="U98" s="39"/>
      <c r="V98" s="39"/>
      <c r="W98" s="39"/>
      <c r="X98" s="39"/>
      <c r="Y98" s="39"/>
      <c r="Z98" s="40"/>
      <c r="AC98" s="37"/>
      <c r="AD98" s="39"/>
      <c r="AE98" s="26">
        <v>55</v>
      </c>
      <c r="AF98" s="26">
        <v>-1.7910548371120659E-3</v>
      </c>
      <c r="AG98" s="26">
        <v>7.7106299704669942E-4</v>
      </c>
      <c r="AH98" s="39"/>
      <c r="AI98" s="39"/>
      <c r="AJ98" s="39"/>
      <c r="AK98" s="39"/>
      <c r="AL98" s="39"/>
      <c r="AM98" s="39"/>
      <c r="AN98" s="39"/>
      <c r="AO98" s="40"/>
      <c r="AR98" s="37"/>
      <c r="AS98" s="39"/>
      <c r="AT98" s="26">
        <v>55</v>
      </c>
      <c r="AU98" s="26">
        <v>-2.0339172645898922E-3</v>
      </c>
      <c r="AV98" s="26">
        <v>9.1331359997907785E-3</v>
      </c>
      <c r="BC98" s="39"/>
      <c r="BD98" s="40"/>
    </row>
    <row r="99" spans="1:56" x14ac:dyDescent="0.2">
      <c r="A99" s="1">
        <v>41899</v>
      </c>
      <c r="B99" s="5">
        <v>76.430000000000007</v>
      </c>
      <c r="C99" s="5">
        <v>95.29</v>
      </c>
      <c r="D99" s="5">
        <v>2001.57</v>
      </c>
      <c r="E99" s="5">
        <f t="shared" si="9"/>
        <v>0.35000000000000853</v>
      </c>
      <c r="F99">
        <f t="shared" si="10"/>
        <v>4.6004206098844442E-3</v>
      </c>
      <c r="G99">
        <f t="shared" si="11"/>
        <v>1.6819089666772922E-3</v>
      </c>
      <c r="H99">
        <f t="shared" si="12"/>
        <v>1.2956607870013297E-3</v>
      </c>
      <c r="I99">
        <f t="shared" si="13"/>
        <v>12498.77350776779</v>
      </c>
      <c r="J99">
        <f t="shared" si="14"/>
        <v>9676.0763606823784</v>
      </c>
      <c r="K99">
        <f t="shared" si="8"/>
        <v>22174.849868450168</v>
      </c>
      <c r="L99">
        <f t="shared" si="15"/>
        <v>3.3248286932207691E-3</v>
      </c>
      <c r="N99" s="37"/>
      <c r="O99" s="39"/>
      <c r="P99" s="26">
        <v>56</v>
      </c>
      <c r="Q99" s="26">
        <v>1.0634578854168533E-2</v>
      </c>
      <c r="R99" s="26">
        <v>-1.250777770143092E-2</v>
      </c>
      <c r="S99" s="39"/>
      <c r="T99" s="39"/>
      <c r="U99" s="39"/>
      <c r="V99" s="39"/>
      <c r="W99" s="39"/>
      <c r="X99" s="39"/>
      <c r="Y99" s="39"/>
      <c r="Z99" s="40"/>
      <c r="AC99" s="37"/>
      <c r="AD99" s="39"/>
      <c r="AE99" s="26">
        <v>56</v>
      </c>
      <c r="AF99" s="26">
        <v>1.8559135646428093E-3</v>
      </c>
      <c r="AG99" s="26">
        <v>-5.225323407403666E-3</v>
      </c>
      <c r="AH99" s="39"/>
      <c r="AI99" s="39"/>
      <c r="AJ99" s="39"/>
      <c r="AK99" s="39"/>
      <c r="AL99" s="39"/>
      <c r="AM99" s="39"/>
      <c r="AN99" s="39"/>
      <c r="AO99" s="40"/>
      <c r="AR99" s="37"/>
      <c r="AS99" s="39"/>
      <c r="AT99" s="26">
        <v>56</v>
      </c>
      <c r="AU99" s="26">
        <v>6.4060534275294841E-3</v>
      </c>
      <c r="AV99" s="26">
        <v>-8.9780337296970353E-3</v>
      </c>
      <c r="BC99" s="39"/>
      <c r="BD99" s="40"/>
    </row>
    <row r="100" spans="1:56" x14ac:dyDescent="0.2">
      <c r="A100" s="1">
        <v>41900</v>
      </c>
      <c r="B100" s="5">
        <v>77</v>
      </c>
      <c r="C100" s="5">
        <v>94.58</v>
      </c>
      <c r="D100" s="5">
        <v>2011.36</v>
      </c>
      <c r="E100" s="5">
        <f t="shared" si="9"/>
        <v>0.56999999999999318</v>
      </c>
      <c r="F100">
        <f t="shared" si="10"/>
        <v>7.4578045270180969E-3</v>
      </c>
      <c r="G100">
        <f t="shared" si="11"/>
        <v>-7.4509392381153106E-3</v>
      </c>
      <c r="H100">
        <f t="shared" si="12"/>
        <v>4.8911604390553236E-3</v>
      </c>
      <c r="I100">
        <f t="shared" si="13"/>
        <v>12591.986917416196</v>
      </c>
      <c r="J100">
        <f t="shared" si="14"/>
        <v>9603.9805036555699</v>
      </c>
      <c r="K100">
        <f t="shared" si="8"/>
        <v>22195.967421071764</v>
      </c>
      <c r="L100">
        <f t="shared" si="15"/>
        <v>9.5231998173034814E-4</v>
      </c>
      <c r="N100" s="37"/>
      <c r="O100" s="39"/>
      <c r="P100" s="26">
        <v>57</v>
      </c>
      <c r="Q100" s="26">
        <v>4.8859291693762116E-3</v>
      </c>
      <c r="R100" s="26">
        <v>2.4275323898330016E-2</v>
      </c>
      <c r="S100" s="39"/>
      <c r="T100" s="39"/>
      <c r="U100" s="39"/>
      <c r="V100" s="39"/>
      <c r="W100" s="39"/>
      <c r="X100" s="39"/>
      <c r="Y100" s="39"/>
      <c r="Z100" s="40"/>
      <c r="AC100" s="37"/>
      <c r="AD100" s="39"/>
      <c r="AE100" s="26">
        <v>57</v>
      </c>
      <c r="AF100" s="26">
        <v>2.3450918501710378E-4</v>
      </c>
      <c r="AG100" s="26">
        <v>1.1997700896473832E-3</v>
      </c>
      <c r="AH100" s="39"/>
      <c r="AI100" s="39"/>
      <c r="AJ100" s="39"/>
      <c r="AK100" s="39"/>
      <c r="AL100" s="39"/>
      <c r="AM100" s="39"/>
      <c r="AN100" s="39"/>
      <c r="AO100" s="40"/>
      <c r="AR100" s="37"/>
      <c r="AS100" s="39"/>
      <c r="AT100" s="26">
        <v>57</v>
      </c>
      <c r="AU100" s="26">
        <v>2.6537298709200831E-3</v>
      </c>
      <c r="AV100" s="26">
        <v>1.3568435707101145E-2</v>
      </c>
      <c r="BC100" s="39"/>
      <c r="BD100" s="40"/>
    </row>
    <row r="101" spans="1:56" x14ac:dyDescent="0.2">
      <c r="A101" s="1">
        <v>41901</v>
      </c>
      <c r="B101" s="5">
        <v>77.91</v>
      </c>
      <c r="C101" s="5">
        <v>95.14</v>
      </c>
      <c r="D101" s="5">
        <v>2010.4</v>
      </c>
      <c r="E101" s="5">
        <f t="shared" si="9"/>
        <v>0.90999999999999659</v>
      </c>
      <c r="F101">
        <f t="shared" si="10"/>
        <v>1.1818181818181775E-2</v>
      </c>
      <c r="G101">
        <f t="shared" si="11"/>
        <v>5.9209135123705044E-3</v>
      </c>
      <c r="H101">
        <f t="shared" si="12"/>
        <v>-4.7728899848848989E-4</v>
      </c>
      <c r="I101">
        <f t="shared" si="13"/>
        <v>12740.801308258386</v>
      </c>
      <c r="J101">
        <f t="shared" si="14"/>
        <v>9660.8448415922085</v>
      </c>
      <c r="K101">
        <f t="shared" si="8"/>
        <v>22401.646149850596</v>
      </c>
      <c r="L101">
        <f t="shared" si="15"/>
        <v>9.2664908393932273E-3</v>
      </c>
      <c r="N101" s="37"/>
      <c r="O101" s="39"/>
      <c r="P101" s="26">
        <v>58</v>
      </c>
      <c r="Q101" s="26">
        <v>2.6541461642922625E-3</v>
      </c>
      <c r="R101" s="26">
        <v>4.9106269041206366E-2</v>
      </c>
      <c r="S101" s="39"/>
      <c r="T101" s="39"/>
      <c r="U101" s="39"/>
      <c r="V101" s="39"/>
      <c r="W101" s="39"/>
      <c r="X101" s="39"/>
      <c r="Y101" s="39"/>
      <c r="Z101" s="40"/>
      <c r="AC101" s="37"/>
      <c r="AD101" s="39"/>
      <c r="AE101" s="26">
        <v>58</v>
      </c>
      <c r="AF101" s="26">
        <v>-3.9496433263177372E-4</v>
      </c>
      <c r="AG101" s="26">
        <v>2.7479055091024027E-3</v>
      </c>
      <c r="AH101" s="39"/>
      <c r="AI101" s="39"/>
      <c r="AJ101" s="39"/>
      <c r="AK101" s="39"/>
      <c r="AL101" s="39"/>
      <c r="AM101" s="39"/>
      <c r="AN101" s="39"/>
      <c r="AO101" s="40"/>
      <c r="AR101" s="37"/>
      <c r="AS101" s="39"/>
      <c r="AT101" s="26">
        <v>58</v>
      </c>
      <c r="AU101" s="26">
        <v>1.1969752585506994E-3</v>
      </c>
      <c r="AV101" s="26">
        <v>2.7842430701036334E-2</v>
      </c>
      <c r="BC101" s="39"/>
      <c r="BD101" s="40"/>
    </row>
    <row r="102" spans="1:56" x14ac:dyDescent="0.2">
      <c r="A102" s="1">
        <v>41904</v>
      </c>
      <c r="B102" s="5">
        <v>76.8</v>
      </c>
      <c r="C102" s="5">
        <v>94.62</v>
      </c>
      <c r="D102" s="5">
        <v>1994.29</v>
      </c>
      <c r="E102" s="5">
        <f t="shared" si="9"/>
        <v>-1.1099999999999994</v>
      </c>
      <c r="F102">
        <f t="shared" si="10"/>
        <v>-1.4247208317289173E-2</v>
      </c>
      <c r="G102">
        <f t="shared" si="11"/>
        <v>-5.465629598486399E-3</v>
      </c>
      <c r="H102">
        <f t="shared" si="12"/>
        <v>-8.0133306804616635E-3</v>
      </c>
      <c r="I102">
        <f t="shared" si="13"/>
        <v>12559.280457890438</v>
      </c>
      <c r="J102">
        <f t="shared" si="14"/>
        <v>9608.0422420796167</v>
      </c>
      <c r="K102">
        <f t="shared" si="8"/>
        <v>22167.322699970056</v>
      </c>
      <c r="L102">
        <f t="shared" si="15"/>
        <v>-1.046009959772989E-2</v>
      </c>
      <c r="N102" s="37"/>
      <c r="O102" s="39"/>
      <c r="P102" s="26">
        <v>59</v>
      </c>
      <c r="Q102" s="26">
        <v>-6.7527409143475509E-3</v>
      </c>
      <c r="R102" s="26">
        <v>9.5534877801783553E-3</v>
      </c>
      <c r="S102" s="39"/>
      <c r="T102" s="39"/>
      <c r="U102" s="39"/>
      <c r="V102" s="39"/>
      <c r="W102" s="39"/>
      <c r="X102" s="39"/>
      <c r="Y102" s="39"/>
      <c r="Z102" s="40"/>
      <c r="AC102" s="37"/>
      <c r="AD102" s="39"/>
      <c r="AE102" s="26">
        <v>59</v>
      </c>
      <c r="AF102" s="26">
        <v>-3.0481731284817274E-3</v>
      </c>
      <c r="AG102" s="26">
        <v>2.9250870717115142E-4</v>
      </c>
      <c r="AH102" s="39"/>
      <c r="AI102" s="39"/>
      <c r="AJ102" s="39"/>
      <c r="AK102" s="39"/>
      <c r="AL102" s="39"/>
      <c r="AM102" s="39"/>
      <c r="AN102" s="39"/>
      <c r="AO102" s="40"/>
      <c r="AR102" s="37"/>
      <c r="AS102" s="39"/>
      <c r="AT102" s="26">
        <v>59</v>
      </c>
      <c r="AU102" s="26">
        <v>-4.9431943316962899E-3</v>
      </c>
      <c r="AV102" s="26">
        <v>5.2549806344724653E-3</v>
      </c>
      <c r="BC102" s="39"/>
      <c r="BD102" s="40"/>
    </row>
    <row r="103" spans="1:56" x14ac:dyDescent="0.2">
      <c r="A103" s="1">
        <v>41905</v>
      </c>
      <c r="B103" s="5">
        <v>78.290000000000006</v>
      </c>
      <c r="C103" s="5">
        <v>94.55</v>
      </c>
      <c r="D103" s="5">
        <v>1982.77</v>
      </c>
      <c r="E103" s="5">
        <f t="shared" si="9"/>
        <v>1.4900000000000091</v>
      </c>
      <c r="F103">
        <f t="shared" si="10"/>
        <v>1.9401041666666785E-2</v>
      </c>
      <c r="G103">
        <f t="shared" si="11"/>
        <v>-7.3980131050525671E-4</v>
      </c>
      <c r="H103">
        <f t="shared" si="12"/>
        <v>-5.7764918843297526E-3</v>
      </c>
      <c r="I103">
        <f t="shared" si="13"/>
        <v>12802.943581357324</v>
      </c>
      <c r="J103">
        <f t="shared" si="14"/>
        <v>9600.9341998375367</v>
      </c>
      <c r="K103">
        <f t="shared" si="8"/>
        <v>22403.87778119486</v>
      </c>
      <c r="L103">
        <f t="shared" si="15"/>
        <v>1.0671341976048529E-2</v>
      </c>
      <c r="N103" s="37"/>
      <c r="O103" s="39"/>
      <c r="P103" s="26">
        <v>60</v>
      </c>
      <c r="Q103" s="26">
        <v>2.3015622968469906E-3</v>
      </c>
      <c r="R103" s="26">
        <v>-5.8924653424647063E-3</v>
      </c>
      <c r="S103" s="39"/>
      <c r="T103" s="39"/>
      <c r="U103" s="39"/>
      <c r="V103" s="39"/>
      <c r="W103" s="39"/>
      <c r="X103" s="39"/>
      <c r="Y103" s="39"/>
      <c r="Z103" s="40"/>
      <c r="AC103" s="37"/>
      <c r="AD103" s="39"/>
      <c r="AE103" s="26">
        <v>60</v>
      </c>
      <c r="AF103" s="26">
        <v>-4.9441047358787999E-4</v>
      </c>
      <c r="AG103" s="26">
        <v>1.1956901518516798E-2</v>
      </c>
      <c r="AH103" s="39"/>
      <c r="AI103" s="39"/>
      <c r="AJ103" s="39"/>
      <c r="AK103" s="39"/>
      <c r="AL103" s="39"/>
      <c r="AM103" s="39"/>
      <c r="AN103" s="39"/>
      <c r="AO103" s="40"/>
      <c r="AR103" s="37"/>
      <c r="AS103" s="39"/>
      <c r="AT103" s="26">
        <v>60</v>
      </c>
      <c r="AU103" s="26">
        <v>9.6683273395135319E-4</v>
      </c>
      <c r="AV103" s="26">
        <v>2.1646627280059246E-3</v>
      </c>
      <c r="BC103" s="39"/>
      <c r="BD103" s="40"/>
    </row>
    <row r="104" spans="1:56" x14ac:dyDescent="0.2">
      <c r="A104" s="1">
        <v>41906</v>
      </c>
      <c r="B104" s="5">
        <v>78.540000000000006</v>
      </c>
      <c r="C104" s="5">
        <v>94.18</v>
      </c>
      <c r="D104" s="5">
        <v>1998.3</v>
      </c>
      <c r="E104" s="5">
        <f t="shared" si="9"/>
        <v>0.25</v>
      </c>
      <c r="F104">
        <f t="shared" si="10"/>
        <v>3.1932558436581935E-3</v>
      </c>
      <c r="G104">
        <f t="shared" si="11"/>
        <v>-3.9132734003171901E-3</v>
      </c>
      <c r="H104">
        <f t="shared" si="12"/>
        <v>7.8324767875245106E-3</v>
      </c>
      <c r="I104">
        <f t="shared" si="13"/>
        <v>12843.82665576452</v>
      </c>
      <c r="J104">
        <f t="shared" si="14"/>
        <v>9563.3631194151167</v>
      </c>
      <c r="K104">
        <f t="shared" si="8"/>
        <v>22407.189775179635</v>
      </c>
      <c r="L104">
        <f t="shared" si="15"/>
        <v>1.4783128247355164E-4</v>
      </c>
      <c r="N104" s="37"/>
      <c r="O104" s="39"/>
      <c r="P104" s="26">
        <v>61</v>
      </c>
      <c r="Q104" s="26">
        <v>-6.1862842071666087E-3</v>
      </c>
      <c r="R104" s="26">
        <v>-9.9642763908046657E-3</v>
      </c>
      <c r="S104" s="39"/>
      <c r="T104" s="39"/>
      <c r="U104" s="39"/>
      <c r="V104" s="39"/>
      <c r="W104" s="39"/>
      <c r="X104" s="39"/>
      <c r="Y104" s="39"/>
      <c r="Z104" s="40"/>
      <c r="AC104" s="37"/>
      <c r="AD104" s="39"/>
      <c r="AE104" s="26">
        <v>61</v>
      </c>
      <c r="AF104" s="26">
        <v>-2.8884042373069443E-3</v>
      </c>
      <c r="AG104" s="26">
        <v>-8.9501063364055087E-3</v>
      </c>
      <c r="AH104" s="39"/>
      <c r="AI104" s="39"/>
      <c r="AJ104" s="39"/>
      <c r="AK104" s="39"/>
      <c r="AL104" s="39"/>
      <c r="AM104" s="39"/>
      <c r="AN104" s="39"/>
      <c r="AO104" s="40"/>
      <c r="AR104" s="37"/>
      <c r="AS104" s="39"/>
      <c r="AT104" s="26">
        <v>61</v>
      </c>
      <c r="AU104" s="26">
        <v>-4.5734503113261868E-3</v>
      </c>
      <c r="AV104" s="26">
        <v>-9.6354845096745471E-3</v>
      </c>
      <c r="BC104" s="39"/>
      <c r="BD104" s="40"/>
    </row>
    <row r="105" spans="1:56" x14ac:dyDescent="0.2">
      <c r="A105" s="1">
        <v>41907</v>
      </c>
      <c r="B105" s="5">
        <v>77.22</v>
      </c>
      <c r="C105" s="5">
        <v>93.14</v>
      </c>
      <c r="D105" s="5">
        <v>1965.99</v>
      </c>
      <c r="E105" s="5">
        <f t="shared" si="9"/>
        <v>-1.3200000000000074</v>
      </c>
      <c r="F105">
        <f t="shared" si="10"/>
        <v>-1.6806722689075723E-2</v>
      </c>
      <c r="G105">
        <f t="shared" si="11"/>
        <v>-1.1042684221703188E-2</v>
      </c>
      <c r="H105">
        <f t="shared" si="12"/>
        <v>-1.6168743431917102E-2</v>
      </c>
      <c r="I105">
        <f t="shared" si="13"/>
        <v>12627.964022894528</v>
      </c>
      <c r="J105">
        <f t="shared" si="14"/>
        <v>9457.7579203899331</v>
      </c>
      <c r="K105">
        <f t="shared" si="8"/>
        <v>22085.721943284461</v>
      </c>
      <c r="L105">
        <f t="shared" si="15"/>
        <v>-1.4346637624824445E-2</v>
      </c>
      <c r="N105" s="37"/>
      <c r="O105" s="39"/>
      <c r="P105" s="26">
        <v>62</v>
      </c>
      <c r="Q105" s="26">
        <v>1.9011188091797857E-3</v>
      </c>
      <c r="R105" s="26">
        <v>1.1258561017166886E-2</v>
      </c>
      <c r="S105" s="39"/>
      <c r="T105" s="39"/>
      <c r="U105" s="39"/>
      <c r="V105" s="39"/>
      <c r="W105" s="39"/>
      <c r="X105" s="39"/>
      <c r="Y105" s="39"/>
      <c r="Z105" s="40"/>
      <c r="AC105" s="37"/>
      <c r="AD105" s="39"/>
      <c r="AE105" s="26">
        <v>62</v>
      </c>
      <c r="AF105" s="26">
        <v>-6.0735540157920084E-4</v>
      </c>
      <c r="AG105" s="26">
        <v>-2.0281442468582503E-2</v>
      </c>
      <c r="AH105" s="39"/>
      <c r="AI105" s="39"/>
      <c r="AJ105" s="39"/>
      <c r="AK105" s="39"/>
      <c r="AL105" s="39"/>
      <c r="AM105" s="39"/>
      <c r="AN105" s="39"/>
      <c r="AO105" s="40"/>
      <c r="AR105" s="37"/>
      <c r="AS105" s="39"/>
      <c r="AT105" s="26">
        <v>62</v>
      </c>
      <c r="AU105" s="26">
        <v>7.0545073743841702E-4</v>
      </c>
      <c r="AV105" s="26">
        <v>-2.913952554907665E-3</v>
      </c>
      <c r="BC105" s="39"/>
      <c r="BD105" s="40"/>
    </row>
    <row r="106" spans="1:56" x14ac:dyDescent="0.2">
      <c r="A106" s="1">
        <v>41908</v>
      </c>
      <c r="B106" s="5">
        <v>78.790000000000006</v>
      </c>
      <c r="C106" s="5">
        <v>93.44</v>
      </c>
      <c r="D106" s="5">
        <v>1982.85</v>
      </c>
      <c r="E106" s="5">
        <f t="shared" si="9"/>
        <v>1.5700000000000074</v>
      </c>
      <c r="F106">
        <f t="shared" si="10"/>
        <v>2.0331520331520428E-2</v>
      </c>
      <c r="G106">
        <f t="shared" si="11"/>
        <v>3.2209576980888679E-3</v>
      </c>
      <c r="H106">
        <f t="shared" si="12"/>
        <v>8.5758320235605982E-3</v>
      </c>
      <c r="I106">
        <f t="shared" si="13"/>
        <v>12884.709730171717</v>
      </c>
      <c r="J106">
        <f t="shared" si="14"/>
        <v>9488.2209585702731</v>
      </c>
      <c r="K106">
        <f t="shared" si="8"/>
        <v>22372.930688741988</v>
      </c>
      <c r="L106">
        <f t="shared" si="15"/>
        <v>1.3004272452359538E-2</v>
      </c>
      <c r="N106" s="37"/>
      <c r="O106" s="39"/>
      <c r="P106" s="26">
        <v>63</v>
      </c>
      <c r="Q106" s="26">
        <v>-3.3454507428712352E-2</v>
      </c>
      <c r="R106" s="26">
        <v>6.2718614726330682E-3</v>
      </c>
      <c r="S106" s="39"/>
      <c r="T106" s="39"/>
      <c r="U106" s="39"/>
      <c r="V106" s="39"/>
      <c r="W106" s="39"/>
      <c r="X106" s="39"/>
      <c r="Y106" s="39"/>
      <c r="Z106" s="40"/>
      <c r="AC106" s="37"/>
      <c r="AD106" s="39"/>
      <c r="AE106" s="26">
        <v>63</v>
      </c>
      <c r="AF106" s="26">
        <v>-1.0579395857997933E-2</v>
      </c>
      <c r="AG106" s="26">
        <v>-1.4833697637086847E-2</v>
      </c>
      <c r="AH106" s="39"/>
      <c r="AI106" s="39"/>
      <c r="AJ106" s="39"/>
      <c r="AK106" s="39"/>
      <c r="AL106" s="39"/>
      <c r="AM106" s="39"/>
      <c r="AN106" s="39"/>
      <c r="AO106" s="40"/>
      <c r="AR106" s="37"/>
      <c r="AS106" s="39"/>
      <c r="AT106" s="26">
        <v>63</v>
      </c>
      <c r="AU106" s="26">
        <v>-2.2372272982982166E-2</v>
      </c>
      <c r="AV106" s="26">
        <v>-4.0266177495653366E-3</v>
      </c>
      <c r="BC106" s="39"/>
      <c r="BD106" s="40"/>
    </row>
    <row r="107" spans="1:56" x14ac:dyDescent="0.2">
      <c r="A107" s="1">
        <v>41911</v>
      </c>
      <c r="B107" s="5">
        <v>79</v>
      </c>
      <c r="C107" s="5">
        <v>93.6</v>
      </c>
      <c r="D107" s="5">
        <v>1977.8</v>
      </c>
      <c r="E107" s="5">
        <f t="shared" si="9"/>
        <v>0.20999999999999375</v>
      </c>
      <c r="F107">
        <f t="shared" si="10"/>
        <v>2.6653128569614636E-3</v>
      </c>
      <c r="G107">
        <f t="shared" si="11"/>
        <v>1.7123287671232511E-3</v>
      </c>
      <c r="H107">
        <f t="shared" si="12"/>
        <v>-2.5468391456741329E-3</v>
      </c>
      <c r="I107">
        <f t="shared" si="13"/>
        <v>12919.051512673759</v>
      </c>
      <c r="J107">
        <f t="shared" si="14"/>
        <v>9504.4679122664547</v>
      </c>
      <c r="K107">
        <f t="shared" si="8"/>
        <v>22423.519424940212</v>
      </c>
      <c r="L107">
        <f t="shared" si="15"/>
        <v>2.2611582229448471E-3</v>
      </c>
      <c r="N107" s="37"/>
      <c r="O107" s="39"/>
      <c r="P107" s="26">
        <v>64</v>
      </c>
      <c r="Q107" s="26">
        <v>-3.2453570998431224E-3</v>
      </c>
      <c r="R107" s="26">
        <v>-7.4638412520858059E-4</v>
      </c>
      <c r="S107" s="39"/>
      <c r="T107" s="39"/>
      <c r="U107" s="39"/>
      <c r="V107" s="39"/>
      <c r="W107" s="39"/>
      <c r="X107" s="39"/>
      <c r="Y107" s="39"/>
      <c r="Z107" s="40"/>
      <c r="AC107" s="37"/>
      <c r="AD107" s="39"/>
      <c r="AE107" s="26">
        <v>64</v>
      </c>
      <c r="AF107" s="26">
        <v>-2.0589169049010691E-3</v>
      </c>
      <c r="AG107" s="26">
        <v>1.3077633476525105E-3</v>
      </c>
      <c r="AH107" s="39"/>
      <c r="AI107" s="39"/>
      <c r="AJ107" s="39"/>
      <c r="AK107" s="39"/>
      <c r="AL107" s="39"/>
      <c r="AM107" s="39"/>
      <c r="AN107" s="39"/>
      <c r="AO107" s="40"/>
      <c r="AR107" s="37"/>
      <c r="AS107" s="39"/>
      <c r="AT107" s="26">
        <v>64</v>
      </c>
      <c r="AU107" s="26">
        <v>-2.6538151503466864E-3</v>
      </c>
      <c r="AV107" s="26">
        <v>9.8820905943891851E-5</v>
      </c>
      <c r="BC107" s="39"/>
      <c r="BD107" s="40"/>
    </row>
    <row r="108" spans="1:56" x14ac:dyDescent="0.2">
      <c r="A108" s="1">
        <v>41912</v>
      </c>
      <c r="B108" s="5">
        <v>79.040000000000006</v>
      </c>
      <c r="C108" s="5">
        <v>93.88</v>
      </c>
      <c r="D108" s="5">
        <v>1972.29</v>
      </c>
      <c r="E108" s="5">
        <f t="shared" si="9"/>
        <v>4.0000000000006253E-2</v>
      </c>
      <c r="F108">
        <f t="shared" si="10"/>
        <v>5.0632911392412981E-4</v>
      </c>
      <c r="G108">
        <f t="shared" si="11"/>
        <v>2.9914529914530038E-3</v>
      </c>
      <c r="H108">
        <f t="shared" si="12"/>
        <v>-2.7859237536656846E-3</v>
      </c>
      <c r="I108">
        <f t="shared" si="13"/>
        <v>12925.592804578913</v>
      </c>
      <c r="J108">
        <f t="shared" si="14"/>
        <v>9532.9000812347731</v>
      </c>
      <c r="K108">
        <f t="shared" si="8"/>
        <v>22458.492885813685</v>
      </c>
      <c r="L108">
        <f t="shared" si="15"/>
        <v>1.5596775961303298E-3</v>
      </c>
      <c r="N108" s="37"/>
      <c r="O108" s="39"/>
      <c r="P108" s="26">
        <v>65</v>
      </c>
      <c r="Q108" s="26">
        <v>1.4464284537330414E-2</v>
      </c>
      <c r="R108" s="26">
        <v>1.4284738927415296E-3</v>
      </c>
      <c r="S108" s="39"/>
      <c r="T108" s="39"/>
      <c r="U108" s="39"/>
      <c r="V108" s="39"/>
      <c r="W108" s="39"/>
      <c r="X108" s="39"/>
      <c r="Y108" s="39"/>
      <c r="Z108" s="40"/>
      <c r="AC108" s="37"/>
      <c r="AD108" s="39"/>
      <c r="AE108" s="26">
        <v>65</v>
      </c>
      <c r="AF108" s="26">
        <v>2.9360805443394431E-3</v>
      </c>
      <c r="AG108" s="26">
        <v>-4.6614927286188967E-4</v>
      </c>
      <c r="AH108" s="39"/>
      <c r="AI108" s="39"/>
      <c r="AJ108" s="39"/>
      <c r="AK108" s="39"/>
      <c r="AL108" s="39"/>
      <c r="AM108" s="39"/>
      <c r="AN108" s="39"/>
      <c r="AO108" s="40"/>
      <c r="AR108" s="37"/>
      <c r="AS108" s="39"/>
      <c r="AT108" s="26">
        <v>65</v>
      </c>
      <c r="AU108" s="26">
        <v>8.9058221798027169E-3</v>
      </c>
      <c r="AV108" s="26">
        <v>1.0250290526425954E-3</v>
      </c>
      <c r="BC108" s="39"/>
      <c r="BD108" s="40"/>
    </row>
    <row r="109" spans="1:56" x14ac:dyDescent="0.2">
      <c r="N109" s="37"/>
      <c r="O109" s="39"/>
      <c r="P109" s="26">
        <v>66</v>
      </c>
      <c r="Q109" s="26">
        <v>-1.527662305602596E-2</v>
      </c>
      <c r="R109" s="26">
        <v>4.1216781505708198E-3</v>
      </c>
      <c r="S109" s="39"/>
      <c r="T109" s="39"/>
      <c r="U109" s="39"/>
      <c r="V109" s="39"/>
      <c r="W109" s="39"/>
      <c r="X109" s="39"/>
      <c r="Y109" s="39"/>
      <c r="Z109" s="40"/>
      <c r="AC109" s="37"/>
      <c r="AD109" s="39"/>
      <c r="AE109" s="26">
        <v>66</v>
      </c>
      <c r="AF109" s="26">
        <v>-5.4523307296123653E-3</v>
      </c>
      <c r="AG109" s="26">
        <v>-1.0080609816718527E-2</v>
      </c>
      <c r="AH109" s="39"/>
      <c r="AI109" s="39"/>
      <c r="AJ109" s="39"/>
      <c r="AK109" s="39"/>
      <c r="AL109" s="39"/>
      <c r="AM109" s="39"/>
      <c r="AN109" s="39"/>
      <c r="AO109" s="40"/>
      <c r="AR109" s="37"/>
      <c r="AS109" s="39"/>
      <c r="AT109" s="26">
        <v>66</v>
      </c>
      <c r="AU109" s="26">
        <v>-1.0506998965433953E-2</v>
      </c>
      <c r="AV109" s="26">
        <v>-2.5781190199425218E-3</v>
      </c>
      <c r="BC109" s="39"/>
      <c r="BD109" s="40"/>
    </row>
    <row r="110" spans="1:56" x14ac:dyDescent="0.2">
      <c r="N110" s="37"/>
      <c r="O110" s="39"/>
      <c r="P110" s="26">
        <v>67</v>
      </c>
      <c r="Q110" s="26">
        <v>1.8212928225584926E-3</v>
      </c>
      <c r="R110" s="26">
        <v>-4.8478439300010416E-3</v>
      </c>
      <c r="S110" s="39"/>
      <c r="T110" s="39"/>
      <c r="U110" s="39"/>
      <c r="V110" s="39"/>
      <c r="W110" s="39"/>
      <c r="X110" s="39"/>
      <c r="Y110" s="39"/>
      <c r="Z110" s="40"/>
      <c r="AC110" s="37"/>
      <c r="AD110" s="39"/>
      <c r="AE110" s="26">
        <v>67</v>
      </c>
      <c r="AF110" s="26">
        <v>-6.2987028966815625E-4</v>
      </c>
      <c r="AG110" s="26">
        <v>-1.9816639867193198E-3</v>
      </c>
      <c r="AH110" s="39"/>
      <c r="AI110" s="39"/>
      <c r="AJ110" s="39"/>
      <c r="AK110" s="39"/>
      <c r="AL110" s="39"/>
      <c r="AM110" s="39"/>
      <c r="AN110" s="39"/>
      <c r="AO110" s="40"/>
      <c r="AR110" s="37"/>
      <c r="AS110" s="39"/>
      <c r="AT110" s="26">
        <v>67</v>
      </c>
      <c r="AU110" s="26">
        <v>6.5334581776987997E-4</v>
      </c>
      <c r="AV110" s="26">
        <v>-3.497377904239124E-3</v>
      </c>
      <c r="BC110" s="39"/>
      <c r="BD110" s="40"/>
    </row>
    <row r="111" spans="1:56" x14ac:dyDescent="0.2">
      <c r="N111" s="37"/>
      <c r="O111" s="39"/>
      <c r="P111" s="26">
        <v>68</v>
      </c>
      <c r="Q111" s="26">
        <v>-7.9996110488656756E-3</v>
      </c>
      <c r="R111" s="26">
        <v>1.7658780360304931E-2</v>
      </c>
      <c r="S111" s="39"/>
      <c r="T111" s="39"/>
      <c r="U111" s="39"/>
      <c r="V111" s="39"/>
      <c r="W111" s="39"/>
      <c r="X111" s="39"/>
      <c r="Y111" s="39"/>
      <c r="Z111" s="40"/>
      <c r="AC111" s="37"/>
      <c r="AD111" s="39"/>
      <c r="AE111" s="26">
        <v>68</v>
      </c>
      <c r="AF111" s="26">
        <v>-3.3998523588721972E-3</v>
      </c>
      <c r="AG111" s="26">
        <v>2.0964766170785788E-2</v>
      </c>
      <c r="AH111" s="39"/>
      <c r="AI111" s="39"/>
      <c r="AJ111" s="39"/>
      <c r="AK111" s="39"/>
      <c r="AL111" s="39"/>
      <c r="AM111" s="39"/>
      <c r="AN111" s="39"/>
      <c r="AO111" s="40"/>
      <c r="AR111" s="37"/>
      <c r="AS111" s="39"/>
      <c r="AT111" s="26">
        <v>68</v>
      </c>
      <c r="AU111" s="26">
        <v>-5.757065490024511E-3</v>
      </c>
      <c r="AV111" s="26">
        <v>1.8893889386916305E-2</v>
      </c>
      <c r="BC111" s="39"/>
      <c r="BD111" s="40"/>
    </row>
    <row r="112" spans="1:56" x14ac:dyDescent="0.2">
      <c r="N112" s="37"/>
      <c r="O112" s="39"/>
      <c r="P112" s="26">
        <v>69</v>
      </c>
      <c r="Q112" s="26">
        <v>2.2117556892820963E-2</v>
      </c>
      <c r="R112" s="26">
        <v>-2.3620905259637958E-2</v>
      </c>
      <c r="S112" s="39"/>
      <c r="T112" s="39"/>
      <c r="U112" s="39"/>
      <c r="V112" s="39"/>
      <c r="W112" s="39"/>
      <c r="X112" s="39"/>
      <c r="Y112" s="39"/>
      <c r="Z112" s="40"/>
      <c r="AC112" s="37"/>
      <c r="AD112" s="39"/>
      <c r="AE112" s="26">
        <v>69</v>
      </c>
      <c r="AF112" s="26">
        <v>5.0946829981449067E-3</v>
      </c>
      <c r="AG112" s="26">
        <v>1.0558796148418918E-2</v>
      </c>
      <c r="AH112" s="39"/>
      <c r="AI112" s="39"/>
      <c r="AJ112" s="39"/>
      <c r="AK112" s="39"/>
      <c r="AL112" s="39"/>
      <c r="AM112" s="39"/>
      <c r="AN112" s="39"/>
      <c r="AO112" s="40"/>
      <c r="AR112" s="37"/>
      <c r="AS112" s="39"/>
      <c r="AT112" s="26">
        <v>69</v>
      </c>
      <c r="AU112" s="26">
        <v>1.390135255985442E-2</v>
      </c>
      <c r="AV112" s="26">
        <v>-7.8246054206864788E-3</v>
      </c>
      <c r="BC112" s="39"/>
      <c r="BD112" s="40"/>
    </row>
    <row r="113" spans="14:56" x14ac:dyDescent="0.2">
      <c r="N113" s="37"/>
      <c r="O113" s="39"/>
      <c r="P113" s="26">
        <v>70</v>
      </c>
      <c r="Q113" s="26">
        <v>6.6571061490911503E-3</v>
      </c>
      <c r="R113" s="26">
        <v>-1.4559016596304951E-3</v>
      </c>
      <c r="S113" s="39"/>
      <c r="T113" s="39"/>
      <c r="U113" s="39"/>
      <c r="V113" s="39"/>
      <c r="W113" s="39"/>
      <c r="X113" s="39"/>
      <c r="Y113" s="39"/>
      <c r="Z113" s="40"/>
      <c r="AC113" s="37"/>
      <c r="AD113" s="39"/>
      <c r="AE113" s="26">
        <v>70</v>
      </c>
      <c r="AF113" s="26">
        <v>7.340689546094614E-4</v>
      </c>
      <c r="AG113" s="26">
        <v>-6.5400438305726945E-3</v>
      </c>
      <c r="AH113" s="39"/>
      <c r="AI113" s="39"/>
      <c r="AJ113" s="39"/>
      <c r="AK113" s="39"/>
      <c r="AL113" s="39"/>
      <c r="AM113" s="39"/>
      <c r="AN113" s="39"/>
      <c r="AO113" s="40"/>
      <c r="AR113" s="37"/>
      <c r="AS113" s="39"/>
      <c r="AT113" s="26">
        <v>70</v>
      </c>
      <c r="AU113" s="26">
        <v>3.8098325155968486E-3</v>
      </c>
      <c r="AV113" s="26">
        <v>-3.5180253893048099E-3</v>
      </c>
      <c r="BC113" s="39"/>
      <c r="BD113" s="40"/>
    </row>
    <row r="114" spans="14:56" x14ac:dyDescent="0.2">
      <c r="N114" s="37"/>
      <c r="O114" s="39"/>
      <c r="P114" s="26">
        <v>71</v>
      </c>
      <c r="Q114" s="26">
        <v>-1.0907442516494687E-3</v>
      </c>
      <c r="R114" s="26">
        <v>-7.2153559662154467E-3</v>
      </c>
      <c r="S114" s="39"/>
      <c r="T114" s="39"/>
      <c r="U114" s="39"/>
      <c r="V114" s="39"/>
      <c r="W114" s="39"/>
      <c r="X114" s="39"/>
      <c r="Y114" s="39"/>
      <c r="Z114" s="40"/>
      <c r="AC114" s="37"/>
      <c r="AD114" s="39"/>
      <c r="AE114" s="26">
        <v>71</v>
      </c>
      <c r="AF114" s="26">
        <v>-1.4512091996114551E-3</v>
      </c>
      <c r="AG114" s="26">
        <v>1.5573888555892733E-3</v>
      </c>
      <c r="AH114" s="39"/>
      <c r="AI114" s="39"/>
      <c r="AJ114" s="39"/>
      <c r="AK114" s="39"/>
      <c r="AL114" s="39"/>
      <c r="AM114" s="39"/>
      <c r="AN114" s="39"/>
      <c r="AO114" s="40"/>
      <c r="AR114" s="37"/>
      <c r="AS114" s="39"/>
      <c r="AT114" s="26">
        <v>71</v>
      </c>
      <c r="AU114" s="26">
        <v>-1.2474319144646767E-3</v>
      </c>
      <c r="AV114" s="26">
        <v>-3.3295145333998612E-3</v>
      </c>
      <c r="BC114" s="39"/>
      <c r="BD114" s="40"/>
    </row>
    <row r="115" spans="14:56" x14ac:dyDescent="0.2">
      <c r="N115" s="37"/>
      <c r="O115" s="39"/>
      <c r="P115" s="26">
        <v>72</v>
      </c>
      <c r="Q115" s="26">
        <v>1.3614991439775815E-2</v>
      </c>
      <c r="R115" s="26">
        <v>-7.0822225125463135E-4</v>
      </c>
      <c r="S115" s="39"/>
      <c r="T115" s="39"/>
      <c r="U115" s="39"/>
      <c r="V115" s="39"/>
      <c r="W115" s="39"/>
      <c r="X115" s="39"/>
      <c r="Y115" s="39"/>
      <c r="Z115" s="40"/>
      <c r="AC115" s="37"/>
      <c r="AD115" s="39"/>
      <c r="AE115" s="26">
        <v>72</v>
      </c>
      <c r="AF115" s="26">
        <v>2.6965377606482056E-3</v>
      </c>
      <c r="AG115" s="26">
        <v>6.2216064160160204E-3</v>
      </c>
      <c r="AH115" s="39"/>
      <c r="AI115" s="39"/>
      <c r="AJ115" s="39"/>
      <c r="AK115" s="39"/>
      <c r="AL115" s="39"/>
      <c r="AM115" s="39"/>
      <c r="AN115" s="39"/>
      <c r="AO115" s="40"/>
      <c r="AR115" s="37"/>
      <c r="AS115" s="39"/>
      <c r="AT115" s="26">
        <v>72</v>
      </c>
      <c r="AU115" s="26">
        <v>8.3514619959058935E-3</v>
      </c>
      <c r="AV115" s="26">
        <v>2.7788358619633031E-3</v>
      </c>
      <c r="BC115" s="39"/>
      <c r="BD115" s="40"/>
    </row>
    <row r="116" spans="14:56" x14ac:dyDescent="0.2">
      <c r="N116" s="37"/>
      <c r="O116" s="39"/>
      <c r="P116" s="26">
        <v>73</v>
      </c>
      <c r="Q116" s="26">
        <v>9.4530742126086274E-3</v>
      </c>
      <c r="R116" s="26">
        <v>-2.2685818715485603E-3</v>
      </c>
      <c r="S116" s="39"/>
      <c r="T116" s="39"/>
      <c r="U116" s="39"/>
      <c r="V116" s="39"/>
      <c r="W116" s="39"/>
      <c r="X116" s="39"/>
      <c r="Y116" s="39"/>
      <c r="Z116" s="40"/>
      <c r="AC116" s="37"/>
      <c r="AD116" s="39"/>
      <c r="AE116" s="26">
        <v>73</v>
      </c>
      <c r="AF116" s="26">
        <v>1.5226706457985486E-3</v>
      </c>
      <c r="AG116" s="26">
        <v>3.1074461594208323E-3</v>
      </c>
      <c r="AH116" s="39"/>
      <c r="AI116" s="39"/>
      <c r="AJ116" s="39"/>
      <c r="AK116" s="39"/>
      <c r="AL116" s="39"/>
      <c r="AM116" s="39"/>
      <c r="AN116" s="39"/>
      <c r="AO116" s="40"/>
      <c r="AR116" s="37"/>
      <c r="AS116" s="39"/>
      <c r="AT116" s="26">
        <v>73</v>
      </c>
      <c r="AU116" s="26">
        <v>5.6348483721063245E-3</v>
      </c>
      <c r="AV116" s="26">
        <v>4.1445398817042695E-4</v>
      </c>
      <c r="BC116" s="39"/>
      <c r="BD116" s="40"/>
    </row>
    <row r="117" spans="14:56" x14ac:dyDescent="0.2">
      <c r="N117" s="37"/>
      <c r="O117" s="39"/>
      <c r="P117" s="26">
        <v>74</v>
      </c>
      <c r="Q117" s="26">
        <v>1.6855844476731353E-3</v>
      </c>
      <c r="R117" s="26">
        <v>-1.0703081082935608E-2</v>
      </c>
      <c r="S117" s="39"/>
      <c r="T117" s="39"/>
      <c r="U117" s="39"/>
      <c r="V117" s="39"/>
      <c r="W117" s="39"/>
      <c r="X117" s="39"/>
      <c r="Y117" s="39"/>
      <c r="Z117" s="40"/>
      <c r="AC117" s="37"/>
      <c r="AD117" s="39"/>
      <c r="AE117" s="26">
        <v>74</v>
      </c>
      <c r="AF117" s="26">
        <v>-6.681467833590315E-4</v>
      </c>
      <c r="AG117" s="26">
        <v>2.6583007584297103E-3</v>
      </c>
      <c r="AH117" s="39"/>
      <c r="AI117" s="39"/>
      <c r="AJ117" s="39"/>
      <c r="AK117" s="39"/>
      <c r="AL117" s="39"/>
      <c r="AM117" s="39"/>
      <c r="AN117" s="39"/>
      <c r="AO117" s="40"/>
      <c r="AR117" s="37"/>
      <c r="AS117" s="39"/>
      <c r="AT117" s="26">
        <v>74</v>
      </c>
      <c r="AU117" s="26">
        <v>5.6476471440944755E-4</v>
      </c>
      <c r="AV117" s="26">
        <v>-4.6972523449246711E-3</v>
      </c>
      <c r="BC117" s="39"/>
      <c r="BD117" s="40"/>
    </row>
    <row r="118" spans="14:56" x14ac:dyDescent="0.2">
      <c r="N118" s="37"/>
      <c r="O118" s="39"/>
      <c r="P118" s="26">
        <v>75</v>
      </c>
      <c r="Q118" s="26">
        <v>1.6830685541654025E-2</v>
      </c>
      <c r="R118" s="26">
        <v>-3.7925217497212799E-3</v>
      </c>
      <c r="S118" s="39"/>
      <c r="T118" s="39"/>
      <c r="U118" s="39"/>
      <c r="V118" s="39"/>
      <c r="W118" s="39"/>
      <c r="X118" s="39"/>
      <c r="Y118" s="39"/>
      <c r="Z118" s="40"/>
      <c r="AC118" s="37"/>
      <c r="AD118" s="39"/>
      <c r="AE118" s="26">
        <v>75</v>
      </c>
      <c r="AF118" s="26">
        <v>3.6035230156577463E-3</v>
      </c>
      <c r="AG118" s="26">
        <v>-6.1124086522874235E-3</v>
      </c>
      <c r="AH118" s="39"/>
      <c r="AI118" s="39"/>
      <c r="AJ118" s="39"/>
      <c r="AK118" s="39"/>
      <c r="AL118" s="39"/>
      <c r="AM118" s="39"/>
      <c r="AN118" s="39"/>
      <c r="AO118" s="40"/>
      <c r="AR118" s="37"/>
      <c r="AS118" s="39"/>
      <c r="AT118" s="26">
        <v>75</v>
      </c>
      <c r="AU118" s="26">
        <v>1.0450446173224647E-2</v>
      </c>
      <c r="AV118" s="26">
        <v>-4.3542183054342655E-3</v>
      </c>
      <c r="BC118" s="39"/>
      <c r="BD118" s="40"/>
    </row>
    <row r="119" spans="14:56" x14ac:dyDescent="0.2">
      <c r="N119" s="37"/>
      <c r="O119" s="39"/>
      <c r="P119" s="26">
        <v>76</v>
      </c>
      <c r="Q119" s="26">
        <v>1.0607298441393171E-2</v>
      </c>
      <c r="R119" s="26">
        <v>-1.2226624312040996E-3</v>
      </c>
      <c r="S119" s="39"/>
      <c r="T119" s="39"/>
      <c r="U119" s="39"/>
      <c r="V119" s="39"/>
      <c r="W119" s="39"/>
      <c r="X119" s="39"/>
      <c r="Y119" s="39"/>
      <c r="Z119" s="40"/>
      <c r="AC119" s="37"/>
      <c r="AD119" s="39"/>
      <c r="AE119" s="26">
        <v>76</v>
      </c>
      <c r="AF119" s="26">
        <v>1.8482191349632649E-3</v>
      </c>
      <c r="AG119" s="26">
        <v>1.0413361246508143E-2</v>
      </c>
      <c r="AH119" s="39"/>
      <c r="AI119" s="39"/>
      <c r="AJ119" s="39"/>
      <c r="AK119" s="39"/>
      <c r="AL119" s="39"/>
      <c r="AM119" s="39"/>
      <c r="AN119" s="39"/>
      <c r="AO119" s="40"/>
      <c r="AR119" s="37"/>
      <c r="AS119" s="39"/>
      <c r="AT119" s="26">
        <v>76</v>
      </c>
      <c r="AU119" s="26">
        <v>6.3882466483545716E-3</v>
      </c>
      <c r="AV119" s="26">
        <v>4.2699909759424115E-3</v>
      </c>
      <c r="BC119" s="39"/>
      <c r="BD119" s="40"/>
    </row>
    <row r="120" spans="14:56" x14ac:dyDescent="0.2">
      <c r="N120" s="37"/>
      <c r="O120" s="39"/>
      <c r="P120" s="26">
        <v>77</v>
      </c>
      <c r="Q120" s="26">
        <v>6.1608122746316081E-3</v>
      </c>
      <c r="R120" s="26">
        <v>-1.253616092651106E-2</v>
      </c>
      <c r="S120" s="39"/>
      <c r="T120" s="39"/>
      <c r="U120" s="39"/>
      <c r="V120" s="39"/>
      <c r="W120" s="39"/>
      <c r="X120" s="39"/>
      <c r="Y120" s="39"/>
      <c r="Z120" s="40"/>
      <c r="AC120" s="37"/>
      <c r="AD120" s="39"/>
      <c r="AE120" s="26">
        <v>77</v>
      </c>
      <c r="AF120" s="26">
        <v>5.9408946277177393E-4</v>
      </c>
      <c r="AG120" s="26">
        <v>3.7541867562985408E-3</v>
      </c>
      <c r="AH120" s="39"/>
      <c r="AI120" s="39"/>
      <c r="AJ120" s="39"/>
      <c r="AK120" s="39"/>
      <c r="AL120" s="39"/>
      <c r="AM120" s="39"/>
      <c r="AN120" s="39"/>
      <c r="AO120" s="40"/>
      <c r="AR120" s="37"/>
      <c r="AS120" s="39"/>
      <c r="AT120" s="26">
        <v>77</v>
      </c>
      <c r="AU120" s="26">
        <v>3.485885971930783E-3</v>
      </c>
      <c r="AV120" s="26">
        <v>-5.1064353980465613E-3</v>
      </c>
      <c r="BC120" s="39"/>
      <c r="BD120" s="40"/>
    </row>
    <row r="121" spans="14:56" x14ac:dyDescent="0.2">
      <c r="N121" s="37"/>
      <c r="O121" s="39"/>
      <c r="P121" s="26">
        <v>78</v>
      </c>
      <c r="Q121" s="26">
        <v>6.992879477619441E-3</v>
      </c>
      <c r="R121" s="26">
        <v>-1.020100673333404E-2</v>
      </c>
      <c r="S121" s="39"/>
      <c r="T121" s="39"/>
      <c r="U121" s="39"/>
      <c r="V121" s="39"/>
      <c r="W121" s="39"/>
      <c r="X121" s="39"/>
      <c r="Y121" s="39"/>
      <c r="Z121" s="40"/>
      <c r="AC121" s="37"/>
      <c r="AD121" s="39"/>
      <c r="AE121" s="26">
        <v>78</v>
      </c>
      <c r="AF121" s="26">
        <v>8.2877368968446697E-4</v>
      </c>
      <c r="AG121" s="26">
        <v>1.9544445352407576E-3</v>
      </c>
      <c r="AH121" s="39"/>
      <c r="AI121" s="39"/>
      <c r="AJ121" s="39"/>
      <c r="AK121" s="39"/>
      <c r="AL121" s="39"/>
      <c r="AM121" s="39"/>
      <c r="AN121" s="39"/>
      <c r="AO121" s="40"/>
      <c r="AR121" s="37"/>
      <c r="AS121" s="39"/>
      <c r="AT121" s="26">
        <v>78</v>
      </c>
      <c r="AU121" s="26">
        <v>4.0290022753494588E-3</v>
      </c>
      <c r="AV121" s="26">
        <v>-4.5647161461701766E-3</v>
      </c>
      <c r="BC121" s="39"/>
      <c r="BD121" s="40"/>
    </row>
    <row r="122" spans="14:56" x14ac:dyDescent="0.2">
      <c r="N122" s="37"/>
      <c r="O122" s="39"/>
      <c r="P122" s="26">
        <v>79</v>
      </c>
      <c r="Q122" s="26">
        <v>-1.7181553647946733E-3</v>
      </c>
      <c r="R122" s="26">
        <v>1.7181553647946733E-3</v>
      </c>
      <c r="S122" s="39"/>
      <c r="T122" s="39"/>
      <c r="U122" s="39"/>
      <c r="V122" s="39"/>
      <c r="W122" s="39"/>
      <c r="X122" s="39"/>
      <c r="Y122" s="39"/>
      <c r="Z122" s="40"/>
      <c r="AC122" s="37"/>
      <c r="AD122" s="39"/>
      <c r="AE122" s="26">
        <v>79</v>
      </c>
      <c r="AF122" s="26">
        <v>-1.6281702569830047E-3</v>
      </c>
      <c r="AG122" s="26">
        <v>-2.1752836903854629E-3</v>
      </c>
      <c r="AH122" s="39"/>
      <c r="AI122" s="39"/>
      <c r="AJ122" s="39"/>
      <c r="AK122" s="39"/>
      <c r="AL122" s="39"/>
      <c r="AM122" s="39"/>
      <c r="AN122" s="39"/>
      <c r="AO122" s="40"/>
      <c r="AR122" s="37"/>
      <c r="AS122" s="39"/>
      <c r="AT122" s="26">
        <v>79</v>
      </c>
      <c r="AU122" s="26">
        <v>-1.6569627832113483E-3</v>
      </c>
      <c r="AV122" s="26">
        <v>-4.5184807876895786E-5</v>
      </c>
      <c r="BC122" s="39"/>
      <c r="BD122" s="40"/>
    </row>
    <row r="123" spans="14:56" x14ac:dyDescent="0.2">
      <c r="N123" s="37"/>
      <c r="O123" s="39"/>
      <c r="P123" s="26">
        <v>80</v>
      </c>
      <c r="Q123" s="26">
        <v>1.0232084506646052E-2</v>
      </c>
      <c r="R123" s="26">
        <v>-4.1974861426926809E-3</v>
      </c>
      <c r="S123" s="39"/>
      <c r="T123" s="39"/>
      <c r="U123" s="39"/>
      <c r="V123" s="39"/>
      <c r="W123" s="39"/>
      <c r="X123" s="39"/>
      <c r="Y123" s="39"/>
      <c r="Z123" s="40"/>
      <c r="AC123" s="37"/>
      <c r="AD123" s="39"/>
      <c r="AE123" s="26">
        <v>80</v>
      </c>
      <c r="AF123" s="26">
        <v>1.7423901924369907E-3</v>
      </c>
      <c r="AG123" s="26">
        <v>3.6234131302336344E-3</v>
      </c>
      <c r="AH123" s="39"/>
      <c r="AI123" s="39"/>
      <c r="AJ123" s="39"/>
      <c r="AK123" s="39"/>
      <c r="AL123" s="39"/>
      <c r="AM123" s="39"/>
      <c r="AN123" s="39"/>
      <c r="AO123" s="40"/>
      <c r="AR123" s="37"/>
      <c r="AS123" s="39"/>
      <c r="AT123" s="26">
        <v>80</v>
      </c>
      <c r="AU123" s="26">
        <v>6.1433327706061532E-3</v>
      </c>
      <c r="AV123" s="26">
        <v>-4.0740811319804962E-4</v>
      </c>
      <c r="BC123" s="39"/>
      <c r="BD123" s="40"/>
    </row>
    <row r="124" spans="14:56" x14ac:dyDescent="0.2">
      <c r="N124" s="37"/>
      <c r="O124" s="39"/>
      <c r="P124" s="26">
        <v>81</v>
      </c>
      <c r="Q124" s="26">
        <v>3.6462834217428448E-3</v>
      </c>
      <c r="R124" s="26">
        <v>8.8837085803898895E-3</v>
      </c>
      <c r="S124" s="39"/>
      <c r="T124" s="39"/>
      <c r="U124" s="39"/>
      <c r="V124" s="39"/>
      <c r="W124" s="39"/>
      <c r="X124" s="39"/>
      <c r="Y124" s="39"/>
      <c r="Z124" s="40"/>
      <c r="AC124" s="37"/>
      <c r="AD124" s="39"/>
      <c r="AE124" s="26">
        <v>81</v>
      </c>
      <c r="AF124" s="26">
        <v>-1.1513240989767417E-4</v>
      </c>
      <c r="AG124" s="26">
        <v>-1.4664709527903946E-2</v>
      </c>
      <c r="AH124" s="39"/>
      <c r="AI124" s="39"/>
      <c r="AJ124" s="39"/>
      <c r="AK124" s="39"/>
      <c r="AL124" s="39"/>
      <c r="AM124" s="39"/>
      <c r="AN124" s="39"/>
      <c r="AO124" s="40"/>
      <c r="AR124" s="37"/>
      <c r="AS124" s="39"/>
      <c r="AT124" s="26">
        <v>81</v>
      </c>
      <c r="AU124" s="26">
        <v>1.8445742960029455E-3</v>
      </c>
      <c r="AV124" s="26">
        <v>-1.5062509860746204E-3</v>
      </c>
      <c r="BC124" s="39"/>
      <c r="BD124" s="40"/>
    </row>
    <row r="125" spans="14:56" x14ac:dyDescent="0.2">
      <c r="N125" s="37"/>
      <c r="O125" s="39"/>
      <c r="P125" s="26">
        <v>82</v>
      </c>
      <c r="Q125" s="26">
        <v>1.881880060480505E-3</v>
      </c>
      <c r="R125" s="26">
        <v>-1.9391095436994438E-2</v>
      </c>
      <c r="S125" s="39"/>
      <c r="T125" s="39"/>
      <c r="U125" s="39"/>
      <c r="V125" s="39"/>
      <c r="W125" s="39"/>
      <c r="X125" s="39"/>
      <c r="Y125" s="39"/>
      <c r="Z125" s="40"/>
      <c r="AC125" s="37"/>
      <c r="AD125" s="39"/>
      <c r="AE125" s="26">
        <v>82</v>
      </c>
      <c r="AF125" s="26">
        <v>-6.1278168307310596E-4</v>
      </c>
      <c r="AG125" s="26">
        <v>9.9887583473090239E-3</v>
      </c>
      <c r="AH125" s="39"/>
      <c r="AI125" s="39"/>
      <c r="AJ125" s="39"/>
      <c r="AK125" s="39"/>
      <c r="AL125" s="39"/>
      <c r="AM125" s="39"/>
      <c r="AN125" s="39"/>
      <c r="AO125" s="40"/>
      <c r="AR125" s="37"/>
      <c r="AS125" s="39"/>
      <c r="AT125" s="26">
        <v>82</v>
      </c>
      <c r="AU125" s="26">
        <v>6.9289300407453279E-4</v>
      </c>
      <c r="AV125" s="26">
        <v>-6.3813968824021124E-3</v>
      </c>
      <c r="BC125" s="39"/>
      <c r="BD125" s="40"/>
    </row>
    <row r="126" spans="14:56" x14ac:dyDescent="0.2">
      <c r="N126" s="37"/>
      <c r="O126" s="39"/>
      <c r="P126" s="26">
        <v>83</v>
      </c>
      <c r="Q126" s="26">
        <v>-1.1846483376757833E-3</v>
      </c>
      <c r="R126" s="26">
        <v>-9.1329183245243521E-3</v>
      </c>
      <c r="S126" s="39"/>
      <c r="T126" s="39"/>
      <c r="U126" s="39"/>
      <c r="V126" s="39"/>
      <c r="W126" s="39"/>
      <c r="X126" s="39"/>
      <c r="Y126" s="39"/>
      <c r="Z126" s="40"/>
      <c r="AC126" s="37"/>
      <c r="AD126" s="39"/>
      <c r="AE126" s="26">
        <v>83</v>
      </c>
      <c r="AF126" s="26">
        <v>-1.4776948100932697E-3</v>
      </c>
      <c r="AG126" s="26">
        <v>8.0831236469185407E-3</v>
      </c>
      <c r="AH126" s="39"/>
      <c r="AI126" s="39"/>
      <c r="AJ126" s="39"/>
      <c r="AK126" s="39"/>
      <c r="AL126" s="39"/>
      <c r="AM126" s="39"/>
      <c r="AN126" s="39"/>
      <c r="AO126" s="40"/>
      <c r="AR126" s="37"/>
      <c r="AS126" s="39"/>
      <c r="AT126" s="26">
        <v>83</v>
      </c>
      <c r="AU126" s="26">
        <v>-1.3087260501972052E-3</v>
      </c>
      <c r="AV126" s="26">
        <v>-1.4555148176231801E-3</v>
      </c>
      <c r="BC126" s="39"/>
      <c r="BD126" s="40"/>
    </row>
    <row r="127" spans="14:56" x14ac:dyDescent="0.2">
      <c r="N127" s="37"/>
      <c r="O127" s="39"/>
      <c r="P127" s="26">
        <v>84</v>
      </c>
      <c r="Q127" s="26">
        <v>7.6459035995208313E-3</v>
      </c>
      <c r="R127" s="26">
        <v>5.3516593574246575E-3</v>
      </c>
      <c r="S127" s="39"/>
      <c r="T127" s="39"/>
      <c r="U127" s="39"/>
      <c r="V127" s="39"/>
      <c r="W127" s="39"/>
      <c r="X127" s="39"/>
      <c r="Y127" s="39"/>
      <c r="Z127" s="40"/>
      <c r="AC127" s="37"/>
      <c r="AD127" s="39"/>
      <c r="AE127" s="26">
        <v>84</v>
      </c>
      <c r="AF127" s="26">
        <v>1.0129588860886198E-3</v>
      </c>
      <c r="AG127" s="26">
        <v>8.420036089816247E-3</v>
      </c>
      <c r="AH127" s="39"/>
      <c r="AI127" s="39"/>
      <c r="AJ127" s="39"/>
      <c r="AK127" s="39"/>
      <c r="AL127" s="39"/>
      <c r="AM127" s="39"/>
      <c r="AN127" s="39"/>
      <c r="AO127" s="40"/>
      <c r="AR127" s="37"/>
      <c r="AS127" s="39"/>
      <c r="AT127" s="26">
        <v>84</v>
      </c>
      <c r="AU127" s="26">
        <v>4.4552515564853425E-3</v>
      </c>
      <c r="AV127" s="26">
        <v>6.9363714381054861E-3</v>
      </c>
      <c r="BC127" s="39"/>
      <c r="BD127" s="40"/>
    </row>
    <row r="128" spans="14:56" x14ac:dyDescent="0.2">
      <c r="N128" s="37"/>
      <c r="O128" s="39"/>
      <c r="P128" s="26">
        <v>85</v>
      </c>
      <c r="Q128" s="26">
        <v>8.3482361235689799E-4</v>
      </c>
      <c r="R128" s="26">
        <v>2.4024839579303271E-2</v>
      </c>
      <c r="S128" s="39"/>
      <c r="T128" s="39"/>
      <c r="U128" s="39"/>
      <c r="V128" s="39"/>
      <c r="W128" s="39"/>
      <c r="X128" s="39"/>
      <c r="Y128" s="39"/>
      <c r="Z128" s="40"/>
      <c r="AC128" s="37"/>
      <c r="AD128" s="39"/>
      <c r="AE128" s="26">
        <v>85</v>
      </c>
      <c r="AF128" s="26">
        <v>-9.0810354190790532E-4</v>
      </c>
      <c r="AG128" s="26">
        <v>-1.1483973654638551E-2</v>
      </c>
      <c r="AH128" s="39"/>
      <c r="AI128" s="39"/>
      <c r="AJ128" s="39"/>
      <c r="AK128" s="39"/>
      <c r="AL128" s="39"/>
      <c r="AM128" s="39"/>
      <c r="AN128" s="39"/>
      <c r="AO128" s="40"/>
      <c r="AR128" s="37"/>
      <c r="AS128" s="39"/>
      <c r="AT128" s="26">
        <v>85</v>
      </c>
      <c r="AU128" s="26">
        <v>9.4464921418934041E-6</v>
      </c>
      <c r="AV128" s="26">
        <v>8.0997421527236671E-3</v>
      </c>
      <c r="BC128" s="39"/>
      <c r="BD128" s="40"/>
    </row>
    <row r="129" spans="14:56" x14ac:dyDescent="0.2">
      <c r="N129" s="37"/>
      <c r="O129" s="39"/>
      <c r="P129" s="26">
        <v>86</v>
      </c>
      <c r="Q129" s="26">
        <v>4.2059139292275022E-4</v>
      </c>
      <c r="R129" s="26">
        <v>-1.1505620083585353E-2</v>
      </c>
      <c r="S129" s="39"/>
      <c r="T129" s="39"/>
      <c r="U129" s="39"/>
      <c r="V129" s="39"/>
      <c r="W129" s="39"/>
      <c r="X129" s="39"/>
      <c r="Y129" s="39"/>
      <c r="Z129" s="40"/>
      <c r="AC129" s="37"/>
      <c r="AD129" s="39"/>
      <c r="AE129" s="26">
        <v>86</v>
      </c>
      <c r="AF129" s="26">
        <v>-1.024937576263726E-3</v>
      </c>
      <c r="AG129" s="26">
        <v>4.8303474291896782E-3</v>
      </c>
      <c r="AH129" s="39"/>
      <c r="AI129" s="39"/>
      <c r="AJ129" s="39"/>
      <c r="AK129" s="39"/>
      <c r="AL129" s="39"/>
      <c r="AM129" s="39"/>
      <c r="AN129" s="39"/>
      <c r="AO129" s="40"/>
      <c r="AR129" s="37"/>
      <c r="AS129" s="39"/>
      <c r="AT129" s="26">
        <v>86</v>
      </c>
      <c r="AU129" s="26">
        <v>-2.6093584112173108E-4</v>
      </c>
      <c r="AV129" s="26">
        <v>-4.2646790651578274E-3</v>
      </c>
      <c r="BC129" s="39"/>
      <c r="BD129" s="40"/>
    </row>
    <row r="130" spans="14:56" x14ac:dyDescent="0.2">
      <c r="N130" s="37"/>
      <c r="O130" s="39"/>
      <c r="P130" s="26">
        <v>87</v>
      </c>
      <c r="Q130" s="26">
        <v>-9.106696911725515E-4</v>
      </c>
      <c r="R130" s="26">
        <v>2.4931568334645802E-3</v>
      </c>
      <c r="S130" s="39"/>
      <c r="T130" s="39"/>
      <c r="U130" s="39"/>
      <c r="V130" s="39"/>
      <c r="W130" s="39"/>
      <c r="X130" s="39"/>
      <c r="Y130" s="39"/>
      <c r="Z130" s="40"/>
      <c r="AC130" s="37"/>
      <c r="AD130" s="39"/>
      <c r="AE130" s="26">
        <v>87</v>
      </c>
      <c r="AF130" s="26">
        <v>-1.4004192407470553E-3</v>
      </c>
      <c r="AG130" s="26">
        <v>-2.3905643658102228E-3</v>
      </c>
      <c r="AH130" s="39"/>
      <c r="AI130" s="39"/>
      <c r="AJ130" s="39"/>
      <c r="AK130" s="39"/>
      <c r="AL130" s="39"/>
      <c r="AM130" s="39"/>
      <c r="AN130" s="39"/>
      <c r="AO130" s="40"/>
      <c r="AR130" s="37"/>
      <c r="AS130" s="39"/>
      <c r="AT130" s="26">
        <v>87</v>
      </c>
      <c r="AU130" s="26">
        <v>-1.1298916133029736E-3</v>
      </c>
      <c r="AV130" s="26">
        <v>3.2549168958780148E-4</v>
      </c>
      <c r="BC130" s="39"/>
      <c r="BD130" s="40"/>
    </row>
    <row r="131" spans="14:56" x14ac:dyDescent="0.2">
      <c r="N131" s="37"/>
      <c r="O131" s="39"/>
      <c r="P131" s="26">
        <v>88</v>
      </c>
      <c r="Q131" s="26">
        <v>1.0669439615101292E-2</v>
      </c>
      <c r="R131" s="26">
        <v>6.5787499833187511E-3</v>
      </c>
      <c r="S131" s="39"/>
      <c r="T131" s="39"/>
      <c r="U131" s="39"/>
      <c r="V131" s="39"/>
      <c r="W131" s="39"/>
      <c r="X131" s="39"/>
      <c r="Y131" s="39"/>
      <c r="Z131" s="40"/>
      <c r="AC131" s="37"/>
      <c r="AD131" s="39"/>
      <c r="AE131" s="26">
        <v>88</v>
      </c>
      <c r="AF131" s="26">
        <v>1.8657460285348062E-3</v>
      </c>
      <c r="AG131" s="26">
        <v>5.2308291025975366E-3</v>
      </c>
      <c r="AH131" s="39"/>
      <c r="AI131" s="39"/>
      <c r="AJ131" s="39"/>
      <c r="AK131" s="39"/>
      <c r="AL131" s="39"/>
      <c r="AM131" s="39"/>
      <c r="AN131" s="39"/>
      <c r="AO131" s="40"/>
      <c r="AR131" s="37"/>
      <c r="AS131" s="39"/>
      <c r="AT131" s="26">
        <v>88</v>
      </c>
      <c r="AU131" s="26">
        <v>6.428808137178145E-3</v>
      </c>
      <c r="AV131" s="26">
        <v>6.323528974666948E-3</v>
      </c>
      <c r="BC131" s="39"/>
      <c r="BD131" s="40"/>
    </row>
    <row r="132" spans="14:56" x14ac:dyDescent="0.2">
      <c r="N132" s="37"/>
      <c r="O132" s="39"/>
      <c r="P132" s="26">
        <v>89</v>
      </c>
      <c r="Q132" s="26">
        <v>-3.6226007966543355E-3</v>
      </c>
      <c r="R132" s="26">
        <v>1.1776885031704754E-2</v>
      </c>
      <c r="S132" s="39"/>
      <c r="T132" s="39"/>
      <c r="U132" s="39"/>
      <c r="V132" s="39"/>
      <c r="W132" s="39"/>
      <c r="X132" s="39"/>
      <c r="Y132" s="39"/>
      <c r="Z132" s="40"/>
      <c r="AC132" s="37"/>
      <c r="AD132" s="39"/>
      <c r="AE132" s="26">
        <v>89</v>
      </c>
      <c r="AF132" s="26">
        <v>-2.1653183410181476E-3</v>
      </c>
      <c r="AG132" s="26">
        <v>-4.7791261034263663E-3</v>
      </c>
      <c r="AH132" s="39"/>
      <c r="AI132" s="39"/>
      <c r="AJ132" s="39"/>
      <c r="AK132" s="39"/>
      <c r="AL132" s="39"/>
      <c r="AM132" s="39"/>
      <c r="AN132" s="39"/>
      <c r="AO132" s="40"/>
      <c r="AR132" s="37"/>
      <c r="AS132" s="39"/>
      <c r="AT132" s="26">
        <v>89</v>
      </c>
      <c r="AU132" s="26">
        <v>-2.9000539173169282E-3</v>
      </c>
      <c r="AV132" s="26">
        <v>4.4048964441414408E-3</v>
      </c>
      <c r="BC132" s="39"/>
      <c r="BD132" s="40"/>
    </row>
    <row r="133" spans="14:56" x14ac:dyDescent="0.2">
      <c r="N133" s="37"/>
      <c r="O133" s="39"/>
      <c r="P133" s="26">
        <v>90</v>
      </c>
      <c r="Q133" s="26">
        <v>-9.7415774785106733E-3</v>
      </c>
      <c r="R133" s="26">
        <v>-5.9215371703530938E-3</v>
      </c>
      <c r="S133" s="39"/>
      <c r="T133" s="39"/>
      <c r="U133" s="39"/>
      <c r="V133" s="39"/>
      <c r="W133" s="39"/>
      <c r="X133" s="39"/>
      <c r="Y133" s="39"/>
      <c r="Z133" s="40"/>
      <c r="AC133" s="37"/>
      <c r="AD133" s="39"/>
      <c r="AE133" s="26">
        <v>90</v>
      </c>
      <c r="AF133" s="26">
        <v>-3.8911733043212136E-3</v>
      </c>
      <c r="AG133" s="26">
        <v>-1.1945930768076896E-2</v>
      </c>
      <c r="AH133" s="39"/>
      <c r="AI133" s="39"/>
      <c r="AJ133" s="39"/>
      <c r="AK133" s="39"/>
      <c r="AL133" s="39"/>
      <c r="AM133" s="39"/>
      <c r="AN133" s="39"/>
      <c r="AO133" s="40"/>
      <c r="AR133" s="37"/>
      <c r="AS133" s="39"/>
      <c r="AT133" s="26">
        <v>90</v>
      </c>
      <c r="AU133" s="26">
        <v>-6.894101494509421E-3</v>
      </c>
      <c r="AV133" s="26">
        <v>-8.844991204371459E-3</v>
      </c>
      <c r="BC133" s="39"/>
      <c r="BD133" s="40"/>
    </row>
    <row r="134" spans="14:56" x14ac:dyDescent="0.2">
      <c r="N134" s="37"/>
      <c r="O134" s="39"/>
      <c r="P134" s="26">
        <v>91</v>
      </c>
      <c r="Q134" s="26">
        <v>8.2198750767687751E-3</v>
      </c>
      <c r="R134" s="26">
        <v>1.692737418340199E-3</v>
      </c>
      <c r="S134" s="39"/>
      <c r="T134" s="39"/>
      <c r="U134" s="39"/>
      <c r="V134" s="39"/>
      <c r="W134" s="39"/>
      <c r="X134" s="39"/>
      <c r="Y134" s="39"/>
      <c r="Z134" s="40"/>
      <c r="AC134" s="37"/>
      <c r="AD134" s="39"/>
      <c r="AE134" s="26">
        <v>91</v>
      </c>
      <c r="AF134" s="26">
        <v>1.1748473152012856E-3</v>
      </c>
      <c r="AG134" s="26">
        <v>-2.0107929787331379E-3</v>
      </c>
      <c r="AH134" s="39"/>
      <c r="AI134" s="39"/>
      <c r="AJ134" s="39"/>
      <c r="AK134" s="39"/>
      <c r="AL134" s="39"/>
      <c r="AM134" s="39"/>
      <c r="AN134" s="39"/>
      <c r="AO134" s="40"/>
      <c r="AR134" s="37"/>
      <c r="AS134" s="39"/>
      <c r="AT134" s="26">
        <v>91</v>
      </c>
      <c r="AU134" s="26">
        <v>4.8299007024572918E-3</v>
      </c>
      <c r="AV134" s="26">
        <v>3.8947727615321146E-4</v>
      </c>
      <c r="BC134" s="39"/>
      <c r="BD134" s="40"/>
    </row>
    <row r="135" spans="14:56" x14ac:dyDescent="0.2">
      <c r="N135" s="37"/>
      <c r="O135" s="39"/>
      <c r="P135" s="26">
        <v>92</v>
      </c>
      <c r="Q135" s="26">
        <v>3.3480854770053924E-3</v>
      </c>
      <c r="R135" s="26">
        <v>2.9802110488888972E-3</v>
      </c>
      <c r="S135" s="39"/>
      <c r="T135" s="39"/>
      <c r="U135" s="39"/>
      <c r="V135" s="39"/>
      <c r="W135" s="39"/>
      <c r="X135" s="39"/>
      <c r="Y135" s="39"/>
      <c r="Z135" s="40"/>
      <c r="AC135" s="37"/>
      <c r="AD135" s="39"/>
      <c r="AE135" s="26">
        <v>92</v>
      </c>
      <c r="AF135" s="26">
        <v>-1.9923902277265169E-4</v>
      </c>
      <c r="AG135" s="26">
        <v>5.7420125011244721E-3</v>
      </c>
      <c r="AH135" s="39"/>
      <c r="AI135" s="39"/>
      <c r="AJ135" s="39"/>
      <c r="AK135" s="39"/>
      <c r="AL135" s="39"/>
      <c r="AM135" s="39"/>
      <c r="AN135" s="39"/>
      <c r="AO135" s="40"/>
      <c r="AR135" s="37"/>
      <c r="AS135" s="39"/>
      <c r="AT135" s="26">
        <v>92</v>
      </c>
      <c r="AU135" s="26">
        <v>1.6499311651941714E-3</v>
      </c>
      <c r="AV135" s="26">
        <v>4.337441869774414E-3</v>
      </c>
      <c r="BC135" s="39"/>
      <c r="BD135" s="40"/>
    </row>
    <row r="136" spans="14:56" x14ac:dyDescent="0.2">
      <c r="N136" s="37"/>
      <c r="O136" s="39"/>
      <c r="P136" s="26">
        <v>93</v>
      </c>
      <c r="Q136" s="26">
        <v>-8.7151854556328252E-3</v>
      </c>
      <c r="R136" s="26">
        <v>3.0683682071728953E-3</v>
      </c>
      <c r="S136" s="39"/>
      <c r="T136" s="39"/>
      <c r="U136" s="39"/>
      <c r="V136" s="39"/>
      <c r="W136" s="39"/>
      <c r="X136" s="39"/>
      <c r="Y136" s="39"/>
      <c r="Z136" s="40"/>
      <c r="AC136" s="37"/>
      <c r="AD136" s="39"/>
      <c r="AE136" s="26">
        <v>93</v>
      </c>
      <c r="AF136" s="26">
        <v>-3.601679838488784E-3</v>
      </c>
      <c r="AG136" s="26">
        <v>-1.7719172995624696E-2</v>
      </c>
      <c r="AH136" s="39"/>
      <c r="AI136" s="39"/>
      <c r="AJ136" s="39"/>
      <c r="AK136" s="39"/>
      <c r="AL136" s="39"/>
      <c r="AM136" s="39"/>
      <c r="AN136" s="39"/>
      <c r="AO136" s="40"/>
      <c r="AR136" s="37"/>
      <c r="AS136" s="39"/>
      <c r="AT136" s="26">
        <v>93</v>
      </c>
      <c r="AU136" s="26">
        <v>-6.2241432996399306E-3</v>
      </c>
      <c r="AV136" s="26">
        <v>-6.2223283987402015E-3</v>
      </c>
      <c r="BC136" s="39"/>
      <c r="BD136" s="40"/>
    </row>
    <row r="137" spans="14:56" x14ac:dyDescent="0.2">
      <c r="N137" s="37"/>
      <c r="O137" s="39"/>
      <c r="P137" s="26">
        <v>94</v>
      </c>
      <c r="Q137" s="26">
        <v>5.4216264464703292E-4</v>
      </c>
      <c r="R137" s="26">
        <v>-3.7971176583728158E-2</v>
      </c>
      <c r="S137" s="39"/>
      <c r="T137" s="39"/>
      <c r="U137" s="39"/>
      <c r="V137" s="39"/>
      <c r="W137" s="39"/>
      <c r="X137" s="39"/>
      <c r="Y137" s="39"/>
      <c r="Z137" s="40"/>
      <c r="AC137" s="37"/>
      <c r="AD137" s="39"/>
      <c r="AE137" s="26">
        <v>94</v>
      </c>
      <c r="AF137" s="26">
        <v>-9.9064845259285968E-4</v>
      </c>
      <c r="AG137" s="26">
        <v>1.8408078574814091E-3</v>
      </c>
      <c r="AH137" s="39"/>
      <c r="AI137" s="39"/>
      <c r="AJ137" s="39"/>
      <c r="AK137" s="39"/>
      <c r="AL137" s="39"/>
      <c r="AM137" s="39"/>
      <c r="AN137" s="39"/>
      <c r="AO137" s="40"/>
      <c r="AR137" s="37"/>
      <c r="AS137" s="39"/>
      <c r="AT137" s="26">
        <v>94</v>
      </c>
      <c r="AU137" s="26">
        <v>-1.8158248047804842E-4</v>
      </c>
      <c r="AV137" s="26">
        <v>-2.0790522945720508E-2</v>
      </c>
      <c r="BC137" s="39"/>
      <c r="BD137" s="40"/>
    </row>
    <row r="138" spans="14:56" x14ac:dyDescent="0.2">
      <c r="N138" s="37"/>
      <c r="O138" s="39"/>
      <c r="P138" s="26">
        <v>95</v>
      </c>
      <c r="Q138" s="26">
        <v>1.4984811370691827E-2</v>
      </c>
      <c r="R138" s="26">
        <v>5.1278193614079318E-3</v>
      </c>
      <c r="S138" s="39"/>
      <c r="T138" s="39"/>
      <c r="U138" s="39"/>
      <c r="V138" s="39"/>
      <c r="W138" s="39"/>
      <c r="X138" s="39"/>
      <c r="Y138" s="39"/>
      <c r="Z138" s="40"/>
      <c r="AC138" s="37"/>
      <c r="AD138" s="39"/>
      <c r="AE138" s="26">
        <v>95</v>
      </c>
      <c r="AF138" s="26">
        <v>3.0828949326918245E-3</v>
      </c>
      <c r="AG138" s="26">
        <v>7.004172385209945E-3</v>
      </c>
      <c r="AH138" s="39"/>
      <c r="AI138" s="39"/>
      <c r="AJ138" s="39"/>
      <c r="AK138" s="39"/>
      <c r="AL138" s="39"/>
      <c r="AM138" s="39"/>
      <c r="AN138" s="39"/>
      <c r="AO138" s="40"/>
      <c r="AR138" s="37"/>
      <c r="AS138" s="39"/>
      <c r="AT138" s="26">
        <v>95</v>
      </c>
      <c r="AU138" s="26">
        <v>9.245586334128619E-3</v>
      </c>
      <c r="AV138" s="26">
        <v>6.4608009404591733E-3</v>
      </c>
      <c r="BC138" s="39"/>
      <c r="BD138" s="40"/>
    </row>
    <row r="139" spans="14:56" x14ac:dyDescent="0.2">
      <c r="N139" s="37"/>
      <c r="O139" s="39"/>
      <c r="P139" s="26">
        <v>96</v>
      </c>
      <c r="Q139" s="26">
        <v>4.0773279994668421E-3</v>
      </c>
      <c r="R139" s="26">
        <v>5.2309261041760206E-4</v>
      </c>
      <c r="S139" s="39"/>
      <c r="T139" s="39"/>
      <c r="U139" s="39"/>
      <c r="V139" s="39"/>
      <c r="W139" s="39"/>
      <c r="X139" s="39"/>
      <c r="Y139" s="39"/>
      <c r="Z139" s="40"/>
      <c r="AC139" s="37"/>
      <c r="AD139" s="39"/>
      <c r="AE139" s="26">
        <v>96</v>
      </c>
      <c r="AF139" s="26">
        <v>6.443543492647987E-6</v>
      </c>
      <c r="AG139" s="26">
        <v>1.6754654231846441E-3</v>
      </c>
      <c r="AH139" s="39"/>
      <c r="AI139" s="39"/>
      <c r="AJ139" s="39"/>
      <c r="AK139" s="39"/>
      <c r="AL139" s="39"/>
      <c r="AM139" s="39"/>
      <c r="AN139" s="39"/>
      <c r="AO139" s="40"/>
      <c r="AR139" s="37"/>
      <c r="AS139" s="39"/>
      <c r="AT139" s="26">
        <v>96</v>
      </c>
      <c r="AU139" s="26">
        <v>2.1259305816749147E-3</v>
      </c>
      <c r="AV139" s="26">
        <v>1.1988981115458545E-3</v>
      </c>
      <c r="BC139" s="39"/>
      <c r="BD139" s="40"/>
    </row>
    <row r="140" spans="14:56" x14ac:dyDescent="0.2">
      <c r="N140" s="37"/>
      <c r="O140" s="39"/>
      <c r="P140" s="26">
        <v>97</v>
      </c>
      <c r="Q140" s="26">
        <v>1.0414309314637956E-2</v>
      </c>
      <c r="R140" s="26">
        <v>-2.9565047876198595E-3</v>
      </c>
      <c r="S140" s="39"/>
      <c r="T140" s="39"/>
      <c r="U140" s="39"/>
      <c r="V140" s="39"/>
      <c r="W140" s="39"/>
      <c r="X140" s="39"/>
      <c r="Y140" s="39"/>
      <c r="Z140" s="40"/>
      <c r="AC140" s="37"/>
      <c r="AD140" s="39"/>
      <c r="AE140" s="26">
        <v>97</v>
      </c>
      <c r="AF140" s="26">
        <v>1.7937866277661684E-3</v>
      </c>
      <c r="AG140" s="26">
        <v>-9.2447258658814799E-3</v>
      </c>
      <c r="AH140" s="39"/>
      <c r="AI140" s="39"/>
      <c r="AJ140" s="39"/>
      <c r="AK140" s="39"/>
      <c r="AL140" s="39"/>
      <c r="AM140" s="39"/>
      <c r="AN140" s="39"/>
      <c r="AO140" s="40"/>
      <c r="AR140" s="37"/>
      <c r="AS140" s="39"/>
      <c r="AT140" s="26">
        <v>97</v>
      </c>
      <c r="AU140" s="26">
        <v>6.2622766056141393E-3</v>
      </c>
      <c r="AV140" s="26">
        <v>-5.3099566238837912E-3</v>
      </c>
      <c r="BC140" s="39"/>
      <c r="BD140" s="40"/>
    </row>
    <row r="141" spans="14:56" x14ac:dyDescent="0.2">
      <c r="N141" s="37"/>
      <c r="O141" s="39"/>
      <c r="P141" s="26">
        <v>98</v>
      </c>
      <c r="Q141" s="26">
        <v>9.5254681447428042E-4</v>
      </c>
      <c r="R141" s="26">
        <v>1.0865635003707495E-2</v>
      </c>
      <c r="S141" s="39"/>
      <c r="T141" s="39"/>
      <c r="U141" s="39"/>
      <c r="V141" s="39"/>
      <c r="W141" s="39"/>
      <c r="X141" s="39"/>
      <c r="Y141" s="39"/>
      <c r="Z141" s="40"/>
      <c r="AC141" s="37"/>
      <c r="AD141" s="39"/>
      <c r="AE141" s="26">
        <v>98</v>
      </c>
      <c r="AF141" s="26">
        <v>-8.7489975911320171E-4</v>
      </c>
      <c r="AG141" s="26">
        <v>6.7958132714837065E-3</v>
      </c>
      <c r="AH141" s="39"/>
      <c r="AI141" s="39"/>
      <c r="AJ141" s="39"/>
      <c r="AK141" s="39"/>
      <c r="AL141" s="39"/>
      <c r="AM141" s="39"/>
      <c r="AN141" s="39"/>
      <c r="AO141" s="40"/>
      <c r="AR141" s="37"/>
      <c r="AS141" s="39"/>
      <c r="AT141" s="26">
        <v>98</v>
      </c>
      <c r="AU141" s="26">
        <v>8.6288110380194905E-5</v>
      </c>
      <c r="AV141" s="26">
        <v>9.1802027290130324E-3</v>
      </c>
      <c r="BC141" s="39"/>
      <c r="BD141" s="40"/>
    </row>
    <row r="142" spans="14:56" x14ac:dyDescent="0.2">
      <c r="N142" s="37"/>
      <c r="O142" s="39"/>
      <c r="P142" s="26">
        <v>99</v>
      </c>
      <c r="Q142" s="26">
        <v>-1.2329544675016858E-2</v>
      </c>
      <c r="R142" s="26">
        <v>-1.9176636422723152E-3</v>
      </c>
      <c r="S142" s="39"/>
      <c r="T142" s="39"/>
      <c r="U142" s="39"/>
      <c r="V142" s="39"/>
      <c r="W142" s="39"/>
      <c r="X142" s="39"/>
      <c r="Y142" s="39"/>
      <c r="Z142" s="40"/>
      <c r="AC142" s="37"/>
      <c r="AD142" s="39"/>
      <c r="AE142" s="26">
        <v>99</v>
      </c>
      <c r="AF142" s="26">
        <v>-4.6211084328859967E-3</v>
      </c>
      <c r="AG142" s="26">
        <v>-8.445211656004023E-4</v>
      </c>
      <c r="AH142" s="39"/>
      <c r="AI142" s="39"/>
      <c r="AJ142" s="39"/>
      <c r="AK142" s="39"/>
      <c r="AL142" s="39"/>
      <c r="AM142" s="39"/>
      <c r="AN142" s="39"/>
      <c r="AO142" s="40"/>
      <c r="AR142" s="37"/>
      <c r="AS142" s="39"/>
      <c r="AT142" s="26">
        <v>99</v>
      </c>
      <c r="AU142" s="26">
        <v>-8.5833486756121524E-3</v>
      </c>
      <c r="AV142" s="26">
        <v>-1.876750922117738E-3</v>
      </c>
      <c r="BC142" s="39"/>
      <c r="BD142" s="40"/>
    </row>
    <row r="143" spans="14:56" x14ac:dyDescent="0.2">
      <c r="N143" s="37"/>
      <c r="O143" s="39"/>
      <c r="P143" s="26">
        <v>100</v>
      </c>
      <c r="Q143" s="26">
        <v>-8.3871703104302399E-3</v>
      </c>
      <c r="R143" s="26">
        <v>2.7788211977097025E-2</v>
      </c>
      <c r="S143" s="39"/>
      <c r="T143" s="39"/>
      <c r="U143" s="39"/>
      <c r="V143" s="39"/>
      <c r="W143" s="39"/>
      <c r="X143" s="39"/>
      <c r="Y143" s="39"/>
      <c r="Z143" s="40"/>
      <c r="AC143" s="37"/>
      <c r="AD143" s="39"/>
      <c r="AE143" s="26">
        <v>100</v>
      </c>
      <c r="AF143" s="26">
        <v>-3.5091632959654167E-3</v>
      </c>
      <c r="AG143" s="26">
        <v>2.7693619854601602E-3</v>
      </c>
      <c r="AH143" s="39"/>
      <c r="AI143" s="39"/>
      <c r="AJ143" s="39"/>
      <c r="AK143" s="39"/>
      <c r="AL143" s="39"/>
      <c r="AM143" s="39"/>
      <c r="AN143" s="39"/>
      <c r="AO143" s="40"/>
      <c r="AR143" s="37"/>
      <c r="AS143" s="39"/>
      <c r="AT143" s="26">
        <v>100</v>
      </c>
      <c r="AU143" s="26">
        <v>-6.0100375489408817E-3</v>
      </c>
      <c r="AV143" s="26">
        <v>1.6681379524989409E-2</v>
      </c>
      <c r="BC143" s="39"/>
      <c r="BD143" s="40"/>
    </row>
    <row r="144" spans="14:56" x14ac:dyDescent="0.2">
      <c r="N144" s="37"/>
      <c r="O144" s="39"/>
      <c r="P144" s="26">
        <v>101</v>
      </c>
      <c r="Q144" s="26">
        <v>1.5598308353995022E-2</v>
      </c>
      <c r="R144" s="26">
        <v>-1.2405052510336828E-2</v>
      </c>
      <c r="S144" s="39"/>
      <c r="T144" s="39"/>
      <c r="U144" s="39"/>
      <c r="V144" s="39"/>
      <c r="W144" s="39"/>
      <c r="X144" s="39"/>
      <c r="Y144" s="39"/>
      <c r="Z144" s="40"/>
      <c r="AC144" s="37"/>
      <c r="AD144" s="39"/>
      <c r="AE144" s="26">
        <v>101</v>
      </c>
      <c r="AF144" s="26">
        <v>3.255931515221187E-3</v>
      </c>
      <c r="AG144" s="26">
        <v>-7.1692049155383771E-3</v>
      </c>
      <c r="AH144" s="39"/>
      <c r="AI144" s="39"/>
      <c r="AJ144" s="39"/>
      <c r="AK144" s="39"/>
      <c r="AL144" s="39"/>
      <c r="AM144" s="39"/>
      <c r="AN144" s="39"/>
      <c r="AO144" s="40"/>
      <c r="AR144" s="37"/>
      <c r="AS144" s="39"/>
      <c r="AT144" s="26">
        <v>101</v>
      </c>
      <c r="AU144" s="26">
        <v>9.6460350148766007E-3</v>
      </c>
      <c r="AV144" s="26">
        <v>-9.4982037324030499E-3</v>
      </c>
      <c r="BC144" s="39"/>
      <c r="BD144" s="40"/>
    </row>
    <row r="145" spans="14:56" x14ac:dyDescent="0.2">
      <c r="N145" s="37"/>
      <c r="O145" s="39"/>
      <c r="P145" s="26">
        <v>102</v>
      </c>
      <c r="Q145" s="26">
        <v>-2.6703262718337437E-2</v>
      </c>
      <c r="R145" s="26">
        <v>9.8965400292617134E-3</v>
      </c>
      <c r="S145" s="39"/>
      <c r="T145" s="39"/>
      <c r="U145" s="39"/>
      <c r="V145" s="39"/>
      <c r="W145" s="39"/>
      <c r="X145" s="39"/>
      <c r="Y145" s="39"/>
      <c r="Z145" s="40"/>
      <c r="AC145" s="37"/>
      <c r="AD145" s="39"/>
      <c r="AE145" s="26">
        <v>102</v>
      </c>
      <c r="AF145" s="26">
        <v>-8.6752099462550393E-3</v>
      </c>
      <c r="AG145" s="26">
        <v>-2.3674742754481483E-3</v>
      </c>
      <c r="AH145" s="39"/>
      <c r="AI145" s="39"/>
      <c r="AJ145" s="39"/>
      <c r="AK145" s="39"/>
      <c r="AL145" s="39"/>
      <c r="AM145" s="39"/>
      <c r="AN145" s="39"/>
      <c r="AO145" s="40"/>
      <c r="AR145" s="37"/>
      <c r="AS145" s="39"/>
      <c r="AT145" s="26">
        <v>102</v>
      </c>
      <c r="AU145" s="26">
        <v>-1.7965524276378802E-2</v>
      </c>
      <c r="AV145" s="26">
        <v>3.6188866515543573E-3</v>
      </c>
      <c r="BC145" s="39"/>
      <c r="BD145" s="40"/>
    </row>
    <row r="146" spans="14:56" x14ac:dyDescent="0.2">
      <c r="N146" s="37"/>
      <c r="O146" s="39"/>
      <c r="P146" s="26">
        <v>103</v>
      </c>
      <c r="Q146" s="26">
        <v>1.6908454007493908E-2</v>
      </c>
      <c r="R146" s="26">
        <v>3.4230663240265198E-3</v>
      </c>
      <c r="S146" s="39"/>
      <c r="T146" s="39"/>
      <c r="U146" s="39"/>
      <c r="V146" s="39"/>
      <c r="W146" s="39"/>
      <c r="X146" s="39"/>
      <c r="Y146" s="39"/>
      <c r="Z146" s="40"/>
      <c r="AC146" s="37"/>
      <c r="AD146" s="39"/>
      <c r="AE146" s="26">
        <v>103</v>
      </c>
      <c r="AF146" s="26">
        <v>3.6254575808206111E-3</v>
      </c>
      <c r="AG146" s="26">
        <v>-4.0449988273174317E-4</v>
      </c>
      <c r="AH146" s="39"/>
      <c r="AI146" s="39"/>
      <c r="AJ146" s="39"/>
      <c r="AK146" s="39"/>
      <c r="AL146" s="39"/>
      <c r="AM146" s="39"/>
      <c r="AN146" s="39"/>
      <c r="AO146" s="40"/>
      <c r="AR146" s="37"/>
      <c r="AS146" s="39"/>
      <c r="AT146" s="26">
        <v>103</v>
      </c>
      <c r="AU146" s="26">
        <v>1.0501208084687845E-2</v>
      </c>
      <c r="AV146" s="26">
        <v>2.5030643676716927E-3</v>
      </c>
      <c r="BC146" s="39"/>
      <c r="BD146" s="40"/>
    </row>
    <row r="147" spans="14:56" x14ac:dyDescent="0.2">
      <c r="N147" s="37"/>
      <c r="O147" s="39"/>
      <c r="P147" s="26">
        <v>104</v>
      </c>
      <c r="Q147" s="26">
        <v>-2.6949853459121188E-3</v>
      </c>
      <c r="R147" s="26">
        <v>5.360298202873582E-3</v>
      </c>
      <c r="S147" s="39"/>
      <c r="T147" s="39"/>
      <c r="U147" s="39"/>
      <c r="V147" s="39"/>
      <c r="W147" s="39"/>
      <c r="X147" s="39"/>
      <c r="Y147" s="39"/>
      <c r="Z147" s="40"/>
      <c r="AC147" s="37"/>
      <c r="AD147" s="39"/>
      <c r="AE147" s="26">
        <v>104</v>
      </c>
      <c r="AF147" s="26">
        <v>-1.903684768455752E-3</v>
      </c>
      <c r="AG147" s="26">
        <v>3.6160135355790034E-3</v>
      </c>
      <c r="AH147" s="39"/>
      <c r="AI147" s="39"/>
      <c r="AJ147" s="39"/>
      <c r="AK147" s="39"/>
      <c r="AL147" s="39"/>
      <c r="AM147" s="39"/>
      <c r="AN147" s="39"/>
      <c r="AO147" s="40"/>
      <c r="AR147" s="37"/>
      <c r="AS147" s="39"/>
      <c r="AT147" s="26">
        <v>104</v>
      </c>
      <c r="AU147" s="26">
        <v>-2.2945702823508126E-3</v>
      </c>
      <c r="AV147" s="26">
        <v>4.5557285052956597E-3</v>
      </c>
      <c r="BC147" s="39"/>
      <c r="BD147" s="40"/>
    </row>
    <row r="148" spans="14:56" ht="16" thickBot="1" x14ac:dyDescent="0.25">
      <c r="N148" s="42"/>
      <c r="O148" s="43"/>
      <c r="P148" s="44">
        <v>105</v>
      </c>
      <c r="Q148" s="44">
        <v>-3.1163661942517811E-3</v>
      </c>
      <c r="R148" s="44">
        <v>3.622695308175911E-3</v>
      </c>
      <c r="S148" s="43"/>
      <c r="T148" s="43"/>
      <c r="U148" s="43"/>
      <c r="V148" s="43"/>
      <c r="W148" s="43"/>
      <c r="X148" s="43"/>
      <c r="Y148" s="43"/>
      <c r="Z148" s="19"/>
      <c r="AC148" s="42"/>
      <c r="AD148" s="43"/>
      <c r="AE148" s="44">
        <v>105</v>
      </c>
      <c r="AF148" s="44">
        <v>-2.0225350707790543E-3</v>
      </c>
      <c r="AG148" s="44">
        <v>5.0139880622320585E-3</v>
      </c>
      <c r="AH148" s="43"/>
      <c r="AI148" s="43"/>
      <c r="AJ148" s="43"/>
      <c r="AK148" s="43"/>
      <c r="AL148" s="43"/>
      <c r="AM148" s="43"/>
      <c r="AN148" s="43"/>
      <c r="AO148" s="19"/>
      <c r="AR148" s="42"/>
      <c r="AS148" s="43"/>
      <c r="AT148" s="27">
        <v>105</v>
      </c>
      <c r="AU148" s="27">
        <v>-2.5696187494215787E-3</v>
      </c>
      <c r="AV148" s="27">
        <v>4.1292963455519084E-3</v>
      </c>
      <c r="BC148" s="43"/>
      <c r="BD148" s="19"/>
    </row>
  </sheetData>
  <mergeCells count="9">
    <mergeCell ref="I1:L1"/>
    <mergeCell ref="E1:H1"/>
    <mergeCell ref="AS18:AW18"/>
    <mergeCell ref="AE2:AJ6"/>
    <mergeCell ref="AL2:AW15"/>
    <mergeCell ref="O18:S18"/>
    <mergeCell ref="AD18:AH18"/>
    <mergeCell ref="N2:T15"/>
    <mergeCell ref="W2:A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DAD7-41AB-E445-8FA7-FC69E4D958DF}">
  <dimension ref="A1:H108"/>
  <sheetViews>
    <sheetView workbookViewId="0">
      <selection activeCell="F32" sqref="F32"/>
    </sheetView>
  </sheetViews>
  <sheetFormatPr baseColWidth="10" defaultRowHeight="15" x14ac:dyDescent="0.2"/>
  <sheetData>
    <row r="1" spans="1:8" x14ac:dyDescent="0.2">
      <c r="A1" t="s">
        <v>50</v>
      </c>
      <c r="B1" t="s">
        <v>1</v>
      </c>
      <c r="C1" t="s">
        <v>51</v>
      </c>
      <c r="D1" t="s">
        <v>52</v>
      </c>
    </row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69</v>
      </c>
      <c r="F2" t="s">
        <v>70</v>
      </c>
      <c r="G2" t="s">
        <v>71</v>
      </c>
      <c r="H2" t="s">
        <v>72</v>
      </c>
    </row>
    <row r="3" spans="1:8" x14ac:dyDescent="0.2">
      <c r="A3" s="1">
        <v>41760</v>
      </c>
      <c r="B3" s="5">
        <v>61.15</v>
      </c>
      <c r="C3" s="5">
        <v>98.48</v>
      </c>
      <c r="D3" s="5">
        <v>1883.68</v>
      </c>
      <c r="G3">
        <f>LN(B3)</f>
        <v>4.1133298621331811</v>
      </c>
    </row>
    <row r="4" spans="1:8" x14ac:dyDescent="0.2">
      <c r="A4" s="1">
        <v>41761</v>
      </c>
      <c r="B4" s="5">
        <v>60.46</v>
      </c>
      <c r="C4" s="5">
        <v>96.53</v>
      </c>
      <c r="D4" s="5">
        <v>1881.14</v>
      </c>
      <c r="E4" s="5">
        <f>B4-B3</f>
        <v>-0.68999999999999773</v>
      </c>
      <c r="F4" s="5">
        <f>E4/B4</f>
        <v>-1.1412504134965229E-2</v>
      </c>
      <c r="G4">
        <f t="shared" ref="G4:G67" si="0">LN(B4)</f>
        <v>4.1019819893513123</v>
      </c>
      <c r="H4">
        <f>G4-G3</f>
        <v>-1.1347872781868773E-2</v>
      </c>
    </row>
    <row r="5" spans="1:8" x14ac:dyDescent="0.2">
      <c r="A5" s="1">
        <v>41764</v>
      </c>
      <c r="B5" s="5">
        <v>61.22</v>
      </c>
      <c r="C5" s="5">
        <v>96.49</v>
      </c>
      <c r="D5" s="5">
        <v>1884.66</v>
      </c>
      <c r="E5" s="5">
        <f t="shared" ref="E5:E68" si="1">B5-B4</f>
        <v>0.75999999999999801</v>
      </c>
      <c r="F5" s="5">
        <f t="shared" ref="F5:F68" si="2">E5/B5</f>
        <v>1.2414243711205456E-2</v>
      </c>
      <c r="G5">
        <f t="shared" si="0"/>
        <v>4.1144739335172664</v>
      </c>
      <c r="H5">
        <f t="shared" ref="H5:H68" si="3">G5-G4</f>
        <v>1.2491944165954116E-2</v>
      </c>
    </row>
    <row r="6" spans="1:8" x14ac:dyDescent="0.2">
      <c r="A6" s="1">
        <v>41765</v>
      </c>
      <c r="B6" s="5">
        <v>58.53</v>
      </c>
      <c r="C6" s="5">
        <v>96.4</v>
      </c>
      <c r="D6" s="5">
        <v>1867.72</v>
      </c>
      <c r="E6" s="5">
        <f t="shared" si="1"/>
        <v>-2.6899999999999977</v>
      </c>
      <c r="F6" s="5">
        <f t="shared" si="2"/>
        <v>-4.5959337092089485E-2</v>
      </c>
      <c r="G6">
        <f t="shared" si="0"/>
        <v>4.0695394433031291</v>
      </c>
      <c r="H6">
        <f t="shared" si="3"/>
        <v>-4.4934490214137313E-2</v>
      </c>
    </row>
    <row r="7" spans="1:8" x14ac:dyDescent="0.2">
      <c r="A7" s="1">
        <v>41766</v>
      </c>
      <c r="B7" s="5">
        <v>57.39</v>
      </c>
      <c r="C7" s="5">
        <v>97.78</v>
      </c>
      <c r="D7" s="5">
        <v>1878.21</v>
      </c>
      <c r="E7" s="5">
        <f t="shared" si="1"/>
        <v>-1.1400000000000006</v>
      </c>
      <c r="F7" s="5">
        <f t="shared" si="2"/>
        <v>-1.9864087820177741E-2</v>
      </c>
      <c r="G7">
        <f t="shared" si="0"/>
        <v>4.0498700721202709</v>
      </c>
      <c r="H7">
        <f t="shared" si="3"/>
        <v>-1.9669371182858164E-2</v>
      </c>
    </row>
    <row r="8" spans="1:8" x14ac:dyDescent="0.2">
      <c r="A8" s="1">
        <v>41767</v>
      </c>
      <c r="B8" s="5">
        <v>56.76</v>
      </c>
      <c r="C8" s="5">
        <v>97.02</v>
      </c>
      <c r="D8" s="5">
        <v>1875.63</v>
      </c>
      <c r="E8" s="5">
        <f t="shared" si="1"/>
        <v>-0.63000000000000256</v>
      </c>
      <c r="F8" s="5">
        <f t="shared" si="2"/>
        <v>-1.1099365750528587E-2</v>
      </c>
      <c r="G8">
        <f t="shared" si="0"/>
        <v>4.0388318522918416</v>
      </c>
      <c r="H8">
        <f t="shared" si="3"/>
        <v>-1.1038219828429341E-2</v>
      </c>
    </row>
    <row r="9" spans="1:8" x14ac:dyDescent="0.2">
      <c r="A9" s="1">
        <v>41768</v>
      </c>
      <c r="B9" s="5">
        <v>57.24</v>
      </c>
      <c r="C9" s="5">
        <v>95.48</v>
      </c>
      <c r="D9" s="5">
        <v>1878.48</v>
      </c>
      <c r="E9" s="5">
        <f t="shared" si="1"/>
        <v>0.48000000000000398</v>
      </c>
      <c r="F9" s="5">
        <f t="shared" si="2"/>
        <v>8.3857442348009084E-3</v>
      </c>
      <c r="G9">
        <f t="shared" si="0"/>
        <v>4.0472529546882505</v>
      </c>
      <c r="H9">
        <f t="shared" si="3"/>
        <v>8.4211023964089193E-3</v>
      </c>
    </row>
    <row r="10" spans="1:8" x14ac:dyDescent="0.2">
      <c r="A10" s="1">
        <v>41771</v>
      </c>
      <c r="B10" s="5">
        <v>59.83</v>
      </c>
      <c r="C10" s="5">
        <v>94.38</v>
      </c>
      <c r="D10" s="5">
        <v>1896.65</v>
      </c>
      <c r="E10" s="5">
        <f t="shared" si="1"/>
        <v>2.5899999999999963</v>
      </c>
      <c r="F10" s="5">
        <f t="shared" si="2"/>
        <v>4.328931973926118E-2</v>
      </c>
      <c r="G10">
        <f t="shared" si="0"/>
        <v>4.0915072074019401</v>
      </c>
      <c r="H10">
        <f t="shared" si="3"/>
        <v>4.4254252713689546E-2</v>
      </c>
    </row>
    <row r="11" spans="1:8" x14ac:dyDescent="0.2">
      <c r="A11" s="1">
        <v>41772</v>
      </c>
      <c r="B11" s="5">
        <v>59.83</v>
      </c>
      <c r="C11" s="5">
        <v>94.65</v>
      </c>
      <c r="D11" s="5">
        <v>1897.45</v>
      </c>
      <c r="E11" s="5">
        <f t="shared" si="1"/>
        <v>0</v>
      </c>
      <c r="F11" s="5">
        <f t="shared" si="2"/>
        <v>0</v>
      </c>
      <c r="G11">
        <f t="shared" si="0"/>
        <v>4.0915072074019401</v>
      </c>
      <c r="H11">
        <f t="shared" si="3"/>
        <v>0</v>
      </c>
    </row>
    <row r="12" spans="1:8" x14ac:dyDescent="0.2">
      <c r="A12" s="1">
        <v>41773</v>
      </c>
      <c r="B12" s="5">
        <v>59.23</v>
      </c>
      <c r="C12" s="5">
        <v>95.17</v>
      </c>
      <c r="D12" s="5">
        <v>1888.53</v>
      </c>
      <c r="E12" s="5">
        <f t="shared" si="1"/>
        <v>-0.60000000000000142</v>
      </c>
      <c r="F12" s="5">
        <f t="shared" si="2"/>
        <v>-1.013000168833364E-2</v>
      </c>
      <c r="G12">
        <f t="shared" si="0"/>
        <v>4.0814281702888735</v>
      </c>
      <c r="H12">
        <f t="shared" si="3"/>
        <v>-1.0079037113066569E-2</v>
      </c>
    </row>
    <row r="13" spans="1:8" x14ac:dyDescent="0.2">
      <c r="A13" s="1">
        <v>41774</v>
      </c>
      <c r="B13" s="5">
        <v>57.92</v>
      </c>
      <c r="C13" s="5">
        <v>94.84</v>
      </c>
      <c r="D13" s="5">
        <v>1870.85</v>
      </c>
      <c r="E13" s="5">
        <f t="shared" si="1"/>
        <v>-1.3099999999999952</v>
      </c>
      <c r="F13" s="5">
        <f t="shared" si="2"/>
        <v>-2.2617403314917042E-2</v>
      </c>
      <c r="G13">
        <f t="shared" si="0"/>
        <v>4.0590627480774613</v>
      </c>
      <c r="H13">
        <f t="shared" si="3"/>
        <v>-2.2365422211412245E-2</v>
      </c>
    </row>
    <row r="14" spans="1:8" x14ac:dyDescent="0.2">
      <c r="A14" s="1">
        <v>41775</v>
      </c>
      <c r="B14" s="5">
        <v>58.02</v>
      </c>
      <c r="C14" s="5">
        <v>95.16</v>
      </c>
      <c r="D14" s="5">
        <v>1877.86</v>
      </c>
      <c r="E14" s="5">
        <f t="shared" si="1"/>
        <v>0.10000000000000142</v>
      </c>
      <c r="F14" s="5">
        <f t="shared" si="2"/>
        <v>1.7235436056532475E-3</v>
      </c>
      <c r="G14">
        <f t="shared" si="0"/>
        <v>4.0607877786932578</v>
      </c>
      <c r="H14">
        <f t="shared" si="3"/>
        <v>1.7250306157965412E-3</v>
      </c>
    </row>
    <row r="15" spans="1:8" x14ac:dyDescent="0.2">
      <c r="A15" s="1">
        <v>41778</v>
      </c>
      <c r="B15" s="5">
        <v>59.21</v>
      </c>
      <c r="C15" s="5">
        <v>93.29</v>
      </c>
      <c r="D15" s="5">
        <v>1885.08</v>
      </c>
      <c r="E15" s="5">
        <f t="shared" si="1"/>
        <v>1.1899999999999977</v>
      </c>
      <c r="F15" s="5">
        <f t="shared" si="2"/>
        <v>2.0097956426279307E-2</v>
      </c>
      <c r="G15">
        <f t="shared" si="0"/>
        <v>4.0810904465436844</v>
      </c>
      <c r="H15">
        <f t="shared" si="3"/>
        <v>2.0302667850426559E-2</v>
      </c>
    </row>
    <row r="16" spans="1:8" x14ac:dyDescent="0.2">
      <c r="A16" s="1">
        <v>41779</v>
      </c>
      <c r="B16" s="5">
        <v>58.56</v>
      </c>
      <c r="C16" s="5">
        <v>94.9</v>
      </c>
      <c r="D16" s="5">
        <v>1872.83</v>
      </c>
      <c r="E16" s="5">
        <f t="shared" si="1"/>
        <v>-0.64999999999999858</v>
      </c>
      <c r="F16" s="5">
        <f t="shared" si="2"/>
        <v>-1.109972677595626E-2</v>
      </c>
      <c r="G16">
        <f t="shared" si="0"/>
        <v>4.0700518696530565</v>
      </c>
      <c r="H16">
        <f t="shared" si="3"/>
        <v>-1.1038576890627816E-2</v>
      </c>
    </row>
    <row r="17" spans="1:8" x14ac:dyDescent="0.2">
      <c r="A17" s="1">
        <v>41780</v>
      </c>
      <c r="B17" s="5">
        <v>60.49</v>
      </c>
      <c r="C17" s="5">
        <v>94.85</v>
      </c>
      <c r="D17" s="5">
        <v>1888.03</v>
      </c>
      <c r="E17" s="5">
        <f t="shared" si="1"/>
        <v>1.9299999999999997</v>
      </c>
      <c r="F17" s="5">
        <f t="shared" si="2"/>
        <v>3.1906100181848231E-2</v>
      </c>
      <c r="G17">
        <f t="shared" si="0"/>
        <v>4.1024780621188226</v>
      </c>
      <c r="H17">
        <f t="shared" si="3"/>
        <v>3.2426192465766057E-2</v>
      </c>
    </row>
    <row r="18" spans="1:8" x14ac:dyDescent="0.2">
      <c r="A18" s="1">
        <v>41781</v>
      </c>
      <c r="B18" s="5">
        <v>60.52</v>
      </c>
      <c r="C18" s="5">
        <v>95.2</v>
      </c>
      <c r="D18" s="5">
        <v>1892.49</v>
      </c>
      <c r="E18" s="5">
        <f t="shared" si="1"/>
        <v>3.0000000000001137E-2</v>
      </c>
      <c r="F18" s="5">
        <f t="shared" si="2"/>
        <v>4.9570389953736181E-4</v>
      </c>
      <c r="G18">
        <f t="shared" si="0"/>
        <v>4.1029738889201548</v>
      </c>
      <c r="H18">
        <f t="shared" si="3"/>
        <v>4.9582680133219981E-4</v>
      </c>
    </row>
    <row r="19" spans="1:8" x14ac:dyDescent="0.2">
      <c r="A19" s="1">
        <v>41782</v>
      </c>
      <c r="B19" s="5">
        <v>61.35</v>
      </c>
      <c r="C19" s="5">
        <v>95.02</v>
      </c>
      <c r="D19" s="5">
        <v>1900.53</v>
      </c>
      <c r="E19" s="5">
        <f t="shared" si="1"/>
        <v>0.82999999999999829</v>
      </c>
      <c r="F19" s="5">
        <f t="shared" si="2"/>
        <v>1.3528932355338195E-2</v>
      </c>
      <c r="G19">
        <f t="shared" si="0"/>
        <v>4.1165951711569209</v>
      </c>
      <c r="H19">
        <f t="shared" si="3"/>
        <v>1.3621282236766064E-2</v>
      </c>
    </row>
    <row r="20" spans="1:8" x14ac:dyDescent="0.2">
      <c r="A20" s="1">
        <v>41786</v>
      </c>
      <c r="B20" s="5">
        <v>63.48</v>
      </c>
      <c r="C20" s="5">
        <v>95.09</v>
      </c>
      <c r="D20" s="5">
        <v>1911.91</v>
      </c>
      <c r="E20" s="5">
        <f t="shared" si="1"/>
        <v>2.1299999999999955</v>
      </c>
      <c r="F20" s="5">
        <f t="shared" si="2"/>
        <v>3.3553875236294828E-2</v>
      </c>
      <c r="G20">
        <f t="shared" si="0"/>
        <v>4.1507248956582083</v>
      </c>
      <c r="H20">
        <f t="shared" si="3"/>
        <v>3.4129724501287484E-2</v>
      </c>
    </row>
    <row r="21" spans="1:8" x14ac:dyDescent="0.2">
      <c r="A21" s="1">
        <v>41787</v>
      </c>
      <c r="B21" s="5">
        <v>63.51</v>
      </c>
      <c r="C21" s="5">
        <v>95.91</v>
      </c>
      <c r="D21" s="5">
        <v>1909.78</v>
      </c>
      <c r="E21" s="5">
        <f t="shared" si="1"/>
        <v>3.0000000000001137E-2</v>
      </c>
      <c r="F21" s="5">
        <f t="shared" si="2"/>
        <v>4.7236655644782141E-4</v>
      </c>
      <c r="G21">
        <f t="shared" si="0"/>
        <v>4.1511973738148837</v>
      </c>
      <c r="H21">
        <f t="shared" si="3"/>
        <v>4.7247815667539328E-4</v>
      </c>
    </row>
    <row r="22" spans="1:8" x14ac:dyDescent="0.2">
      <c r="A22" s="1">
        <v>41788</v>
      </c>
      <c r="B22" s="5">
        <v>63.83</v>
      </c>
      <c r="C22" s="5">
        <v>95.83</v>
      </c>
      <c r="D22" s="5">
        <v>1920.03</v>
      </c>
      <c r="E22" s="5">
        <f t="shared" si="1"/>
        <v>0.32000000000000028</v>
      </c>
      <c r="F22" s="5">
        <f t="shared" si="2"/>
        <v>5.01331662227793E-3</v>
      </c>
      <c r="G22">
        <f t="shared" si="0"/>
        <v>4.1562232992679657</v>
      </c>
      <c r="H22">
        <f t="shared" si="3"/>
        <v>5.025925453082003E-3</v>
      </c>
    </row>
    <row r="23" spans="1:8" x14ac:dyDescent="0.2">
      <c r="A23" s="1">
        <v>41789</v>
      </c>
      <c r="B23" s="5">
        <v>63.3</v>
      </c>
      <c r="C23" s="5">
        <v>96.63</v>
      </c>
      <c r="D23" s="5">
        <v>1923.57</v>
      </c>
      <c r="E23" s="5">
        <f t="shared" si="1"/>
        <v>-0.53000000000000114</v>
      </c>
      <c r="F23" s="5">
        <f t="shared" si="2"/>
        <v>-8.3728278041074432E-3</v>
      </c>
      <c r="G23">
        <f t="shared" si="0"/>
        <v>4.1478853291501308</v>
      </c>
      <c r="H23">
        <f t="shared" si="3"/>
        <v>-8.3379701178349919E-3</v>
      </c>
    </row>
    <row r="24" spans="1:8" x14ac:dyDescent="0.2">
      <c r="A24" s="1">
        <v>41792</v>
      </c>
      <c r="B24" s="5">
        <v>63.08</v>
      </c>
      <c r="C24" s="5">
        <v>96.45</v>
      </c>
      <c r="D24" s="5">
        <v>1924.97</v>
      </c>
      <c r="E24" s="5">
        <f t="shared" si="1"/>
        <v>-0.21999999999999886</v>
      </c>
      <c r="F24" s="5">
        <f t="shared" si="2"/>
        <v>-3.4876347495243955E-3</v>
      </c>
      <c r="G24">
        <f t="shared" si="0"/>
        <v>4.1444037620948375</v>
      </c>
      <c r="H24">
        <f t="shared" si="3"/>
        <v>-3.4815670552932332E-3</v>
      </c>
    </row>
    <row r="25" spans="1:8" x14ac:dyDescent="0.2">
      <c r="A25" s="1">
        <v>41793</v>
      </c>
      <c r="B25" s="5">
        <v>62.87</v>
      </c>
      <c r="C25" s="5">
        <v>96.43</v>
      </c>
      <c r="D25" s="5">
        <v>1924.24</v>
      </c>
      <c r="E25" s="5">
        <f t="shared" si="1"/>
        <v>-0.21000000000000085</v>
      </c>
      <c r="F25" s="5">
        <f t="shared" si="2"/>
        <v>-3.3402258628916948E-3</v>
      </c>
      <c r="G25">
        <f t="shared" si="0"/>
        <v>4.1410691023949697</v>
      </c>
      <c r="H25">
        <f t="shared" si="3"/>
        <v>-3.3346596998677924E-3</v>
      </c>
    </row>
    <row r="26" spans="1:8" x14ac:dyDescent="0.2">
      <c r="A26" s="1">
        <v>41794</v>
      </c>
      <c r="B26" s="5">
        <v>63.34</v>
      </c>
      <c r="C26" s="5">
        <v>96.59</v>
      </c>
      <c r="D26" s="5">
        <v>1927.88</v>
      </c>
      <c r="E26" s="5">
        <f t="shared" si="1"/>
        <v>0.47000000000000597</v>
      </c>
      <c r="F26" s="5">
        <f t="shared" si="2"/>
        <v>7.4202715503632133E-3</v>
      </c>
      <c r="G26">
        <f t="shared" si="0"/>
        <v>4.1485170411104937</v>
      </c>
      <c r="H26">
        <f t="shared" si="3"/>
        <v>7.4479387155239607E-3</v>
      </c>
    </row>
    <row r="27" spans="1:8" x14ac:dyDescent="0.2">
      <c r="A27" s="1">
        <v>41795</v>
      </c>
      <c r="B27" s="5">
        <v>63.19</v>
      </c>
      <c r="C27" s="5">
        <v>97.04</v>
      </c>
      <c r="D27" s="5">
        <v>1940.46</v>
      </c>
      <c r="E27" s="5">
        <f t="shared" si="1"/>
        <v>-0.15000000000000568</v>
      </c>
      <c r="F27" s="5">
        <f t="shared" si="2"/>
        <v>-2.3737933217282117E-3</v>
      </c>
      <c r="G27">
        <f t="shared" si="0"/>
        <v>4.1461460607853642</v>
      </c>
      <c r="H27">
        <f t="shared" si="3"/>
        <v>-2.3709803251295014E-3</v>
      </c>
    </row>
    <row r="28" spans="1:8" x14ac:dyDescent="0.2">
      <c r="A28" s="1">
        <v>41796</v>
      </c>
      <c r="B28" s="5">
        <v>62.5</v>
      </c>
      <c r="C28" s="5">
        <v>96.71</v>
      </c>
      <c r="D28" s="5">
        <v>1949.44</v>
      </c>
      <c r="E28" s="5">
        <f t="shared" si="1"/>
        <v>-0.68999999999999773</v>
      </c>
      <c r="F28" s="5">
        <f t="shared" si="2"/>
        <v>-1.1039999999999963E-2</v>
      </c>
      <c r="G28">
        <f t="shared" si="0"/>
        <v>4.1351665567423561</v>
      </c>
      <c r="H28">
        <f t="shared" si="3"/>
        <v>-1.097950404300807E-2</v>
      </c>
    </row>
    <row r="29" spans="1:8" x14ac:dyDescent="0.2">
      <c r="A29" s="1">
        <v>41799</v>
      </c>
      <c r="B29" s="5">
        <v>62.88</v>
      </c>
      <c r="C29" s="5">
        <v>95.66</v>
      </c>
      <c r="D29" s="5">
        <v>1951.27</v>
      </c>
      <c r="E29" s="5">
        <f t="shared" si="1"/>
        <v>0.38000000000000256</v>
      </c>
      <c r="F29" s="5">
        <f t="shared" si="2"/>
        <v>6.0432569974555109E-3</v>
      </c>
      <c r="G29">
        <f t="shared" si="0"/>
        <v>4.141228148120951</v>
      </c>
      <c r="H29">
        <f t="shared" si="3"/>
        <v>6.061591378594855E-3</v>
      </c>
    </row>
    <row r="30" spans="1:8" x14ac:dyDescent="0.2">
      <c r="A30" s="1">
        <v>41800</v>
      </c>
      <c r="B30" s="5">
        <v>65.77</v>
      </c>
      <c r="C30" s="5">
        <v>95.06</v>
      </c>
      <c r="D30" s="5">
        <v>1950.79</v>
      </c>
      <c r="E30" s="5">
        <f t="shared" si="1"/>
        <v>2.8899999999999935</v>
      </c>
      <c r="F30" s="5">
        <f t="shared" si="2"/>
        <v>4.3941006537935132E-2</v>
      </c>
      <c r="G30">
        <f t="shared" si="0"/>
        <v>4.1861638073132594</v>
      </c>
      <c r="H30">
        <f t="shared" si="3"/>
        <v>4.4935659192308464E-2</v>
      </c>
    </row>
    <row r="31" spans="1:8" x14ac:dyDescent="0.2">
      <c r="A31" s="1">
        <v>41801</v>
      </c>
      <c r="B31" s="5">
        <v>65.78</v>
      </c>
      <c r="C31" s="5">
        <v>94.19</v>
      </c>
      <c r="D31" s="5">
        <v>1943.89</v>
      </c>
      <c r="E31" s="5">
        <f t="shared" si="1"/>
        <v>1.0000000000005116E-2</v>
      </c>
      <c r="F31" s="5">
        <f t="shared" si="2"/>
        <v>1.520218911524037E-4</v>
      </c>
      <c r="G31">
        <f t="shared" si="0"/>
        <v>4.1863158407609111</v>
      </c>
      <c r="H31">
        <f t="shared" si="3"/>
        <v>1.5203344765168936E-4</v>
      </c>
    </row>
    <row r="32" spans="1:8" x14ac:dyDescent="0.2">
      <c r="A32" s="1">
        <v>41802</v>
      </c>
      <c r="B32" s="5">
        <v>64.290000000000006</v>
      </c>
      <c r="C32" s="5">
        <v>94.9</v>
      </c>
      <c r="D32" s="5">
        <v>1930.11</v>
      </c>
      <c r="E32" s="5">
        <f t="shared" si="1"/>
        <v>-1.4899999999999949</v>
      </c>
      <c r="F32" s="5">
        <f t="shared" si="2"/>
        <v>-2.317623269559799E-2</v>
      </c>
      <c r="G32">
        <f t="shared" si="0"/>
        <v>4.1634040981535954</v>
      </c>
      <c r="H32">
        <f t="shared" si="3"/>
        <v>-2.2911742607315766E-2</v>
      </c>
    </row>
    <row r="33" spans="1:8" x14ac:dyDescent="0.2">
      <c r="A33" s="1">
        <v>41803</v>
      </c>
      <c r="B33" s="5">
        <v>64.5</v>
      </c>
      <c r="C33" s="5">
        <v>96.05</v>
      </c>
      <c r="D33" s="5">
        <v>1936.16</v>
      </c>
      <c r="E33" s="5">
        <f t="shared" si="1"/>
        <v>0.20999999999999375</v>
      </c>
      <c r="F33" s="5">
        <f t="shared" si="2"/>
        <v>3.2558139534882751E-3</v>
      </c>
      <c r="G33">
        <f t="shared" si="0"/>
        <v>4.1666652238017265</v>
      </c>
      <c r="H33">
        <f t="shared" si="3"/>
        <v>3.2611256481311912E-3</v>
      </c>
    </row>
    <row r="34" spans="1:8" x14ac:dyDescent="0.2">
      <c r="A34" s="1">
        <v>41806</v>
      </c>
      <c r="B34" s="5">
        <v>64.19</v>
      </c>
      <c r="C34" s="5">
        <v>96.43</v>
      </c>
      <c r="D34" s="5">
        <v>1937.78</v>
      </c>
      <c r="E34" s="5">
        <f t="shared" si="1"/>
        <v>-0.31000000000000227</v>
      </c>
      <c r="F34" s="5">
        <f t="shared" si="2"/>
        <v>-4.8294126811030107E-3</v>
      </c>
      <c r="G34">
        <f t="shared" si="0"/>
        <v>4.1618474353236872</v>
      </c>
      <c r="H34">
        <f t="shared" si="3"/>
        <v>-4.8177884780393754E-3</v>
      </c>
    </row>
    <row r="35" spans="1:8" x14ac:dyDescent="0.2">
      <c r="A35" s="1">
        <v>41807</v>
      </c>
      <c r="B35" s="5">
        <v>64.400000000000006</v>
      </c>
      <c r="C35" s="5">
        <v>97.02</v>
      </c>
      <c r="D35" s="5">
        <v>1941.99</v>
      </c>
      <c r="E35" s="5">
        <f t="shared" si="1"/>
        <v>0.21000000000000796</v>
      </c>
      <c r="F35" s="5">
        <f t="shared" si="2"/>
        <v>3.2608695652175147E-3</v>
      </c>
      <c r="G35">
        <f t="shared" si="0"/>
        <v>4.165113633110308</v>
      </c>
      <c r="H35">
        <f t="shared" si="3"/>
        <v>3.2661977866208503E-3</v>
      </c>
    </row>
    <row r="36" spans="1:8" x14ac:dyDescent="0.2">
      <c r="A36" s="1">
        <v>41808</v>
      </c>
      <c r="B36" s="5">
        <v>65.599999999999994</v>
      </c>
      <c r="C36" s="5">
        <v>98.94</v>
      </c>
      <c r="D36" s="5">
        <v>1956.98</v>
      </c>
      <c r="E36" s="5">
        <f t="shared" si="1"/>
        <v>1.1999999999999886</v>
      </c>
      <c r="F36" s="5">
        <f t="shared" si="2"/>
        <v>1.8292682926829097E-2</v>
      </c>
      <c r="G36">
        <f t="shared" si="0"/>
        <v>4.1835756959500436</v>
      </c>
      <c r="H36">
        <f t="shared" si="3"/>
        <v>1.8462062839735616E-2</v>
      </c>
    </row>
    <row r="37" spans="1:8" x14ac:dyDescent="0.2">
      <c r="A37" s="1">
        <v>41809</v>
      </c>
      <c r="B37" s="5">
        <v>64.34</v>
      </c>
      <c r="C37" s="5">
        <v>99.41</v>
      </c>
      <c r="D37" s="5">
        <v>1959.48</v>
      </c>
      <c r="E37" s="5">
        <f t="shared" si="1"/>
        <v>-1.2599999999999909</v>
      </c>
      <c r="F37" s="5">
        <f t="shared" si="2"/>
        <v>-1.958346285359016E-2</v>
      </c>
      <c r="G37">
        <f t="shared" si="0"/>
        <v>4.16418152181088</v>
      </c>
      <c r="H37">
        <f t="shared" si="3"/>
        <v>-1.9394174139163667E-2</v>
      </c>
    </row>
    <row r="38" spans="1:8" x14ac:dyDescent="0.2">
      <c r="A38" s="1">
        <v>41810</v>
      </c>
      <c r="B38" s="5">
        <v>64.5</v>
      </c>
      <c r="C38" s="5">
        <v>99.24</v>
      </c>
      <c r="D38" s="5">
        <v>1962.87</v>
      </c>
      <c r="E38" s="5">
        <f t="shared" si="1"/>
        <v>0.15999999999999659</v>
      </c>
      <c r="F38" s="5">
        <f t="shared" si="2"/>
        <v>2.4806201550387069E-3</v>
      </c>
      <c r="G38">
        <f t="shared" si="0"/>
        <v>4.1666652238017265</v>
      </c>
      <c r="H38">
        <f t="shared" si="3"/>
        <v>2.4837019908465763E-3</v>
      </c>
    </row>
    <row r="39" spans="1:8" x14ac:dyDescent="0.2">
      <c r="A39" s="1">
        <v>41813</v>
      </c>
      <c r="B39" s="5">
        <v>65.37</v>
      </c>
      <c r="C39" s="5">
        <v>98.88</v>
      </c>
      <c r="D39" s="5">
        <v>1962.61</v>
      </c>
      <c r="E39" s="5">
        <f t="shared" si="1"/>
        <v>0.87000000000000455</v>
      </c>
      <c r="F39" s="5">
        <f t="shared" si="2"/>
        <v>1.3308857273978958E-2</v>
      </c>
      <c r="G39">
        <f t="shared" si="0"/>
        <v>4.1800634376246384</v>
      </c>
      <c r="H39">
        <f t="shared" si="3"/>
        <v>1.3398213822911842E-2</v>
      </c>
    </row>
    <row r="40" spans="1:8" x14ac:dyDescent="0.2">
      <c r="A40" s="1">
        <v>41814</v>
      </c>
      <c r="B40" s="5">
        <v>65.72</v>
      </c>
      <c r="C40" s="5">
        <v>99.97</v>
      </c>
      <c r="D40" s="5">
        <v>1949.98</v>
      </c>
      <c r="E40" s="5">
        <f t="shared" si="1"/>
        <v>0.34999999999999432</v>
      </c>
      <c r="F40" s="5">
        <f t="shared" si="2"/>
        <v>5.3256238587948007E-3</v>
      </c>
      <c r="G40">
        <f t="shared" si="0"/>
        <v>4.1854032931690677</v>
      </c>
      <c r="H40">
        <f t="shared" si="3"/>
        <v>5.3398555444292839E-3</v>
      </c>
    </row>
    <row r="41" spans="1:8" x14ac:dyDescent="0.2">
      <c r="A41" s="1">
        <v>41815</v>
      </c>
      <c r="B41" s="5">
        <v>67.44</v>
      </c>
      <c r="C41" s="5">
        <v>100.99</v>
      </c>
      <c r="D41" s="5">
        <v>1959.53</v>
      </c>
      <c r="E41" s="5">
        <f t="shared" si="1"/>
        <v>1.7199999999999989</v>
      </c>
      <c r="F41" s="5">
        <f t="shared" si="2"/>
        <v>2.5504151838671395E-2</v>
      </c>
      <c r="G41">
        <f t="shared" si="0"/>
        <v>4.2112383136935998</v>
      </c>
      <c r="H41">
        <f t="shared" si="3"/>
        <v>2.5835020524532126E-2</v>
      </c>
    </row>
    <row r="42" spans="1:8" x14ac:dyDescent="0.2">
      <c r="A42" s="1">
        <v>41816</v>
      </c>
      <c r="B42" s="5">
        <v>67.13</v>
      </c>
      <c r="C42" s="5">
        <v>100.64</v>
      </c>
      <c r="D42" s="5">
        <v>1957.22</v>
      </c>
      <c r="E42" s="5">
        <f t="shared" si="1"/>
        <v>-0.31000000000000227</v>
      </c>
      <c r="F42" s="5">
        <f t="shared" si="2"/>
        <v>-4.6179055563831716E-3</v>
      </c>
      <c r="G42">
        <f t="shared" si="0"/>
        <v>4.2066310379506602</v>
      </c>
      <c r="H42">
        <f t="shared" si="3"/>
        <v>-4.6072757429396205E-3</v>
      </c>
    </row>
    <row r="43" spans="1:8" x14ac:dyDescent="0.2">
      <c r="A43" s="1">
        <v>41817</v>
      </c>
      <c r="B43" s="5">
        <v>67.599999999999994</v>
      </c>
      <c r="C43" s="5">
        <v>100.84</v>
      </c>
      <c r="D43" s="5">
        <v>1960.96</v>
      </c>
      <c r="E43" s="5">
        <f t="shared" si="1"/>
        <v>0.46999999999999886</v>
      </c>
      <c r="F43" s="5">
        <f t="shared" si="2"/>
        <v>6.9526627218934748E-3</v>
      </c>
      <c r="G43">
        <f t="shared" si="0"/>
        <v>4.2136079830489184</v>
      </c>
      <c r="H43">
        <f t="shared" si="3"/>
        <v>6.9769450982581915E-3</v>
      </c>
    </row>
    <row r="44" spans="1:8" x14ac:dyDescent="0.2">
      <c r="A44" s="1">
        <v>41820</v>
      </c>
      <c r="B44" s="5">
        <v>67.290000000000006</v>
      </c>
      <c r="C44" s="5">
        <v>101.71</v>
      </c>
      <c r="D44" s="5">
        <v>1960.23</v>
      </c>
      <c r="E44" s="5">
        <f t="shared" si="1"/>
        <v>-0.30999999999998806</v>
      </c>
      <c r="F44" s="5">
        <f t="shared" si="2"/>
        <v>-4.6069252489223961E-3</v>
      </c>
      <c r="G44">
        <f t="shared" si="0"/>
        <v>4.2090116372002271</v>
      </c>
      <c r="H44">
        <f t="shared" si="3"/>
        <v>-4.5963458486912856E-3</v>
      </c>
    </row>
    <row r="45" spans="1:8" x14ac:dyDescent="0.2">
      <c r="A45" s="1">
        <v>41821</v>
      </c>
      <c r="B45" s="5">
        <v>68.06</v>
      </c>
      <c r="C45" s="5">
        <v>100.69</v>
      </c>
      <c r="D45" s="5">
        <v>1973.32</v>
      </c>
      <c r="E45" s="5">
        <f t="shared" si="1"/>
        <v>0.76999999999999602</v>
      </c>
      <c r="F45" s="5">
        <f t="shared" si="2"/>
        <v>1.1313546870408404E-2</v>
      </c>
      <c r="G45">
        <f t="shared" si="0"/>
        <v>4.2203896690727598</v>
      </c>
      <c r="H45">
        <f t="shared" si="3"/>
        <v>1.1378031872532723E-2</v>
      </c>
    </row>
    <row r="46" spans="1:8" x14ac:dyDescent="0.2">
      <c r="A46" s="1">
        <v>41822</v>
      </c>
      <c r="B46" s="5">
        <v>66.45</v>
      </c>
      <c r="C46" s="5">
        <v>98.95</v>
      </c>
      <c r="D46" s="5">
        <v>1974.62</v>
      </c>
      <c r="E46" s="5">
        <f t="shared" si="1"/>
        <v>-1.6099999999999994</v>
      </c>
      <c r="F46" s="5">
        <f t="shared" si="2"/>
        <v>-2.4228743416102323E-2</v>
      </c>
      <c r="G46">
        <f t="shared" si="0"/>
        <v>4.1964497851592544</v>
      </c>
      <c r="H46">
        <f t="shared" si="3"/>
        <v>-2.3939883913505433E-2</v>
      </c>
    </row>
    <row r="47" spans="1:8" x14ac:dyDescent="0.2">
      <c r="A47" s="1">
        <v>41823</v>
      </c>
      <c r="B47" s="5">
        <v>66.290000000000006</v>
      </c>
      <c r="C47" s="5">
        <v>97.48</v>
      </c>
      <c r="D47" s="5">
        <v>1985.44</v>
      </c>
      <c r="E47" s="5">
        <f t="shared" si="1"/>
        <v>-0.15999999999999659</v>
      </c>
      <c r="F47" s="5">
        <f t="shared" si="2"/>
        <v>-2.4136370493286555E-3</v>
      </c>
      <c r="G47">
        <f t="shared" si="0"/>
        <v>4.1940390562532999</v>
      </c>
      <c r="H47">
        <f t="shared" si="3"/>
        <v>-2.4107289059545067E-3</v>
      </c>
    </row>
    <row r="48" spans="1:8" x14ac:dyDescent="0.2">
      <c r="A48" s="1">
        <v>41827</v>
      </c>
      <c r="B48" s="5">
        <v>65.290000000000006</v>
      </c>
      <c r="C48" s="5">
        <v>97.74</v>
      </c>
      <c r="D48" s="5">
        <v>1977.65</v>
      </c>
      <c r="E48" s="5">
        <f t="shared" si="1"/>
        <v>-1</v>
      </c>
      <c r="F48" s="5">
        <f t="shared" si="2"/>
        <v>-1.5316281206922957E-2</v>
      </c>
      <c r="G48">
        <f t="shared" si="0"/>
        <v>4.1788388851985419</v>
      </c>
      <c r="H48">
        <f t="shared" si="3"/>
        <v>-1.5200171054758016E-2</v>
      </c>
    </row>
    <row r="49" spans="1:8" x14ac:dyDescent="0.2">
      <c r="A49" s="1">
        <v>41828</v>
      </c>
      <c r="B49" s="5">
        <v>62.76</v>
      </c>
      <c r="C49" s="5">
        <v>98.16</v>
      </c>
      <c r="D49" s="5">
        <v>1963.71</v>
      </c>
      <c r="E49" s="5">
        <f t="shared" si="1"/>
        <v>-2.5300000000000082</v>
      </c>
      <c r="F49" s="5">
        <f t="shared" si="2"/>
        <v>-4.0312300828553353E-2</v>
      </c>
      <c r="G49">
        <f t="shared" si="0"/>
        <v>4.1393179278648322</v>
      </c>
      <c r="H49">
        <f t="shared" si="3"/>
        <v>-3.9520957333709639E-2</v>
      </c>
    </row>
    <row r="50" spans="1:8" x14ac:dyDescent="0.2">
      <c r="A50" s="1">
        <v>41829</v>
      </c>
      <c r="B50" s="5">
        <v>64.97</v>
      </c>
      <c r="C50" s="5">
        <v>98.09</v>
      </c>
      <c r="D50" s="5">
        <v>1972.83</v>
      </c>
      <c r="E50" s="5">
        <f t="shared" si="1"/>
        <v>2.2100000000000009</v>
      </c>
      <c r="F50" s="5">
        <f t="shared" si="2"/>
        <v>3.4015699553640158E-2</v>
      </c>
      <c r="G50">
        <f t="shared" si="0"/>
        <v>4.1739256248924397</v>
      </c>
      <c r="H50">
        <f t="shared" si="3"/>
        <v>3.4607697027607465E-2</v>
      </c>
    </row>
    <row r="51" spans="1:8" x14ac:dyDescent="0.2">
      <c r="A51" s="1">
        <v>41830</v>
      </c>
      <c r="B51" s="5">
        <v>64.87</v>
      </c>
      <c r="C51" s="5">
        <v>98.64</v>
      </c>
      <c r="D51" s="5">
        <v>1964.68</v>
      </c>
      <c r="E51" s="5">
        <f t="shared" si="1"/>
        <v>-9.9999999999994316E-2</v>
      </c>
      <c r="F51" s="5">
        <f t="shared" si="2"/>
        <v>-1.5415446277168847E-3</v>
      </c>
      <c r="G51">
        <f t="shared" si="0"/>
        <v>4.1723852672249642</v>
      </c>
      <c r="H51">
        <f t="shared" si="3"/>
        <v>-1.5403576674755115E-3</v>
      </c>
    </row>
    <row r="52" spans="1:8" x14ac:dyDescent="0.2">
      <c r="A52" s="1">
        <v>41831</v>
      </c>
      <c r="B52" s="5">
        <v>66.34</v>
      </c>
      <c r="C52" s="5">
        <v>98.23</v>
      </c>
      <c r="D52" s="5">
        <v>1967.57</v>
      </c>
      <c r="E52" s="5">
        <f t="shared" si="1"/>
        <v>1.4699999999999989</v>
      </c>
      <c r="F52" s="5">
        <f t="shared" si="2"/>
        <v>2.2158577027434411E-2</v>
      </c>
      <c r="G52">
        <f t="shared" si="0"/>
        <v>4.1947930335189065</v>
      </c>
      <c r="H52">
        <f t="shared" si="3"/>
        <v>2.2407766293942366E-2</v>
      </c>
    </row>
    <row r="53" spans="1:8" x14ac:dyDescent="0.2">
      <c r="A53" s="1">
        <v>41834</v>
      </c>
      <c r="B53" s="5">
        <v>67.900000000000006</v>
      </c>
      <c r="C53" s="5">
        <v>96.69</v>
      </c>
      <c r="D53" s="5">
        <v>1977.1</v>
      </c>
      <c r="E53" s="5">
        <f t="shared" si="1"/>
        <v>1.5600000000000023</v>
      </c>
      <c r="F53" s="5">
        <f t="shared" si="2"/>
        <v>2.2974963181148781E-2</v>
      </c>
      <c r="G53">
        <f t="shared" si="0"/>
        <v>4.2180360345646504</v>
      </c>
      <c r="H53">
        <f t="shared" si="3"/>
        <v>2.3243001045743839E-2</v>
      </c>
    </row>
    <row r="54" spans="1:8" x14ac:dyDescent="0.2">
      <c r="A54" s="1">
        <v>41835</v>
      </c>
      <c r="B54" s="5">
        <v>67.17</v>
      </c>
      <c r="C54" s="5">
        <v>97.58</v>
      </c>
      <c r="D54" s="5">
        <v>1973.28</v>
      </c>
      <c r="E54" s="5">
        <f t="shared" si="1"/>
        <v>-0.73000000000000398</v>
      </c>
      <c r="F54" s="5">
        <f t="shared" si="2"/>
        <v>-1.0867947000148936E-2</v>
      </c>
      <c r="G54">
        <f t="shared" si="0"/>
        <v>4.2072267192787729</v>
      </c>
      <c r="H54">
        <f t="shared" si="3"/>
        <v>-1.0809315285877474E-2</v>
      </c>
    </row>
    <row r="55" spans="1:8" x14ac:dyDescent="0.2">
      <c r="A55" s="1">
        <v>41836</v>
      </c>
      <c r="B55" s="5">
        <v>67.66</v>
      </c>
      <c r="C55" s="5">
        <v>97.98</v>
      </c>
      <c r="D55" s="5">
        <v>1981.57</v>
      </c>
      <c r="E55" s="5">
        <f t="shared" si="1"/>
        <v>0.48999999999999488</v>
      </c>
      <c r="F55" s="5">
        <f t="shared" si="2"/>
        <v>7.2420928170262326E-3</v>
      </c>
      <c r="G55">
        <f t="shared" si="0"/>
        <v>4.214495163352562</v>
      </c>
      <c r="H55">
        <f t="shared" si="3"/>
        <v>7.2684440737891265E-3</v>
      </c>
    </row>
    <row r="56" spans="1:8" x14ac:dyDescent="0.2">
      <c r="A56" s="1">
        <v>41837</v>
      </c>
      <c r="B56" s="5">
        <v>66.41</v>
      </c>
      <c r="C56" s="5">
        <v>96.85</v>
      </c>
      <c r="D56" s="5">
        <v>1958.12</v>
      </c>
      <c r="E56" s="5">
        <f t="shared" si="1"/>
        <v>-1.25</v>
      </c>
      <c r="F56" s="5">
        <f t="shared" si="2"/>
        <v>-1.8822466496009639E-2</v>
      </c>
      <c r="G56">
        <f t="shared" si="0"/>
        <v>4.1958476475526219</v>
      </c>
      <c r="H56">
        <f t="shared" si="3"/>
        <v>-1.8647515799940173E-2</v>
      </c>
    </row>
    <row r="57" spans="1:8" x14ac:dyDescent="0.2">
      <c r="A57" s="1">
        <v>41838</v>
      </c>
      <c r="B57" s="5">
        <v>68.42</v>
      </c>
      <c r="C57" s="5">
        <v>98.04</v>
      </c>
      <c r="D57" s="5">
        <v>1978.22</v>
      </c>
      <c r="E57" s="5">
        <f t="shared" si="1"/>
        <v>2.0100000000000051</v>
      </c>
      <c r="F57" s="5">
        <f t="shared" si="2"/>
        <v>2.9377375036539099E-2</v>
      </c>
      <c r="G57">
        <f t="shared" si="0"/>
        <v>4.2256651795494591</v>
      </c>
      <c r="H57">
        <f t="shared" si="3"/>
        <v>2.9817531996837232E-2</v>
      </c>
    </row>
    <row r="58" spans="1:8" x14ac:dyDescent="0.2">
      <c r="A58" s="1">
        <v>41841</v>
      </c>
      <c r="B58" s="5">
        <v>69.400000000000006</v>
      </c>
      <c r="C58" s="5">
        <v>97.94</v>
      </c>
      <c r="D58" s="5">
        <v>1973.63</v>
      </c>
      <c r="E58" s="5">
        <f t="shared" si="1"/>
        <v>0.98000000000000398</v>
      </c>
      <c r="F58" s="5">
        <f t="shared" si="2"/>
        <v>1.4121037463977002E-2</v>
      </c>
      <c r="G58">
        <f t="shared" si="0"/>
        <v>4.2398868675127588</v>
      </c>
      <c r="H58">
        <f t="shared" si="3"/>
        <v>1.4221687963299701E-2</v>
      </c>
    </row>
    <row r="59" spans="1:8" x14ac:dyDescent="0.2">
      <c r="A59" s="1">
        <v>41842</v>
      </c>
      <c r="B59" s="5">
        <v>69.27</v>
      </c>
      <c r="C59" s="5">
        <v>97.61</v>
      </c>
      <c r="D59" s="5">
        <v>1983.53</v>
      </c>
      <c r="E59" s="5">
        <f t="shared" si="1"/>
        <v>-0.13000000000000966</v>
      </c>
      <c r="F59" s="5">
        <f t="shared" si="2"/>
        <v>-1.8767143063376595E-3</v>
      </c>
      <c r="G59">
        <f t="shared" si="0"/>
        <v>4.2380119120345139</v>
      </c>
      <c r="H59">
        <f t="shared" si="3"/>
        <v>-1.8749554782448996E-3</v>
      </c>
    </row>
    <row r="60" spans="1:8" x14ac:dyDescent="0.2">
      <c r="A60" s="1">
        <v>41843</v>
      </c>
      <c r="B60" s="5">
        <v>71.290000000000006</v>
      </c>
      <c r="C60" s="5">
        <v>97.75</v>
      </c>
      <c r="D60" s="5">
        <v>1987.01</v>
      </c>
      <c r="E60" s="5">
        <f t="shared" si="1"/>
        <v>2.0200000000000102</v>
      </c>
      <c r="F60" s="5">
        <f t="shared" si="2"/>
        <v>2.8334969841492638E-2</v>
      </c>
      <c r="G60">
        <f t="shared" si="0"/>
        <v>4.2667560651295373</v>
      </c>
      <c r="H60">
        <f t="shared" si="3"/>
        <v>2.8744153095023428E-2</v>
      </c>
    </row>
    <row r="61" spans="1:8" x14ac:dyDescent="0.2">
      <c r="A61" s="1">
        <v>41844</v>
      </c>
      <c r="B61" s="5">
        <v>74.98</v>
      </c>
      <c r="C61" s="5">
        <v>97.98</v>
      </c>
      <c r="D61" s="5">
        <v>1987.98</v>
      </c>
      <c r="E61" s="5">
        <f t="shared" si="1"/>
        <v>3.6899999999999977</v>
      </c>
      <c r="F61" s="5">
        <f t="shared" si="2"/>
        <v>4.9213123499599859E-2</v>
      </c>
      <c r="G61">
        <f t="shared" si="0"/>
        <v>4.3172214113077656</v>
      </c>
      <c r="H61">
        <f t="shared" si="3"/>
        <v>5.0465346178228287E-2</v>
      </c>
    </row>
    <row r="62" spans="1:8" x14ac:dyDescent="0.2">
      <c r="A62" s="1">
        <v>41845</v>
      </c>
      <c r="B62" s="5">
        <v>75.19</v>
      </c>
      <c r="C62" s="5">
        <v>97.71</v>
      </c>
      <c r="D62" s="5">
        <v>1978.34</v>
      </c>
      <c r="E62" s="5">
        <f t="shared" si="1"/>
        <v>0.20999999999999375</v>
      </c>
      <c r="F62" s="5">
        <f t="shared" si="2"/>
        <v>2.7929245910359589E-3</v>
      </c>
      <c r="G62">
        <f t="shared" si="0"/>
        <v>4.3200182433899359</v>
      </c>
      <c r="H62">
        <f t="shared" si="3"/>
        <v>2.7968320821702974E-3</v>
      </c>
    </row>
    <row r="63" spans="1:8" x14ac:dyDescent="0.2">
      <c r="A63" s="1">
        <v>41848</v>
      </c>
      <c r="B63" s="5">
        <v>74.92</v>
      </c>
      <c r="C63" s="5">
        <v>98.83</v>
      </c>
      <c r="D63" s="5">
        <v>1978.91</v>
      </c>
      <c r="E63" s="5">
        <f t="shared" si="1"/>
        <v>-0.26999999999999602</v>
      </c>
      <c r="F63" s="5">
        <f t="shared" si="2"/>
        <v>-3.6038441003736787E-3</v>
      </c>
      <c r="G63">
        <f t="shared" si="0"/>
        <v>4.3164208775758874</v>
      </c>
      <c r="H63">
        <f t="shared" si="3"/>
        <v>-3.5973658140484588E-3</v>
      </c>
    </row>
    <row r="64" spans="1:8" x14ac:dyDescent="0.2">
      <c r="A64" s="1">
        <v>41849</v>
      </c>
      <c r="B64" s="5">
        <v>73.709999999999994</v>
      </c>
      <c r="C64" s="5">
        <v>97.66</v>
      </c>
      <c r="D64" s="5">
        <v>1969.95</v>
      </c>
      <c r="E64" s="5">
        <f t="shared" si="1"/>
        <v>-1.210000000000008</v>
      </c>
      <c r="F64" s="5">
        <f t="shared" si="2"/>
        <v>-1.641568308234986E-2</v>
      </c>
      <c r="G64">
        <f t="shared" si="0"/>
        <v>4.3001384752011971</v>
      </c>
      <c r="H64">
        <f t="shared" si="3"/>
        <v>-1.6282402374690363E-2</v>
      </c>
    </row>
    <row r="65" spans="1:8" x14ac:dyDescent="0.2">
      <c r="A65" s="1">
        <v>41850</v>
      </c>
      <c r="B65" s="5">
        <v>74.680000000000007</v>
      </c>
      <c r="C65" s="5">
        <v>95.62</v>
      </c>
      <c r="D65" s="5">
        <v>1970.07</v>
      </c>
      <c r="E65" s="5">
        <f t="shared" si="1"/>
        <v>0.97000000000001307</v>
      </c>
      <c r="F65" s="5">
        <f t="shared" si="2"/>
        <v>1.2988752008570073E-2</v>
      </c>
      <c r="G65">
        <f t="shared" si="0"/>
        <v>4.3132123186735223</v>
      </c>
      <c r="H65">
        <f t="shared" si="3"/>
        <v>1.3073843472325208E-2</v>
      </c>
    </row>
    <row r="66" spans="1:8" x14ac:dyDescent="0.2">
      <c r="A66" s="1">
        <v>41851</v>
      </c>
      <c r="B66" s="5">
        <v>72.650000000000006</v>
      </c>
      <c r="C66" s="5">
        <v>93.19</v>
      </c>
      <c r="D66" s="5">
        <v>1930.67</v>
      </c>
      <c r="E66" s="5">
        <f t="shared" si="1"/>
        <v>-2.0300000000000011</v>
      </c>
      <c r="F66" s="5">
        <f t="shared" si="2"/>
        <v>-2.7942188575361335E-2</v>
      </c>
      <c r="G66">
        <f t="shared" si="0"/>
        <v>4.2856533900162921</v>
      </c>
      <c r="H66">
        <f t="shared" si="3"/>
        <v>-2.7558928657230197E-2</v>
      </c>
    </row>
    <row r="67" spans="1:8" x14ac:dyDescent="0.2">
      <c r="A67" s="1">
        <v>41852</v>
      </c>
      <c r="B67" s="5">
        <v>72.36</v>
      </c>
      <c r="C67" s="5">
        <v>93.12</v>
      </c>
      <c r="D67" s="5">
        <v>1925.15</v>
      </c>
      <c r="E67" s="5">
        <f t="shared" si="1"/>
        <v>-0.29000000000000625</v>
      </c>
      <c r="F67" s="5">
        <f t="shared" si="2"/>
        <v>-4.0077390823660347E-3</v>
      </c>
      <c r="G67">
        <f t="shared" si="0"/>
        <v>4.2816536605270947</v>
      </c>
      <c r="H67">
        <f t="shared" si="3"/>
        <v>-3.9997294891973567E-3</v>
      </c>
    </row>
    <row r="68" spans="1:8" x14ac:dyDescent="0.2">
      <c r="A68" s="1">
        <v>41855</v>
      </c>
      <c r="B68" s="5">
        <v>73.510000000000005</v>
      </c>
      <c r="C68" s="5">
        <v>93.35</v>
      </c>
      <c r="D68" s="5">
        <v>1938.99</v>
      </c>
      <c r="E68" s="5">
        <f t="shared" si="1"/>
        <v>1.1500000000000057</v>
      </c>
      <c r="F68" s="5">
        <f t="shared" si="2"/>
        <v>1.5644130050333365E-2</v>
      </c>
      <c r="G68">
        <f t="shared" ref="G68:G108" si="4">LN(B68)</f>
        <v>4.2974214513859961</v>
      </c>
      <c r="H68">
        <f t="shared" si="3"/>
        <v>1.5767790858901343E-2</v>
      </c>
    </row>
    <row r="69" spans="1:8" x14ac:dyDescent="0.2">
      <c r="A69" s="1">
        <v>41856</v>
      </c>
      <c r="B69" s="5">
        <v>72.69</v>
      </c>
      <c r="C69" s="5">
        <v>91.9</v>
      </c>
      <c r="D69" s="5">
        <v>1920.21</v>
      </c>
      <c r="E69" s="5">
        <f t="shared" ref="E69:E108" si="5">B69-B68</f>
        <v>-0.82000000000000739</v>
      </c>
      <c r="F69" s="5">
        <f t="shared" ref="F69:F108" si="6">E69/B69</f>
        <v>-1.1280781400467841E-2</v>
      </c>
      <c r="G69">
        <f t="shared" si="4"/>
        <v>4.2862038234965443</v>
      </c>
      <c r="H69">
        <f t="shared" ref="H69:H108" si="7">G69-G68</f>
        <v>-1.1217627889451798E-2</v>
      </c>
    </row>
    <row r="70" spans="1:8" x14ac:dyDescent="0.2">
      <c r="A70" s="1">
        <v>41857</v>
      </c>
      <c r="B70" s="5">
        <v>72.47</v>
      </c>
      <c r="C70" s="5">
        <v>91.66</v>
      </c>
      <c r="D70" s="5">
        <v>1920.24</v>
      </c>
      <c r="E70" s="5">
        <f t="shared" si="5"/>
        <v>-0.21999999999999886</v>
      </c>
      <c r="F70" s="5">
        <f t="shared" si="6"/>
        <v>-3.0357389264523095E-3</v>
      </c>
      <c r="G70">
        <f t="shared" si="4"/>
        <v>4.2831726831211903</v>
      </c>
      <c r="H70">
        <f t="shared" si="7"/>
        <v>-3.0311403753540134E-3</v>
      </c>
    </row>
    <row r="71" spans="1:8" x14ac:dyDescent="0.2">
      <c r="A71" s="1">
        <v>41858</v>
      </c>
      <c r="B71" s="5">
        <v>73.17</v>
      </c>
      <c r="C71" s="5">
        <v>93.27</v>
      </c>
      <c r="D71" s="5">
        <v>1909.57</v>
      </c>
      <c r="E71" s="5">
        <f t="shared" si="5"/>
        <v>0.70000000000000284</v>
      </c>
      <c r="F71" s="5">
        <f t="shared" si="6"/>
        <v>9.5667623342900483E-3</v>
      </c>
      <c r="G71">
        <f t="shared" si="4"/>
        <v>4.2927855008959384</v>
      </c>
      <c r="H71">
        <f t="shared" si="7"/>
        <v>9.6128177747480947E-3</v>
      </c>
    </row>
    <row r="72" spans="1:8" x14ac:dyDescent="0.2">
      <c r="A72" s="1">
        <v>41859</v>
      </c>
      <c r="B72" s="5">
        <v>73.06</v>
      </c>
      <c r="C72" s="5">
        <v>94.73</v>
      </c>
      <c r="D72" s="5">
        <v>1931.59</v>
      </c>
      <c r="E72" s="5">
        <f t="shared" si="5"/>
        <v>-0.10999999999999943</v>
      </c>
      <c r="F72" s="5">
        <f t="shared" si="6"/>
        <v>-1.5056118258965155E-3</v>
      </c>
      <c r="G72">
        <f t="shared" si="4"/>
        <v>4.2912810213671362</v>
      </c>
      <c r="H72">
        <f t="shared" si="7"/>
        <v>-1.5044795288021717E-3</v>
      </c>
    </row>
    <row r="73" spans="1:8" x14ac:dyDescent="0.2">
      <c r="A73" s="1">
        <v>41862</v>
      </c>
      <c r="B73" s="5">
        <v>73.44</v>
      </c>
      <c r="C73" s="5">
        <v>94.18</v>
      </c>
      <c r="D73" s="5">
        <v>1936.92</v>
      </c>
      <c r="E73" s="5">
        <f t="shared" si="5"/>
        <v>0.37999999999999545</v>
      </c>
      <c r="F73" s="5">
        <f t="shared" si="6"/>
        <v>5.1742919389977599E-3</v>
      </c>
      <c r="G73">
        <f t="shared" si="4"/>
        <v>4.2964687463122351</v>
      </c>
      <c r="H73">
        <f t="shared" si="7"/>
        <v>5.1877249450988927E-3</v>
      </c>
    </row>
    <row r="74" spans="1:8" x14ac:dyDescent="0.2">
      <c r="A74" s="1">
        <v>41863</v>
      </c>
      <c r="B74" s="5">
        <v>72.83</v>
      </c>
      <c r="C74" s="5">
        <v>94.19</v>
      </c>
      <c r="D74" s="5">
        <v>1933.75</v>
      </c>
      <c r="E74" s="5">
        <f t="shared" si="5"/>
        <v>-0.60999999999999943</v>
      </c>
      <c r="F74" s="5">
        <f t="shared" si="6"/>
        <v>-8.3756693670190771E-3</v>
      </c>
      <c r="G74">
        <f t="shared" si="4"/>
        <v>4.2881279582298237</v>
      </c>
      <c r="H74">
        <f t="shared" si="7"/>
        <v>-8.3407880824113434E-3</v>
      </c>
    </row>
    <row r="75" spans="1:8" x14ac:dyDescent="0.2">
      <c r="A75" s="1">
        <v>41864</v>
      </c>
      <c r="B75" s="5">
        <v>73.77</v>
      </c>
      <c r="C75" s="5">
        <v>95.03</v>
      </c>
      <c r="D75" s="5">
        <v>1946.72</v>
      </c>
      <c r="E75" s="5">
        <f t="shared" si="5"/>
        <v>0.93999999999999773</v>
      </c>
      <c r="F75" s="5">
        <f t="shared" si="6"/>
        <v>1.2742307170936665E-2</v>
      </c>
      <c r="G75">
        <f t="shared" si="4"/>
        <v>4.3009521448962111</v>
      </c>
      <c r="H75">
        <f t="shared" si="7"/>
        <v>1.2824186666387405E-2</v>
      </c>
    </row>
    <row r="76" spans="1:8" x14ac:dyDescent="0.2">
      <c r="A76" s="1">
        <v>41865</v>
      </c>
      <c r="B76" s="5">
        <v>74.3</v>
      </c>
      <c r="C76" s="5">
        <v>95.47</v>
      </c>
      <c r="D76" s="5">
        <v>1955.18</v>
      </c>
      <c r="E76" s="5">
        <f t="shared" si="5"/>
        <v>0.53000000000000114</v>
      </c>
      <c r="F76" s="5">
        <f t="shared" si="6"/>
        <v>7.1332436069986693E-3</v>
      </c>
      <c r="G76">
        <f t="shared" si="4"/>
        <v>4.3081109517237133</v>
      </c>
      <c r="H76">
        <f t="shared" si="7"/>
        <v>7.1588068275021399E-3</v>
      </c>
    </row>
    <row r="77" spans="1:8" x14ac:dyDescent="0.2">
      <c r="A77" s="1">
        <v>41866</v>
      </c>
      <c r="B77" s="5">
        <v>73.63</v>
      </c>
      <c r="C77" s="5">
        <v>95.66</v>
      </c>
      <c r="D77" s="5">
        <v>1955.06</v>
      </c>
      <c r="E77" s="5">
        <f t="shared" si="5"/>
        <v>-0.67000000000000171</v>
      </c>
      <c r="F77" s="5">
        <f t="shared" si="6"/>
        <v>-9.0995518131196766E-3</v>
      </c>
      <c r="G77">
        <f t="shared" si="4"/>
        <v>4.2990525513806253</v>
      </c>
      <c r="H77">
        <f t="shared" si="7"/>
        <v>-9.0584003430880244E-3</v>
      </c>
    </row>
    <row r="78" spans="1:8" x14ac:dyDescent="0.2">
      <c r="A78" s="1">
        <v>41869</v>
      </c>
      <c r="B78" s="5">
        <v>74.59</v>
      </c>
      <c r="C78" s="5">
        <v>95.42</v>
      </c>
      <c r="D78" s="5">
        <v>1971.74</v>
      </c>
      <c r="E78" s="5">
        <f t="shared" si="5"/>
        <v>0.96000000000000796</v>
      </c>
      <c r="F78" s="5">
        <f t="shared" si="6"/>
        <v>1.287035795683078E-2</v>
      </c>
      <c r="G78">
        <f t="shared" si="4"/>
        <v>4.3120064499670718</v>
      </c>
      <c r="H78">
        <f t="shared" si="7"/>
        <v>1.2953898586446577E-2</v>
      </c>
    </row>
    <row r="79" spans="1:8" x14ac:dyDescent="0.2">
      <c r="A79" s="1">
        <v>41870</v>
      </c>
      <c r="B79" s="5">
        <v>75.290000000000006</v>
      </c>
      <c r="C79" s="5">
        <v>96.59</v>
      </c>
      <c r="D79" s="5">
        <v>1981.6</v>
      </c>
      <c r="E79" s="5">
        <f t="shared" si="5"/>
        <v>0.70000000000000284</v>
      </c>
      <c r="F79" s="5">
        <f t="shared" si="6"/>
        <v>9.297383450657495E-3</v>
      </c>
      <c r="G79">
        <f t="shared" si="4"/>
        <v>4.3213473238620308</v>
      </c>
      <c r="H79">
        <f t="shared" si="7"/>
        <v>9.3408738949589676E-3</v>
      </c>
    </row>
    <row r="80" spans="1:8" x14ac:dyDescent="0.2">
      <c r="A80" s="1">
        <v>41871</v>
      </c>
      <c r="B80" s="5">
        <v>74.81</v>
      </c>
      <c r="C80" s="5">
        <v>97.01</v>
      </c>
      <c r="D80" s="5">
        <v>1986.51</v>
      </c>
      <c r="E80" s="5">
        <f t="shared" si="5"/>
        <v>-0.48000000000000398</v>
      </c>
      <c r="F80" s="5">
        <f t="shared" si="6"/>
        <v>-6.4162545114290065E-3</v>
      </c>
      <c r="G80">
        <f t="shared" si="4"/>
        <v>4.3149515658843134</v>
      </c>
      <c r="H80">
        <f t="shared" si="7"/>
        <v>-6.3957579777174089E-3</v>
      </c>
    </row>
    <row r="81" spans="1:8" x14ac:dyDescent="0.2">
      <c r="A81" s="1">
        <v>41872</v>
      </c>
      <c r="B81" s="5">
        <v>74.569999999999993</v>
      </c>
      <c r="C81" s="5">
        <v>97.28</v>
      </c>
      <c r="D81" s="5">
        <v>1992.37</v>
      </c>
      <c r="E81" s="5">
        <f t="shared" si="5"/>
        <v>-0.24000000000000909</v>
      </c>
      <c r="F81" s="5">
        <f t="shared" si="6"/>
        <v>-3.2184524607752328E-3</v>
      </c>
      <c r="G81">
        <f t="shared" si="4"/>
        <v>4.3117382815557033</v>
      </c>
      <c r="H81">
        <f t="shared" si="7"/>
        <v>-3.213284328610122E-3</v>
      </c>
    </row>
    <row r="82" spans="1:8" x14ac:dyDescent="0.2">
      <c r="A82" s="1">
        <v>41873</v>
      </c>
      <c r="B82" s="5">
        <v>74.569999999999993</v>
      </c>
      <c r="C82" s="5">
        <v>96.91</v>
      </c>
      <c r="D82" s="5">
        <v>1988.4</v>
      </c>
      <c r="E82" s="5">
        <f t="shared" si="5"/>
        <v>0</v>
      </c>
      <c r="F82" s="5">
        <f t="shared" si="6"/>
        <v>0</v>
      </c>
      <c r="G82">
        <f t="shared" si="4"/>
        <v>4.3117382815557033</v>
      </c>
      <c r="H82">
        <f t="shared" si="7"/>
        <v>0</v>
      </c>
    </row>
    <row r="83" spans="1:8" x14ac:dyDescent="0.2">
      <c r="A83" s="1">
        <v>41876</v>
      </c>
      <c r="B83" s="5">
        <v>75.02</v>
      </c>
      <c r="C83" s="5">
        <v>97.43</v>
      </c>
      <c r="D83" s="5">
        <v>1997.92</v>
      </c>
      <c r="E83" s="5">
        <f t="shared" si="5"/>
        <v>0.45000000000000284</v>
      </c>
      <c r="F83" s="5">
        <f t="shared" si="6"/>
        <v>5.9984004265529571E-3</v>
      </c>
      <c r="G83">
        <f t="shared" si="4"/>
        <v>4.3177547446537412</v>
      </c>
      <c r="H83">
        <f t="shared" si="7"/>
        <v>6.0164630980379386E-3</v>
      </c>
    </row>
    <row r="84" spans="1:8" x14ac:dyDescent="0.2">
      <c r="A84" s="1">
        <v>41877</v>
      </c>
      <c r="B84" s="5">
        <v>75.959999999999994</v>
      </c>
      <c r="C84" s="5">
        <v>95.99</v>
      </c>
      <c r="D84" s="5">
        <v>2000.02</v>
      </c>
      <c r="E84" s="5">
        <f t="shared" si="5"/>
        <v>0.93999999999999773</v>
      </c>
      <c r="F84" s="5">
        <f t="shared" si="6"/>
        <v>1.2374934175882014E-2</v>
      </c>
      <c r="G84">
        <f t="shared" si="4"/>
        <v>4.3302068859440848</v>
      </c>
      <c r="H84">
        <f t="shared" si="7"/>
        <v>1.2452141290343555E-2</v>
      </c>
    </row>
    <row r="85" spans="1:8" x14ac:dyDescent="0.2">
      <c r="A85" s="1">
        <v>41878</v>
      </c>
      <c r="B85" s="5">
        <v>74.63</v>
      </c>
      <c r="C85" s="5">
        <v>96.89</v>
      </c>
      <c r="D85" s="5">
        <v>2000.12</v>
      </c>
      <c r="E85" s="5">
        <f t="shared" si="5"/>
        <v>-1.3299999999999983</v>
      </c>
      <c r="F85" s="5">
        <f t="shared" si="6"/>
        <v>-1.7821251507436665E-2</v>
      </c>
      <c r="G85">
        <f t="shared" si="4"/>
        <v>4.3125425711432959</v>
      </c>
      <c r="H85">
        <f t="shared" si="7"/>
        <v>-1.7664314800788894E-2</v>
      </c>
    </row>
    <row r="86" spans="1:8" x14ac:dyDescent="0.2">
      <c r="A86" s="1">
        <v>41879</v>
      </c>
      <c r="B86" s="5">
        <v>73.86</v>
      </c>
      <c r="C86" s="5">
        <v>97.53</v>
      </c>
      <c r="D86" s="5">
        <v>1996.74</v>
      </c>
      <c r="E86" s="5">
        <f t="shared" si="5"/>
        <v>-0.76999999999999602</v>
      </c>
      <c r="F86" s="5">
        <f t="shared" si="6"/>
        <v>-1.0425128621716708E-2</v>
      </c>
      <c r="G86">
        <f t="shared" si="4"/>
        <v>4.3021714094244174</v>
      </c>
      <c r="H86">
        <f t="shared" si="7"/>
        <v>-1.0371161718878419E-2</v>
      </c>
    </row>
    <row r="87" spans="1:8" x14ac:dyDescent="0.2">
      <c r="A87" s="1">
        <v>41880</v>
      </c>
      <c r="B87" s="5">
        <v>74.819999999999993</v>
      </c>
      <c r="C87" s="5">
        <v>98.45</v>
      </c>
      <c r="D87" s="5">
        <v>2003.37</v>
      </c>
      <c r="E87" s="5">
        <f t="shared" si="5"/>
        <v>0.95999999999999375</v>
      </c>
      <c r="F87" s="5">
        <f t="shared" si="6"/>
        <v>1.2830793905372813E-2</v>
      </c>
      <c r="G87">
        <f t="shared" si="4"/>
        <v>4.3150852289200001</v>
      </c>
      <c r="H87">
        <f t="shared" si="7"/>
        <v>1.2913819495582679E-2</v>
      </c>
    </row>
    <row r="88" spans="1:8" x14ac:dyDescent="0.2">
      <c r="A88" s="1">
        <v>41884</v>
      </c>
      <c r="B88" s="5">
        <v>76.680000000000007</v>
      </c>
      <c r="C88" s="5">
        <v>97.23</v>
      </c>
      <c r="D88" s="5">
        <v>2002.28</v>
      </c>
      <c r="E88" s="5">
        <f t="shared" si="5"/>
        <v>1.8600000000000136</v>
      </c>
      <c r="F88" s="5">
        <f t="shared" si="6"/>
        <v>2.4256651017214574E-2</v>
      </c>
      <c r="G88">
        <f t="shared" si="4"/>
        <v>4.3396409181774436</v>
      </c>
      <c r="H88">
        <f t="shared" si="7"/>
        <v>2.4555689257443447E-2</v>
      </c>
    </row>
    <row r="89" spans="1:8" x14ac:dyDescent="0.2">
      <c r="A89" s="1">
        <v>41885</v>
      </c>
      <c r="B89" s="5">
        <v>75.83</v>
      </c>
      <c r="C89" s="5">
        <v>97.6</v>
      </c>
      <c r="D89" s="5">
        <v>2000.72</v>
      </c>
      <c r="E89" s="5">
        <f t="shared" si="5"/>
        <v>-0.85000000000000853</v>
      </c>
      <c r="F89" s="5">
        <f t="shared" si="6"/>
        <v>-1.1209283924568226E-2</v>
      </c>
      <c r="G89">
        <f t="shared" si="4"/>
        <v>4.3284939927128443</v>
      </c>
      <c r="H89">
        <f t="shared" si="7"/>
        <v>-1.1146925464599278E-2</v>
      </c>
    </row>
    <row r="90" spans="1:8" x14ac:dyDescent="0.2">
      <c r="A90" s="1">
        <v>41886</v>
      </c>
      <c r="B90" s="5">
        <v>75.95</v>
      </c>
      <c r="C90" s="5">
        <v>97.23</v>
      </c>
      <c r="D90" s="5">
        <v>1997.65</v>
      </c>
      <c r="E90" s="5">
        <f t="shared" si="5"/>
        <v>0.12000000000000455</v>
      </c>
      <c r="F90" s="5">
        <f t="shared" si="6"/>
        <v>1.5799868334431145E-3</v>
      </c>
      <c r="G90">
        <f t="shared" si="4"/>
        <v>4.3300752290417819</v>
      </c>
      <c r="H90">
        <f t="shared" si="7"/>
        <v>1.5812363289375853E-3</v>
      </c>
    </row>
    <row r="91" spans="1:8" x14ac:dyDescent="0.2">
      <c r="A91" s="1">
        <v>41887</v>
      </c>
      <c r="B91" s="5">
        <v>77.260000000000005</v>
      </c>
      <c r="C91" s="5">
        <v>97.92</v>
      </c>
      <c r="D91" s="5">
        <v>2007.71</v>
      </c>
      <c r="E91" s="5">
        <f t="shared" si="5"/>
        <v>1.3100000000000023</v>
      </c>
      <c r="F91" s="5">
        <f t="shared" si="6"/>
        <v>1.6955733885581182E-2</v>
      </c>
      <c r="G91">
        <f t="shared" si="4"/>
        <v>4.3471763572381352</v>
      </c>
      <c r="H91">
        <f t="shared" si="7"/>
        <v>1.7101128196353343E-2</v>
      </c>
    </row>
    <row r="92" spans="1:8" x14ac:dyDescent="0.2">
      <c r="A92" s="1">
        <v>41890</v>
      </c>
      <c r="B92" s="5">
        <v>77.89</v>
      </c>
      <c r="C92" s="5">
        <v>97.24</v>
      </c>
      <c r="D92" s="5">
        <v>2001.54</v>
      </c>
      <c r="E92" s="5">
        <f t="shared" si="5"/>
        <v>0.62999999999999545</v>
      </c>
      <c r="F92" s="5">
        <f t="shared" si="6"/>
        <v>8.088329695724681E-3</v>
      </c>
      <c r="G92">
        <f t="shared" si="4"/>
        <v>4.355297574931857</v>
      </c>
      <c r="H92">
        <f t="shared" si="7"/>
        <v>8.1212176937217606E-3</v>
      </c>
    </row>
    <row r="93" spans="1:8" x14ac:dyDescent="0.2">
      <c r="A93" s="1">
        <v>41891</v>
      </c>
      <c r="B93" s="5">
        <v>76.67</v>
      </c>
      <c r="C93" s="5">
        <v>95.7</v>
      </c>
      <c r="D93" s="5">
        <v>1988.44</v>
      </c>
      <c r="E93" s="5">
        <f t="shared" si="5"/>
        <v>-1.2199999999999989</v>
      </c>
      <c r="F93" s="5">
        <f t="shared" si="6"/>
        <v>-1.5912351636885338E-2</v>
      </c>
      <c r="G93">
        <f t="shared" si="4"/>
        <v>4.339510497570803</v>
      </c>
      <c r="H93">
        <f t="shared" si="7"/>
        <v>-1.5787077361054003E-2</v>
      </c>
    </row>
    <row r="94" spans="1:8" x14ac:dyDescent="0.2">
      <c r="A94" s="1">
        <v>41892</v>
      </c>
      <c r="B94" s="5">
        <v>77.430000000000007</v>
      </c>
      <c r="C94" s="5">
        <v>95.62</v>
      </c>
      <c r="D94" s="5">
        <v>1995.69</v>
      </c>
      <c r="E94" s="5">
        <f t="shared" si="5"/>
        <v>0.76000000000000512</v>
      </c>
      <c r="F94" s="5">
        <f t="shared" si="6"/>
        <v>9.8153170605709029E-3</v>
      </c>
      <c r="G94">
        <f t="shared" si="4"/>
        <v>4.3493743023986324</v>
      </c>
      <c r="H94">
        <f t="shared" si="7"/>
        <v>9.8638048278294477E-3</v>
      </c>
    </row>
    <row r="95" spans="1:8" x14ac:dyDescent="0.2">
      <c r="A95" s="1">
        <v>41893</v>
      </c>
      <c r="B95" s="5">
        <v>77.92</v>
      </c>
      <c r="C95" s="5">
        <v>96.15</v>
      </c>
      <c r="D95" s="5">
        <v>1997.45</v>
      </c>
      <c r="E95" s="5">
        <f t="shared" si="5"/>
        <v>0.48999999999999488</v>
      </c>
      <c r="F95" s="5">
        <f t="shared" si="6"/>
        <v>6.2885010266939797E-3</v>
      </c>
      <c r="G95">
        <f t="shared" si="4"/>
        <v>4.3556826593342794</v>
      </c>
      <c r="H95">
        <f t="shared" si="7"/>
        <v>6.3083569356470193E-3</v>
      </c>
    </row>
    <row r="96" spans="1:8" x14ac:dyDescent="0.2">
      <c r="A96" s="1">
        <v>41894</v>
      </c>
      <c r="B96" s="5">
        <v>77.48</v>
      </c>
      <c r="C96" s="5">
        <v>94.1</v>
      </c>
      <c r="D96" s="5">
        <v>1985.54</v>
      </c>
      <c r="E96" s="5">
        <f t="shared" si="5"/>
        <v>-0.43999999999999773</v>
      </c>
      <c r="F96" s="5">
        <f t="shared" si="6"/>
        <v>-5.6788848735157167E-3</v>
      </c>
      <c r="G96">
        <f t="shared" si="4"/>
        <v>4.3500198385387954</v>
      </c>
      <c r="H96">
        <f t="shared" si="7"/>
        <v>-5.6628207954840803E-3</v>
      </c>
    </row>
    <row r="97" spans="1:8" x14ac:dyDescent="0.2">
      <c r="A97" s="1">
        <v>41897</v>
      </c>
      <c r="B97" s="5">
        <v>74.58</v>
      </c>
      <c r="C97" s="5">
        <v>94.18</v>
      </c>
      <c r="D97" s="5">
        <v>1984.13</v>
      </c>
      <c r="E97" s="5">
        <f t="shared" si="5"/>
        <v>-2.9000000000000057</v>
      </c>
      <c r="F97" s="5">
        <f t="shared" si="6"/>
        <v>-3.8884419415392946E-2</v>
      </c>
      <c r="G97">
        <f t="shared" si="4"/>
        <v>4.3118723747506751</v>
      </c>
      <c r="H97">
        <f t="shared" si="7"/>
        <v>-3.8147463788120284E-2</v>
      </c>
    </row>
    <row r="98" spans="1:8" x14ac:dyDescent="0.2">
      <c r="A98" s="1">
        <v>41898</v>
      </c>
      <c r="B98" s="5">
        <v>76.08</v>
      </c>
      <c r="C98" s="5">
        <v>95.13</v>
      </c>
      <c r="D98" s="5">
        <v>1998.98</v>
      </c>
      <c r="E98" s="5">
        <f t="shared" si="5"/>
        <v>1.5</v>
      </c>
      <c r="F98" s="5">
        <f t="shared" si="6"/>
        <v>1.9716088328075709E-2</v>
      </c>
      <c r="G98">
        <f t="shared" si="4"/>
        <v>4.3317854182371347</v>
      </c>
      <c r="H98">
        <f t="shared" si="7"/>
        <v>1.9913043486459614E-2</v>
      </c>
    </row>
    <row r="99" spans="1:8" x14ac:dyDescent="0.2">
      <c r="A99" s="1">
        <v>41899</v>
      </c>
      <c r="B99" s="5">
        <v>76.430000000000007</v>
      </c>
      <c r="C99" s="5">
        <v>95.29</v>
      </c>
      <c r="D99" s="5">
        <v>2001.57</v>
      </c>
      <c r="E99" s="5">
        <f t="shared" si="5"/>
        <v>0.35000000000000853</v>
      </c>
      <c r="F99" s="5">
        <f t="shared" si="6"/>
        <v>4.5793536569411026E-3</v>
      </c>
      <c r="G99">
        <f t="shared" si="4"/>
        <v>4.3363752892547929</v>
      </c>
      <c r="H99">
        <f t="shared" si="7"/>
        <v>4.5898710176581758E-3</v>
      </c>
    </row>
    <row r="100" spans="1:8" x14ac:dyDescent="0.2">
      <c r="A100" s="1">
        <v>41900</v>
      </c>
      <c r="B100" s="5">
        <v>77</v>
      </c>
      <c r="C100" s="5">
        <v>94.58</v>
      </c>
      <c r="D100" s="5">
        <v>2011.36</v>
      </c>
      <c r="E100" s="5">
        <f t="shared" si="5"/>
        <v>0.56999999999999318</v>
      </c>
      <c r="F100" s="5">
        <f t="shared" si="6"/>
        <v>7.4025974025973143E-3</v>
      </c>
      <c r="G100">
        <f t="shared" si="4"/>
        <v>4.3438054218536841</v>
      </c>
      <c r="H100">
        <f t="shared" si="7"/>
        <v>7.4301325988912481E-3</v>
      </c>
    </row>
    <row r="101" spans="1:8" x14ac:dyDescent="0.2">
      <c r="A101" s="1">
        <v>41901</v>
      </c>
      <c r="B101" s="5">
        <v>77.91</v>
      </c>
      <c r="C101" s="5">
        <v>95.14</v>
      </c>
      <c r="D101" s="5">
        <v>2010.4</v>
      </c>
      <c r="E101" s="5">
        <f t="shared" si="5"/>
        <v>0.90999999999999659</v>
      </c>
      <c r="F101" s="5">
        <f t="shared" si="6"/>
        <v>1.1680143755615411E-2</v>
      </c>
      <c r="G101">
        <f t="shared" si="4"/>
        <v>4.3555543143427666</v>
      </c>
      <c r="H101">
        <f t="shared" si="7"/>
        <v>1.1748892489082507E-2</v>
      </c>
    </row>
    <row r="102" spans="1:8" x14ac:dyDescent="0.2">
      <c r="A102" s="1">
        <v>41904</v>
      </c>
      <c r="B102" s="5">
        <v>76.8</v>
      </c>
      <c r="C102" s="5">
        <v>94.62</v>
      </c>
      <c r="D102" s="5">
        <v>1994.29</v>
      </c>
      <c r="E102" s="5">
        <f t="shared" si="5"/>
        <v>-1.1099999999999994</v>
      </c>
      <c r="F102" s="5">
        <f t="shared" si="6"/>
        <v>-1.4453124999999994E-2</v>
      </c>
      <c r="G102">
        <f t="shared" si="4"/>
        <v>4.3412046401536264</v>
      </c>
      <c r="H102">
        <f t="shared" si="7"/>
        <v>-1.4349674189140238E-2</v>
      </c>
    </row>
    <row r="103" spans="1:8" x14ac:dyDescent="0.2">
      <c r="A103" s="1">
        <v>41905</v>
      </c>
      <c r="B103" s="5">
        <v>78.290000000000006</v>
      </c>
      <c r="C103" s="5">
        <v>94.55</v>
      </c>
      <c r="D103" s="5">
        <v>1982.77</v>
      </c>
      <c r="E103" s="5">
        <f t="shared" si="5"/>
        <v>1.4900000000000091</v>
      </c>
      <c r="F103" s="5">
        <f t="shared" si="6"/>
        <v>1.903180482820295E-2</v>
      </c>
      <c r="G103">
        <f t="shared" si="4"/>
        <v>4.3604198809198227</v>
      </c>
      <c r="H103">
        <f t="shared" si="7"/>
        <v>1.9215240766196295E-2</v>
      </c>
    </row>
    <row r="104" spans="1:8" x14ac:dyDescent="0.2">
      <c r="A104" s="1">
        <v>41906</v>
      </c>
      <c r="B104" s="5">
        <v>78.540000000000006</v>
      </c>
      <c r="C104" s="5">
        <v>94.18</v>
      </c>
      <c r="D104" s="5">
        <v>1998.3</v>
      </c>
      <c r="E104" s="5">
        <f t="shared" si="5"/>
        <v>0.25</v>
      </c>
      <c r="F104" s="5">
        <f t="shared" si="6"/>
        <v>3.1830914183855357E-3</v>
      </c>
      <c r="G104">
        <f t="shared" si="4"/>
        <v>4.3636080491498639</v>
      </c>
      <c r="H104">
        <f t="shared" si="7"/>
        <v>3.1881682300411995E-3</v>
      </c>
    </row>
    <row r="105" spans="1:8" x14ac:dyDescent="0.2">
      <c r="A105" s="1">
        <v>41907</v>
      </c>
      <c r="B105" s="5">
        <v>77.22</v>
      </c>
      <c r="C105" s="5">
        <v>93.14</v>
      </c>
      <c r="D105" s="5">
        <v>1965.99</v>
      </c>
      <c r="E105" s="5">
        <f t="shared" si="5"/>
        <v>-1.3200000000000074</v>
      </c>
      <c r="F105" s="5">
        <f t="shared" si="6"/>
        <v>-1.7094017094017189E-2</v>
      </c>
      <c r="G105">
        <f t="shared" si="4"/>
        <v>4.3466584908360906</v>
      </c>
      <c r="H105">
        <f t="shared" si="7"/>
        <v>-1.6949558313773316E-2</v>
      </c>
    </row>
    <row r="106" spans="1:8" x14ac:dyDescent="0.2">
      <c r="A106" s="1">
        <v>41908</v>
      </c>
      <c r="B106" s="5">
        <v>78.790000000000006</v>
      </c>
      <c r="C106" s="5">
        <v>93.44</v>
      </c>
      <c r="D106" s="5">
        <v>1982.85</v>
      </c>
      <c r="E106" s="5">
        <f t="shared" si="5"/>
        <v>1.5700000000000074</v>
      </c>
      <c r="F106" s="5">
        <f t="shared" si="6"/>
        <v>1.9926386597284011E-2</v>
      </c>
      <c r="G106">
        <f t="shared" si="4"/>
        <v>4.3667860852575968</v>
      </c>
      <c r="H106">
        <f t="shared" si="7"/>
        <v>2.0127594421506245E-2</v>
      </c>
    </row>
    <row r="107" spans="1:8" x14ac:dyDescent="0.2">
      <c r="A107" s="1">
        <v>41911</v>
      </c>
      <c r="B107" s="5">
        <v>79</v>
      </c>
      <c r="C107" s="5">
        <v>93.6</v>
      </c>
      <c r="D107" s="5">
        <v>1977.8</v>
      </c>
      <c r="E107" s="5">
        <f t="shared" si="5"/>
        <v>0.20999999999999375</v>
      </c>
      <c r="F107" s="5">
        <f t="shared" si="6"/>
        <v>2.6582278481011865E-3</v>
      </c>
      <c r="G107">
        <f t="shared" si="4"/>
        <v>4.3694478524670215</v>
      </c>
      <c r="H107">
        <f t="shared" si="7"/>
        <v>2.6617672094246814E-3</v>
      </c>
    </row>
    <row r="108" spans="1:8" x14ac:dyDescent="0.2">
      <c r="A108" s="1">
        <v>41912</v>
      </c>
      <c r="B108" s="5">
        <v>79.040000000000006</v>
      </c>
      <c r="C108" s="5">
        <v>93.88</v>
      </c>
      <c r="D108" s="5">
        <v>1972.29</v>
      </c>
      <c r="E108" s="5">
        <f t="shared" si="5"/>
        <v>4.0000000000006253E-2</v>
      </c>
      <c r="F108" s="5">
        <f t="shared" si="6"/>
        <v>5.0607287449400617E-4</v>
      </c>
      <c r="G108">
        <f t="shared" si="4"/>
        <v>4.3699540534396126</v>
      </c>
      <c r="H108">
        <f t="shared" si="7"/>
        <v>5.0620097259113095E-4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workbookViewId="0"/>
  </sheetViews>
  <sheetFormatPr baseColWidth="10" defaultColWidth="30.6640625" defaultRowHeight="15" x14ac:dyDescent="0.2"/>
  <cols>
    <col min="1" max="1" width="30.6640625" style="3"/>
    <col min="2" max="16384" width="30.6640625" style="2"/>
  </cols>
  <sheetData>
    <row r="1" spans="1:20" x14ac:dyDescent="0.2">
      <c r="A1" s="3" t="s">
        <v>13</v>
      </c>
      <c r="B1" s="2" t="s">
        <v>14</v>
      </c>
      <c r="C1" s="2" t="s">
        <v>4</v>
      </c>
      <c r="D1" s="2">
        <v>6</v>
      </c>
      <c r="E1" s="2" t="s">
        <v>5</v>
      </c>
      <c r="F1" s="2">
        <v>1</v>
      </c>
      <c r="G1" s="2" t="s">
        <v>6</v>
      </c>
      <c r="H1" s="2">
        <v>2</v>
      </c>
      <c r="I1" s="2" t="s">
        <v>7</v>
      </c>
      <c r="J1" s="2">
        <v>1</v>
      </c>
      <c r="K1" s="2" t="s">
        <v>8</v>
      </c>
      <c r="L1" s="2">
        <v>0</v>
      </c>
      <c r="M1" s="2" t="s">
        <v>9</v>
      </c>
      <c r="N1" s="2">
        <v>0</v>
      </c>
      <c r="O1" s="2" t="s">
        <v>10</v>
      </c>
      <c r="P1" s="2">
        <v>1</v>
      </c>
      <c r="Q1" s="2" t="s">
        <v>11</v>
      </c>
      <c r="R1" s="2">
        <v>0</v>
      </c>
      <c r="S1" s="2" t="s">
        <v>12</v>
      </c>
      <c r="T1" s="2">
        <v>0</v>
      </c>
    </row>
    <row r="2" spans="1:20" x14ac:dyDescent="0.2">
      <c r="A2" s="3" t="s">
        <v>15</v>
      </c>
      <c r="B2" s="2" t="s">
        <v>16</v>
      </c>
    </row>
    <row r="3" spans="1:20" x14ac:dyDescent="0.2">
      <c r="A3" s="3" t="s">
        <v>17</v>
      </c>
      <c r="B3" s="2" t="b">
        <f>IF(B10&gt;256,"TripUpST110AndEarlier",FALSE)</f>
        <v>0</v>
      </c>
    </row>
    <row r="4" spans="1:20" x14ac:dyDescent="0.2">
      <c r="A4" s="3" t="s">
        <v>18</v>
      </c>
      <c r="B4" s="2" t="s">
        <v>19</v>
      </c>
    </row>
    <row r="5" spans="1:20" x14ac:dyDescent="0.2">
      <c r="A5" s="3" t="s">
        <v>20</v>
      </c>
      <c r="B5" s="2" t="b">
        <v>1</v>
      </c>
    </row>
    <row r="6" spans="1:20" x14ac:dyDescent="0.2">
      <c r="A6" s="3" t="s">
        <v>21</v>
      </c>
      <c r="B6" s="2" t="b">
        <v>1</v>
      </c>
    </row>
    <row r="7" spans="1:20" x14ac:dyDescent="0.2">
      <c r="A7" s="3" t="s">
        <v>22</v>
      </c>
      <c r="B7" s="2" t="e">
        <f>'Q1-Q6'!#REF!</f>
        <v>#REF!</v>
      </c>
    </row>
    <row r="8" spans="1:20" x14ac:dyDescent="0.2">
      <c r="A8" s="3" t="s">
        <v>23</v>
      </c>
      <c r="B8" s="2">
        <v>1</v>
      </c>
    </row>
    <row r="9" spans="1:20" x14ac:dyDescent="0.2">
      <c r="A9" s="3" t="s">
        <v>24</v>
      </c>
      <c r="B9" s="4">
        <f>1</f>
        <v>1</v>
      </c>
    </row>
    <row r="10" spans="1:20" x14ac:dyDescent="0.2">
      <c r="A10" s="3" t="s">
        <v>25</v>
      </c>
      <c r="B10" s="2">
        <v>4</v>
      </c>
    </row>
    <row r="12" spans="1:20" x14ac:dyDescent="0.2">
      <c r="A12" s="3" t="s">
        <v>26</v>
      </c>
      <c r="B12" s="2" t="s">
        <v>27</v>
      </c>
      <c r="C12" s="2" t="s">
        <v>28</v>
      </c>
      <c r="D12" s="2" t="s">
        <v>29</v>
      </c>
      <c r="E12" s="2" t="b">
        <v>1</v>
      </c>
      <c r="F12" s="2">
        <v>0</v>
      </c>
      <c r="G12" s="2">
        <v>4</v>
      </c>
    </row>
    <row r="13" spans="1:20" x14ac:dyDescent="0.2">
      <c r="A13" s="3" t="s">
        <v>30</v>
      </c>
      <c r="B13" s="2" t="e">
        <f>'Q1-Q6'!#REF!</f>
        <v>#REF!</v>
      </c>
    </row>
    <row r="14" spans="1:20" x14ac:dyDescent="0.2">
      <c r="A14" s="3" t="s">
        <v>31</v>
      </c>
    </row>
    <row r="15" spans="1:20" x14ac:dyDescent="0.2">
      <c r="A15" s="3" t="s">
        <v>32</v>
      </c>
      <c r="B15" s="2" t="s">
        <v>33</v>
      </c>
      <c r="C15" s="2" t="s">
        <v>34</v>
      </c>
      <c r="D15" s="2" t="s">
        <v>35</v>
      </c>
      <c r="E15" s="2" t="b">
        <v>1</v>
      </c>
      <c r="F15" s="2">
        <v>0</v>
      </c>
      <c r="G15" s="2">
        <v>4</v>
      </c>
    </row>
    <row r="16" spans="1:20" x14ac:dyDescent="0.2">
      <c r="A16" s="3" t="s">
        <v>36</v>
      </c>
      <c r="B16" s="2" t="e">
        <f>'Q1-Q6'!#REF!</f>
        <v>#REF!</v>
      </c>
    </row>
    <row r="17" spans="1:7" x14ac:dyDescent="0.2">
      <c r="A17" s="3" t="s">
        <v>37</v>
      </c>
    </row>
    <row r="18" spans="1:7" x14ac:dyDescent="0.2">
      <c r="A18" s="3" t="s">
        <v>38</v>
      </c>
      <c r="B18" s="2" t="s">
        <v>39</v>
      </c>
      <c r="C18" s="2" t="s">
        <v>40</v>
      </c>
      <c r="D18" s="2" t="s">
        <v>41</v>
      </c>
      <c r="E18" s="2" t="b">
        <v>1</v>
      </c>
      <c r="F18" s="2">
        <v>0</v>
      </c>
      <c r="G18" s="2">
        <v>4</v>
      </c>
    </row>
    <row r="19" spans="1:7" x14ac:dyDescent="0.2">
      <c r="A19" s="3" t="s">
        <v>42</v>
      </c>
      <c r="B19" s="2" t="e">
        <f>'Q1-Q6'!#REF!</f>
        <v>#REF!</v>
      </c>
    </row>
    <row r="20" spans="1:7" x14ac:dyDescent="0.2">
      <c r="A20" s="3" t="s">
        <v>43</v>
      </c>
    </row>
    <row r="21" spans="1:7" x14ac:dyDescent="0.2">
      <c r="A21" s="3" t="s">
        <v>44</v>
      </c>
      <c r="B21" s="2" t="s">
        <v>45</v>
      </c>
      <c r="C21" s="2" t="s">
        <v>46</v>
      </c>
      <c r="D21" s="2" t="s">
        <v>47</v>
      </c>
      <c r="E21" s="2" t="b">
        <v>1</v>
      </c>
      <c r="F21" s="2">
        <v>0</v>
      </c>
      <c r="G21" s="2">
        <v>4</v>
      </c>
    </row>
    <row r="22" spans="1:7" x14ac:dyDescent="0.2">
      <c r="A22" s="3" t="s">
        <v>48</v>
      </c>
      <c r="B22" s="2" t="e">
        <f>'Q1-Q6'!#REF!</f>
        <v>#REF!</v>
      </c>
    </row>
    <row r="23" spans="1:7" x14ac:dyDescent="0.2">
      <c r="A23" s="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workbookViewId="0"/>
  </sheetViews>
  <sheetFormatPr baseColWidth="10" defaultColWidth="30.6640625" defaultRowHeight="15" x14ac:dyDescent="0.2"/>
  <cols>
    <col min="1" max="1" width="30.6640625" style="3"/>
    <col min="2" max="16384" width="30.6640625" style="2"/>
  </cols>
  <sheetData>
    <row r="1" spans="1:20" x14ac:dyDescent="0.2">
      <c r="A1" s="3" t="s">
        <v>13</v>
      </c>
      <c r="B1" s="2" t="s">
        <v>53</v>
      </c>
      <c r="C1" s="2" t="s">
        <v>4</v>
      </c>
      <c r="D1" s="2">
        <v>6</v>
      </c>
      <c r="E1" s="2" t="s">
        <v>5</v>
      </c>
      <c r="F1" s="2">
        <v>1</v>
      </c>
      <c r="G1" s="2" t="s">
        <v>6</v>
      </c>
      <c r="H1" s="2">
        <v>2</v>
      </c>
      <c r="I1" s="2" t="s">
        <v>7</v>
      </c>
      <c r="J1" s="2">
        <v>1</v>
      </c>
      <c r="K1" s="2" t="s">
        <v>8</v>
      </c>
      <c r="L1" s="2">
        <v>0</v>
      </c>
      <c r="M1" s="2" t="s">
        <v>9</v>
      </c>
      <c r="N1" s="2">
        <v>0</v>
      </c>
      <c r="O1" s="2" t="s">
        <v>10</v>
      </c>
      <c r="P1" s="2">
        <v>1</v>
      </c>
      <c r="Q1" s="2" t="s">
        <v>11</v>
      </c>
      <c r="R1" s="2">
        <v>0</v>
      </c>
      <c r="S1" s="2" t="s">
        <v>12</v>
      </c>
      <c r="T1" s="2">
        <v>0</v>
      </c>
    </row>
    <row r="2" spans="1:20" x14ac:dyDescent="0.2">
      <c r="A2" s="3" t="s">
        <v>15</v>
      </c>
      <c r="B2" s="2" t="s">
        <v>54</v>
      </c>
    </row>
    <row r="3" spans="1:20" x14ac:dyDescent="0.2">
      <c r="A3" s="3" t="s">
        <v>17</v>
      </c>
      <c r="B3" s="2" t="b">
        <f>IF(B10&gt;256,"TripUpST110AndEarlier",FALSE)</f>
        <v>0</v>
      </c>
    </row>
    <row r="4" spans="1:20" x14ac:dyDescent="0.2">
      <c r="A4" s="3" t="s">
        <v>18</v>
      </c>
      <c r="B4" s="2" t="s">
        <v>19</v>
      </c>
    </row>
    <row r="5" spans="1:20" x14ac:dyDescent="0.2">
      <c r="A5" s="3" t="s">
        <v>20</v>
      </c>
      <c r="B5" s="2" t="b">
        <v>1</v>
      </c>
    </row>
    <row r="6" spans="1:20" x14ac:dyDescent="0.2">
      <c r="A6" s="3" t="s">
        <v>21</v>
      </c>
      <c r="B6" s="2" t="b">
        <v>1</v>
      </c>
    </row>
    <row r="7" spans="1:20" x14ac:dyDescent="0.2">
      <c r="A7" s="3" t="s">
        <v>22</v>
      </c>
      <c r="B7" s="2" t="e">
        <f>#REF!</f>
        <v>#REF!</v>
      </c>
    </row>
    <row r="8" spans="1:20" x14ac:dyDescent="0.2">
      <c r="A8" s="3" t="s">
        <v>23</v>
      </c>
      <c r="B8" s="2">
        <v>1</v>
      </c>
    </row>
    <row r="9" spans="1:20" x14ac:dyDescent="0.2">
      <c r="A9" s="3" t="s">
        <v>24</v>
      </c>
      <c r="B9" s="4">
        <f>1</f>
        <v>1</v>
      </c>
    </row>
    <row r="10" spans="1:20" x14ac:dyDescent="0.2">
      <c r="A10" s="3" t="s">
        <v>25</v>
      </c>
      <c r="B10" s="2">
        <v>5</v>
      </c>
    </row>
    <row r="12" spans="1:20" x14ac:dyDescent="0.2">
      <c r="A12" s="3" t="s">
        <v>26</v>
      </c>
      <c r="B12" s="2" t="s">
        <v>55</v>
      </c>
      <c r="C12" s="2" t="s">
        <v>28</v>
      </c>
      <c r="D12" s="2" t="s">
        <v>56</v>
      </c>
      <c r="E12" s="2" t="b">
        <v>1</v>
      </c>
      <c r="F12" s="2">
        <v>0</v>
      </c>
      <c r="G12" s="2">
        <v>4</v>
      </c>
    </row>
    <row r="13" spans="1:20" x14ac:dyDescent="0.2">
      <c r="A13" s="3" t="s">
        <v>30</v>
      </c>
      <c r="B13" s="2" t="e">
        <f>#REF!</f>
        <v>#REF!</v>
      </c>
    </row>
    <row r="14" spans="1:20" x14ac:dyDescent="0.2">
      <c r="A14" s="3" t="s">
        <v>31</v>
      </c>
    </row>
    <row r="15" spans="1:20" x14ac:dyDescent="0.2">
      <c r="A15" s="3" t="s">
        <v>32</v>
      </c>
      <c r="B15" s="2" t="s">
        <v>57</v>
      </c>
      <c r="C15" s="2" t="s">
        <v>34</v>
      </c>
      <c r="D15" s="2" t="s">
        <v>58</v>
      </c>
      <c r="E15" s="2" t="b">
        <v>1</v>
      </c>
      <c r="F15" s="2">
        <v>0</v>
      </c>
      <c r="G15" s="2">
        <v>4</v>
      </c>
    </row>
    <row r="16" spans="1:20" x14ac:dyDescent="0.2">
      <c r="A16" s="3" t="s">
        <v>36</v>
      </c>
      <c r="B16" s="2" t="e">
        <f>#REF!</f>
        <v>#REF!</v>
      </c>
    </row>
    <row r="17" spans="1:7" x14ac:dyDescent="0.2">
      <c r="A17" s="3" t="s">
        <v>37</v>
      </c>
    </row>
    <row r="18" spans="1:7" x14ac:dyDescent="0.2">
      <c r="A18" s="3" t="s">
        <v>38</v>
      </c>
      <c r="B18" s="2" t="s">
        <v>59</v>
      </c>
      <c r="C18" s="2" t="s">
        <v>40</v>
      </c>
      <c r="D18" s="2" t="s">
        <v>60</v>
      </c>
      <c r="E18" s="2" t="b">
        <v>1</v>
      </c>
      <c r="F18" s="2">
        <v>0</v>
      </c>
      <c r="G18" s="2">
        <v>4</v>
      </c>
    </row>
    <row r="19" spans="1:7" x14ac:dyDescent="0.2">
      <c r="A19" s="3" t="s">
        <v>42</v>
      </c>
      <c r="B19" s="2" t="e">
        <f>#REF!</f>
        <v>#REF!</v>
      </c>
    </row>
    <row r="20" spans="1:7" x14ac:dyDescent="0.2">
      <c r="A20" s="3" t="s">
        <v>43</v>
      </c>
    </row>
    <row r="21" spans="1:7" x14ac:dyDescent="0.2">
      <c r="A21" s="3" t="s">
        <v>44</v>
      </c>
      <c r="B21" s="2" t="s">
        <v>61</v>
      </c>
      <c r="C21" s="2" t="s">
        <v>46</v>
      </c>
      <c r="D21" s="2" t="s">
        <v>62</v>
      </c>
      <c r="E21" s="2" t="b">
        <v>1</v>
      </c>
      <c r="F21" s="2">
        <v>0</v>
      </c>
      <c r="G21" s="2">
        <v>4</v>
      </c>
    </row>
    <row r="22" spans="1:7" x14ac:dyDescent="0.2">
      <c r="A22" s="3" t="s">
        <v>48</v>
      </c>
      <c r="B22" s="2" t="e">
        <f>#REF!</f>
        <v>#REF!</v>
      </c>
    </row>
    <row r="23" spans="1:7" x14ac:dyDescent="0.2">
      <c r="A23" s="3" t="s">
        <v>49</v>
      </c>
    </row>
    <row r="24" spans="1:7" x14ac:dyDescent="0.2">
      <c r="A24" s="3" t="s">
        <v>63</v>
      </c>
      <c r="B24" s="2" t="s">
        <v>64</v>
      </c>
      <c r="C24" s="2" t="s">
        <v>65</v>
      </c>
      <c r="D24" s="2" t="s">
        <v>66</v>
      </c>
      <c r="E24" s="2" t="b">
        <v>1</v>
      </c>
      <c r="F24" s="2">
        <v>0</v>
      </c>
      <c r="G24" s="2">
        <v>4</v>
      </c>
    </row>
    <row r="25" spans="1:7" x14ac:dyDescent="0.2">
      <c r="A25" s="3" t="s">
        <v>67</v>
      </c>
      <c r="B25" s="2" t="e">
        <f>#REF!</f>
        <v>#REF!</v>
      </c>
    </row>
    <row r="26" spans="1:7" x14ac:dyDescent="0.2">
      <c r="A26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Q1-Q6</vt:lpstr>
      <vt:lpstr>Q7-Q10</vt:lpstr>
      <vt:lpstr>FB, FPL, S&amp;P500</vt:lpstr>
      <vt:lpstr>_STDS_DG10D524E1</vt:lpstr>
      <vt:lpstr>_STDS_DG180BAB95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Chakraborty, Rohitashwa</cp:lastModifiedBy>
  <dcterms:created xsi:type="dcterms:W3CDTF">2014-10-19T06:46:43Z</dcterms:created>
  <dcterms:modified xsi:type="dcterms:W3CDTF">2022-04-09T04:03:52Z</dcterms:modified>
</cp:coreProperties>
</file>