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epartment of Statistics\SSC Summer (2021)\Excel\Use\"/>
    </mc:Choice>
  </mc:AlternateContent>
  <bookViews>
    <workbookView xWindow="1680" yWindow="1596" windowWidth="21792" windowHeight="8040"/>
  </bookViews>
  <sheets>
    <sheet name="Monthly sales" sheetId="3" r:id="rId1"/>
    <sheet name="Annual sales" sheetId="4" r:id="rId2"/>
    <sheet name="Detrending" sheetId="48" r:id="rId3"/>
    <sheet name="Seasonal Effects" sheetId="74" r:id="rId4"/>
    <sheet name="T &amp; S Forecasts" sheetId="102" r:id="rId5"/>
    <sheet name="Deseasonalizing" sheetId="57" r:id="rId6"/>
    <sheet name="Detrending + Deseasonalizing" sheetId="82" r:id="rId7"/>
    <sheet name="REGRESSION MODEL" sheetId="91" r:id="rId8"/>
    <sheet name="FORECASTS" sheetId="101" r:id="rId9"/>
    <sheet name="_PalUtilTempWorksheet" sheetId="49" state="hidden" r:id="rId10"/>
    <sheet name="_STDS_DG17878420" sheetId="92" state="hidden" r:id="rId11"/>
    <sheet name="_STDS_DG1F4AB5CF" sheetId="93" state="hidden" r:id="rId12"/>
    <sheet name="_STDS_DG22756544" sheetId="94" state="hidden" r:id="rId13"/>
    <sheet name="_STDS_DG2798D3AD" sheetId="95" state="hidden" r:id="rId14"/>
    <sheet name="_STDS_DG3044BB81" sheetId="96" state="hidden" r:id="rId15"/>
    <sheet name="_STDS_DG85D546D" sheetId="97" state="hidden" r:id="rId16"/>
    <sheet name="_STDS_DGBBF42F2" sheetId="98" state="hidden" r:id="rId17"/>
    <sheet name="_STDS_DGFFCFA64" sheetId="99" state="hidden" r:id="rId18"/>
    <sheet name="_STDS_DG31E7A20A" sheetId="100" state="hidden" r:id="rId19"/>
  </sheets>
  <definedNames>
    <definedName name="PalisadeReportWorkbookCreatedBy" hidden="1">"StatTools"</definedName>
    <definedName name="ST_AnnualSales">'Annual sales'!$E$2:$E$9</definedName>
    <definedName name="ST_Change" localSheetId="4">#REF!</definedName>
    <definedName name="ST_Change">#REF!</definedName>
    <definedName name="ST_CombinedResiduals">'Detrending + Deseasonalizing'!$BS$2:$BS$105</definedName>
    <definedName name="ST_Fit" localSheetId="4">#REF!</definedName>
    <definedName name="ST_Fit">#REF!</definedName>
    <definedName name="ST_Fit_3" localSheetId="4">#REF!</definedName>
    <definedName name="ST_Fit_3">#REF!</definedName>
    <definedName name="ST_GraphData" localSheetId="4">#REF!</definedName>
    <definedName name="ST_GraphData">#REF!</definedName>
    <definedName name="ST_GraphData_1" localSheetId="4">#REF!</definedName>
    <definedName name="ST_GraphData_1">#REF!</definedName>
    <definedName name="ST_LagPctCh" localSheetId="4">#REF!</definedName>
    <definedName name="ST_LagPctCh">#REF!</definedName>
    <definedName name="ST_lagSales" localSheetId="4">#REF!</definedName>
    <definedName name="ST_lagSales">#REF!</definedName>
    <definedName name="ST_M1" localSheetId="4">#REF!</definedName>
    <definedName name="ST_M1">#REF!</definedName>
    <definedName name="ST_M1_5" localSheetId="8">FORECASTS!$E$2:$E$105</definedName>
    <definedName name="ST_M1_5">'REGRESSION MODEL'!$E$2:$E$105</definedName>
    <definedName name="ST_M1_6" localSheetId="4">#REF!</definedName>
    <definedName name="ST_M1_6">#REF!</definedName>
    <definedName name="ST_M10" localSheetId="4">#REF!</definedName>
    <definedName name="ST_M10">#REF!</definedName>
    <definedName name="ST_M10_14" localSheetId="8">FORECASTS!$N$2:$N$105</definedName>
    <definedName name="ST_M10_14">'REGRESSION MODEL'!$N$2:$N$105</definedName>
    <definedName name="ST_M10_15" localSheetId="4">#REF!</definedName>
    <definedName name="ST_M10_15">#REF!</definedName>
    <definedName name="ST_M11" localSheetId="4">#REF!</definedName>
    <definedName name="ST_M11">#REF!</definedName>
    <definedName name="ST_M11_15" localSheetId="8">FORECASTS!$O$2:$O$105</definedName>
    <definedName name="ST_M11_15">'REGRESSION MODEL'!$O$2:$O$105</definedName>
    <definedName name="ST_M11_16" localSheetId="4">#REF!</definedName>
    <definedName name="ST_M11_16">#REF!</definedName>
    <definedName name="ST_M12" localSheetId="4">#REF!</definedName>
    <definedName name="ST_M12">#REF!</definedName>
    <definedName name="ST_M12_16" localSheetId="8">FORECASTS!$P$2:$P$105</definedName>
    <definedName name="ST_M12_16">'REGRESSION MODEL'!$P$2:$P$105</definedName>
    <definedName name="ST_M12_17" localSheetId="4">#REF!</definedName>
    <definedName name="ST_M12_17">#REF!</definedName>
    <definedName name="ST_M2" localSheetId="4">#REF!</definedName>
    <definedName name="ST_M2">#REF!</definedName>
    <definedName name="ST_M2_6" localSheetId="8">FORECASTS!$F$2:$F$105</definedName>
    <definedName name="ST_M2_6">'REGRESSION MODEL'!$F$2:$F$105</definedName>
    <definedName name="ST_M2_7" localSheetId="4">#REF!</definedName>
    <definedName name="ST_M2_7">#REF!</definedName>
    <definedName name="ST_M3" localSheetId="4">#REF!</definedName>
    <definedName name="ST_M3">#REF!</definedName>
    <definedName name="ST_M3_7" localSheetId="8">FORECASTS!$G$2:$G$105</definedName>
    <definedName name="ST_M3_7">'REGRESSION MODEL'!$G$2:$G$105</definedName>
    <definedName name="ST_M3_8" localSheetId="4">#REF!</definedName>
    <definedName name="ST_M3_8">#REF!</definedName>
    <definedName name="ST_M4" localSheetId="4">#REF!</definedName>
    <definedName name="ST_M4">#REF!</definedName>
    <definedName name="ST_M4_8" localSheetId="8">FORECASTS!$H$2:$H$105</definedName>
    <definedName name="ST_M4_8">'REGRESSION MODEL'!$H$2:$H$105</definedName>
    <definedName name="ST_M4_9" localSheetId="4">#REF!</definedName>
    <definedName name="ST_M4_9">#REF!</definedName>
    <definedName name="ST_M5" localSheetId="4">#REF!</definedName>
    <definedName name="ST_M5">#REF!</definedName>
    <definedName name="ST_M5_10" localSheetId="4">#REF!</definedName>
    <definedName name="ST_M5_10">#REF!</definedName>
    <definedName name="ST_M5_9" localSheetId="8">FORECASTS!$I$2:$I$105</definedName>
    <definedName name="ST_M5_9">'REGRESSION MODEL'!$I$2:$I$105</definedName>
    <definedName name="ST_M6" localSheetId="4">#REF!</definedName>
    <definedName name="ST_M6">#REF!</definedName>
    <definedName name="ST_M6_10" localSheetId="8">FORECASTS!$J$2:$J$105</definedName>
    <definedName name="ST_M6_10">'REGRESSION MODEL'!$J$2:$J$105</definedName>
    <definedName name="ST_M6_11" localSheetId="4">#REF!</definedName>
    <definedName name="ST_M6_11">#REF!</definedName>
    <definedName name="ST_M7" localSheetId="4">#REF!</definedName>
    <definedName name="ST_M7">#REF!</definedName>
    <definedName name="ST_M7_11" localSheetId="8">FORECASTS!$K$2:$K$105</definedName>
    <definedName name="ST_M7_11">'REGRESSION MODEL'!$K$2:$K$105</definedName>
    <definedName name="ST_M7_12" localSheetId="4">#REF!</definedName>
    <definedName name="ST_M7_12">#REF!</definedName>
    <definedName name="ST_M8" localSheetId="4">#REF!</definedName>
    <definedName name="ST_M8">#REF!</definedName>
    <definedName name="ST_M8_12" localSheetId="8">FORECASTS!$L$2:$L$105</definedName>
    <definedName name="ST_M8_12">'REGRESSION MODEL'!$L$2:$L$105</definedName>
    <definedName name="ST_M8_13" localSheetId="4">#REF!</definedName>
    <definedName name="ST_M8_13">#REF!</definedName>
    <definedName name="ST_M9" localSheetId="4">#REF!</definedName>
    <definedName name="ST_M9">#REF!</definedName>
    <definedName name="ST_M9_13" localSheetId="8">FORECASTS!$M$2:$M$105</definedName>
    <definedName name="ST_M9_13">'REGRESSION MODEL'!$M$2:$M$105</definedName>
    <definedName name="ST_M9_14" localSheetId="4">#REF!</definedName>
    <definedName name="ST_M9_14">#REF!</definedName>
    <definedName name="ST_Month" localSheetId="4">#REF!</definedName>
    <definedName name="ST_Month">#REF!</definedName>
    <definedName name="ST_Month_2" localSheetId="4">#REF!</definedName>
    <definedName name="ST_Month_2">#REF!</definedName>
    <definedName name="ST_Month_3">Detrending!$B$2:$B$105</definedName>
    <definedName name="ST_Month_4" localSheetId="8">FORECASTS!$B$2:$B$105</definedName>
    <definedName name="ST_Month_4">'REGRESSION MODEL'!$B$2:$B$105</definedName>
    <definedName name="ST_PctChange" localSheetId="4">#REF!</definedName>
    <definedName name="ST_PctChange">#REF!</definedName>
    <definedName name="ST_PctChange_2" localSheetId="4">#REF!</definedName>
    <definedName name="ST_PctChange_2">#REF!</definedName>
    <definedName name="ST_Residual" localSheetId="4">#REF!</definedName>
    <definedName name="ST_Residual">#REF!</definedName>
    <definedName name="ST_Residual_4" localSheetId="4">#REF!</definedName>
    <definedName name="ST_Residual_4">#REF!</definedName>
    <definedName name="ST_Residual_5" localSheetId="4">#REF!</definedName>
    <definedName name="ST_Residual_5">#REF!</definedName>
    <definedName name="ST_Residual2" localSheetId="4">#REF!</definedName>
    <definedName name="ST_Residual2">#REF!</definedName>
    <definedName name="ST_Residual2_5" localSheetId="4">#REF!</definedName>
    <definedName name="ST_Residual2_5">#REF!</definedName>
    <definedName name="ST_Sales" localSheetId="4">#REF!</definedName>
    <definedName name="ST_Sales">#REF!</definedName>
    <definedName name="ST_Sales_2" localSheetId="4">#REF!</definedName>
    <definedName name="ST_Sales_2">#REF!</definedName>
    <definedName name="ST_Sales_3" localSheetId="4">#REF!</definedName>
    <definedName name="ST_Sales_3">#REF!</definedName>
    <definedName name="ST_Sales_4">Detrending!$D$2:$D$105</definedName>
    <definedName name="ST_Sales_5" localSheetId="8">FORECASTS!$D$2:$D$105</definedName>
    <definedName name="ST_Sales_5">'REGRESSION MODEL'!$D$2:$D$105</definedName>
    <definedName name="ST_Trend" localSheetId="4">#REF!</definedName>
    <definedName name="ST_Trend">#REF!</definedName>
    <definedName name="ST_Trend_3">Detrending!$C$2:$C$105</definedName>
    <definedName name="ST_Trend_4" localSheetId="4">#REF!</definedName>
    <definedName name="ST_Trend_4">#REF!</definedName>
    <definedName name="ST_Trend_5" localSheetId="8">FORECASTS!$C$2:$C$105</definedName>
    <definedName name="ST_Trend_5">'REGRESSION MODEL'!$C$2:$C$105</definedName>
    <definedName name="ST_Year" localSheetId="4">#REF!</definedName>
    <definedName name="ST_Year">#REF!</definedName>
    <definedName name="ST_Year_1" localSheetId="4">#REF!</definedName>
    <definedName name="ST_Year_1">#REF!</definedName>
    <definedName name="ST_Year_2">Detrending!$A$2:$A$105</definedName>
    <definedName name="ST_Year_3" localSheetId="8">FORECASTS!$A$2:$A$105</definedName>
    <definedName name="ST_Year_3">'REGRESSION MODEL'!$A$2:$A$105</definedName>
    <definedName name="ST_Year_4">'Annual sales'!$D$2:$D$9</definedName>
    <definedName name="STWBD_StatToolsAutocorrelation_CreateChart" hidden="1">"FALSE"</definedName>
    <definedName name="STWBD_StatToolsAutocorrelation_HasDefaultInfo" hidden="1">"TRUE"</definedName>
    <definedName name="STWBD_StatToolsAutocorrelation_NumLags" hidden="1">" 12"</definedName>
    <definedName name="STWBD_StatToolsAutocorrelation_VariableList" hidden="1">1</definedName>
    <definedName name="STWBD_StatToolsAutocorrelation_VariableList_1" hidden="1">"U_x0001_VG5DBF9D828399177_x0001_"</definedName>
    <definedName name="STWBD_StatToolsAutocorrelation_VarSelectorDefaultDataSet" hidden="1">"DG17878420"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"TRUE"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"U_x0001_VGDCAA2BD62D1F3A_x0001_"</definedName>
    <definedName name="STWBD_StatToolsRegression_VariableListIndependent" hidden="1">12</definedName>
    <definedName name="STWBD_StatToolsRegression_VariableListIndependent_1" hidden="1">"U_x0001_VGBD2CAFC1558BA9B_x0001_"</definedName>
    <definedName name="STWBD_StatToolsRegression_VariableListIndependent_10" hidden="1">"U_x0001_VG13640E45278BCCD8_x0001_"</definedName>
    <definedName name="STWBD_StatToolsRegression_VariableListIndependent_11" hidden="1">"U_x0001_VG892E48517E46936_x0001_"</definedName>
    <definedName name="STWBD_StatToolsRegression_VariableListIndependent_12" hidden="1">"U_x0001_VGB5A518AE43838F_x0001_"</definedName>
    <definedName name="STWBD_StatToolsRegression_VariableListIndependent_2" hidden="1">"U_x0001_VG2C6213112C759672_x0001_"</definedName>
    <definedName name="STWBD_StatToolsRegression_VariableListIndependent_3" hidden="1">"U_x0001_VG1E7FD5E824426422_x0001_"</definedName>
    <definedName name="STWBD_StatToolsRegression_VariableListIndependent_4" hidden="1">"U_x0001_VG95394411A6CE748_x0001_"</definedName>
    <definedName name="STWBD_StatToolsRegression_VariableListIndependent_5" hidden="1">"U_x0001_VGC5C20E11B2A7BAA_x0001_"</definedName>
    <definedName name="STWBD_StatToolsRegression_VariableListIndependent_6" hidden="1">"U_x0001_VG2B6BCB52748B449_x0001_"</definedName>
    <definedName name="STWBD_StatToolsRegression_VariableListIndependent_7" hidden="1">"U_x0001_VG2FEF5E4173C7C4B_x0001_"</definedName>
    <definedName name="STWBD_StatToolsRegression_VariableListIndependent_8" hidden="1">"U_x0001_VG232A083A27D16ED3_x0001_"</definedName>
    <definedName name="STWBD_StatToolsRegression_VariableListIndependent_9" hidden="1">"U_x0001_VG3790B36C14FE6743_x0001_"</definedName>
    <definedName name="STWBD_StatToolsRegression_VarSelectorDefaultDataSet" hidden="1">"DG31E7A20A"</definedName>
  </definedNames>
  <calcPr calcId="162913"/>
  <pivotCaches>
    <pivotCache cacheId="9" r:id="rId20"/>
    <pivotCache cacheId="10" r:id="rId21"/>
  </pivotCaches>
</workbook>
</file>

<file path=xl/calcChain.xml><?xml version="1.0" encoding="utf-8"?>
<calcChain xmlns="http://schemas.openxmlformats.org/spreadsheetml/2006/main">
  <c r="N13" i="102" l="1"/>
  <c r="N12" i="102"/>
  <c r="N11" i="102"/>
  <c r="N10" i="102"/>
  <c r="O9" i="102"/>
  <c r="O8" i="102"/>
  <c r="O7" i="102"/>
  <c r="O6" i="102"/>
  <c r="O5" i="102"/>
  <c r="O4" i="102"/>
  <c r="O3" i="102"/>
  <c r="O2" i="102"/>
  <c r="M9" i="102"/>
  <c r="M8" i="102"/>
  <c r="M7" i="102"/>
  <c r="M6" i="102"/>
  <c r="M5" i="102"/>
  <c r="M4" i="102"/>
  <c r="M3" i="102"/>
  <c r="M2" i="102"/>
  <c r="L13" i="102"/>
  <c r="L12" i="102"/>
  <c r="L11" i="102"/>
  <c r="L10" i="102"/>
  <c r="AI31" i="101" l="1"/>
  <c r="AG31" i="101"/>
  <c r="AE31" i="101"/>
  <c r="AI28" i="101"/>
  <c r="AI27" i="101"/>
  <c r="AI26" i="101"/>
  <c r="AI25" i="101"/>
  <c r="AI24" i="101"/>
  <c r="AI23" i="101"/>
  <c r="AI22" i="101"/>
  <c r="AI21" i="101"/>
  <c r="AI20" i="101"/>
  <c r="AI19" i="101"/>
  <c r="AI18" i="101"/>
  <c r="AI17" i="101"/>
  <c r="AI16" i="101"/>
  <c r="AG28" i="101"/>
  <c r="AG27" i="101"/>
  <c r="AG26" i="101"/>
  <c r="AG25" i="101"/>
  <c r="AG24" i="101"/>
  <c r="AG23" i="101"/>
  <c r="AG22" i="101"/>
  <c r="AG21" i="101"/>
  <c r="AG20" i="101"/>
  <c r="AG19" i="101"/>
  <c r="AG18" i="101"/>
  <c r="AG17" i="101"/>
  <c r="AG16" i="101"/>
  <c r="AE28" i="101"/>
  <c r="AE27" i="101"/>
  <c r="AE26" i="101"/>
  <c r="AE25" i="101"/>
  <c r="AE24" i="101"/>
  <c r="AE23" i="101"/>
  <c r="AE22" i="101"/>
  <c r="AE21" i="101"/>
  <c r="AE20" i="101"/>
  <c r="AE19" i="101"/>
  <c r="AE18" i="101"/>
  <c r="AE17" i="101"/>
  <c r="AE16" i="101"/>
  <c r="AC31" i="101"/>
  <c r="AC28" i="101"/>
  <c r="AC27" i="101"/>
  <c r="AC26" i="101"/>
  <c r="AC25" i="101"/>
  <c r="AC24" i="101"/>
  <c r="AC23" i="101"/>
  <c r="AC22" i="101"/>
  <c r="AC21" i="101"/>
  <c r="AC20" i="101"/>
  <c r="AC19" i="101"/>
  <c r="AC18" i="101"/>
  <c r="AC17" i="101"/>
  <c r="AC16" i="101"/>
  <c r="AB16" i="91"/>
  <c r="B9" i="100"/>
  <c r="B9" i="99"/>
  <c r="B9" i="98"/>
  <c r="B9" i="97"/>
  <c r="B9" i="96"/>
  <c r="B9" i="95"/>
  <c r="B9" i="94"/>
  <c r="B9" i="93"/>
  <c r="B9" i="92"/>
  <c r="B61" i="99"/>
  <c r="B58" i="99"/>
  <c r="B55" i="99"/>
  <c r="B52" i="99"/>
  <c r="B49" i="99"/>
  <c r="B46" i="99"/>
  <c r="B43" i="99"/>
  <c r="B40" i="99"/>
  <c r="B37" i="99"/>
  <c r="B34" i="99"/>
  <c r="B31" i="99"/>
  <c r="B28" i="99"/>
  <c r="B25" i="99"/>
  <c r="B22" i="99"/>
  <c r="B19" i="99"/>
  <c r="B16" i="99"/>
  <c r="B13" i="99"/>
  <c r="B7" i="99"/>
  <c r="B3" i="99"/>
  <c r="B3" i="98"/>
  <c r="B3" i="97"/>
  <c r="B58" i="100"/>
  <c r="B55" i="100"/>
  <c r="B52" i="100"/>
  <c r="B49" i="100"/>
  <c r="B46" i="100"/>
  <c r="B43" i="100"/>
  <c r="B40" i="100"/>
  <c r="B37" i="100"/>
  <c r="B34" i="100"/>
  <c r="B31" i="100"/>
  <c r="B28" i="100"/>
  <c r="B25" i="100"/>
  <c r="B22" i="100"/>
  <c r="B19" i="100"/>
  <c r="B16" i="100"/>
  <c r="B13" i="100"/>
  <c r="B7" i="100"/>
  <c r="B3" i="100"/>
  <c r="B67" i="96"/>
  <c r="B64" i="96"/>
  <c r="B61" i="96"/>
  <c r="B58" i="96"/>
  <c r="B55" i="96"/>
  <c r="B52" i="96"/>
  <c r="B49" i="96"/>
  <c r="B46" i="96"/>
  <c r="B43" i="96"/>
  <c r="B40" i="96"/>
  <c r="B37" i="96"/>
  <c r="B34" i="96"/>
  <c r="B31" i="96"/>
  <c r="B28" i="96"/>
  <c r="B25" i="96"/>
  <c r="B22" i="96"/>
  <c r="B19" i="96"/>
  <c r="B16" i="96"/>
  <c r="B13" i="96"/>
  <c r="B7" i="96"/>
  <c r="B3" i="96"/>
  <c r="B22" i="95"/>
  <c r="B19" i="95"/>
  <c r="B16" i="95"/>
  <c r="B13" i="95"/>
  <c r="B7" i="95"/>
  <c r="B3" i="95"/>
  <c r="B16" i="94"/>
  <c r="B13" i="94"/>
  <c r="B7" i="94"/>
  <c r="B3" i="94"/>
  <c r="B3" i="93"/>
  <c r="B3" i="92"/>
  <c r="B9" i="49"/>
  <c r="BF105" i="82"/>
  <c r="BS105" i="82" s="1"/>
  <c r="CC105" i="82" s="1"/>
  <c r="BF104" i="82"/>
  <c r="BS104" i="82" s="1"/>
  <c r="CC104" i="82" s="1"/>
  <c r="BF103" i="82"/>
  <c r="BS103" i="82" s="1"/>
  <c r="CC103" i="82" s="1"/>
  <c r="BF102" i="82"/>
  <c r="BS102" i="82" s="1"/>
  <c r="CC102" i="82" s="1"/>
  <c r="BF101" i="82"/>
  <c r="BS101" i="82" s="1"/>
  <c r="CC101" i="82" s="1"/>
  <c r="BF100" i="82"/>
  <c r="BS100" i="82" s="1"/>
  <c r="CC100" i="82" s="1"/>
  <c r="BF99" i="82"/>
  <c r="BS99" i="82" s="1"/>
  <c r="CC99" i="82" s="1"/>
  <c r="BF98" i="82"/>
  <c r="BS98" i="82" s="1"/>
  <c r="CC98" i="82" s="1"/>
  <c r="BF97" i="82"/>
  <c r="BS97" i="82" s="1"/>
  <c r="CC97" i="82" s="1"/>
  <c r="BF96" i="82"/>
  <c r="BS96" i="82" s="1"/>
  <c r="CC96" i="82" s="1"/>
  <c r="BF95" i="82"/>
  <c r="BS95" i="82" s="1"/>
  <c r="CC95" i="82" s="1"/>
  <c r="BF94" i="82"/>
  <c r="BS94" i="82" s="1"/>
  <c r="CC94" i="82" s="1"/>
  <c r="BF93" i="82"/>
  <c r="BS93" i="82" s="1"/>
  <c r="CC93" i="82" s="1"/>
  <c r="BF92" i="82"/>
  <c r="BS92" i="82" s="1"/>
  <c r="CC92" i="82" s="1"/>
  <c r="BF91" i="82"/>
  <c r="BS91" i="82" s="1"/>
  <c r="CC91" i="82" s="1"/>
  <c r="BF90" i="82"/>
  <c r="BS90" i="82" s="1"/>
  <c r="CC90" i="82" s="1"/>
  <c r="BF89" i="82"/>
  <c r="BS89" i="82" s="1"/>
  <c r="CC89" i="82" s="1"/>
  <c r="BF88" i="82"/>
  <c r="BS88" i="82" s="1"/>
  <c r="CC88" i="82" s="1"/>
  <c r="BF87" i="82"/>
  <c r="BS87" i="82" s="1"/>
  <c r="CC87" i="82" s="1"/>
  <c r="BF86" i="82"/>
  <c r="BS86" i="82" s="1"/>
  <c r="CC86" i="82" s="1"/>
  <c r="BF85" i="82"/>
  <c r="BS85" i="82" s="1"/>
  <c r="CC85" i="82" s="1"/>
  <c r="BF84" i="82"/>
  <c r="BS84" i="82" s="1"/>
  <c r="CC84" i="82" s="1"/>
  <c r="BF83" i="82"/>
  <c r="BS83" i="82" s="1"/>
  <c r="CC83" i="82" s="1"/>
  <c r="BF82" i="82"/>
  <c r="BS82" i="82" s="1"/>
  <c r="CC82" i="82" s="1"/>
  <c r="BF81" i="82"/>
  <c r="BS81" i="82" s="1"/>
  <c r="CC81" i="82" s="1"/>
  <c r="BF80" i="82"/>
  <c r="BS80" i="82" s="1"/>
  <c r="CC80" i="82" s="1"/>
  <c r="BF79" i="82"/>
  <c r="BS79" i="82" s="1"/>
  <c r="CC79" i="82" s="1"/>
  <c r="BF78" i="82"/>
  <c r="BS78" i="82" s="1"/>
  <c r="CC78" i="82" s="1"/>
  <c r="BF77" i="82"/>
  <c r="BS77" i="82" s="1"/>
  <c r="CC77" i="82" s="1"/>
  <c r="BF76" i="82"/>
  <c r="BS76" i="82" s="1"/>
  <c r="CC76" i="82" s="1"/>
  <c r="BF75" i="82"/>
  <c r="BS75" i="82" s="1"/>
  <c r="CC75" i="82" s="1"/>
  <c r="BF74" i="82"/>
  <c r="BS74" i="82" s="1"/>
  <c r="CC74" i="82" s="1"/>
  <c r="BF73" i="82"/>
  <c r="BS73" i="82" s="1"/>
  <c r="CC73" i="82" s="1"/>
  <c r="BF72" i="82"/>
  <c r="BS72" i="82" s="1"/>
  <c r="CC72" i="82" s="1"/>
  <c r="BF71" i="82"/>
  <c r="BS71" i="82" s="1"/>
  <c r="CC71" i="82" s="1"/>
  <c r="BF70" i="82"/>
  <c r="BS70" i="82" s="1"/>
  <c r="CC70" i="82" s="1"/>
  <c r="BF69" i="82"/>
  <c r="BS69" i="82" s="1"/>
  <c r="CC69" i="82" s="1"/>
  <c r="BF68" i="82"/>
  <c r="BS68" i="82" s="1"/>
  <c r="CC68" i="82" s="1"/>
  <c r="BF67" i="82"/>
  <c r="BS67" i="82" s="1"/>
  <c r="CC67" i="82" s="1"/>
  <c r="BF66" i="82"/>
  <c r="BS66" i="82" s="1"/>
  <c r="CC66" i="82" s="1"/>
  <c r="BF65" i="82"/>
  <c r="BS65" i="82" s="1"/>
  <c r="CC65" i="82" s="1"/>
  <c r="BF64" i="82"/>
  <c r="BS64" i="82" s="1"/>
  <c r="CC64" i="82" s="1"/>
  <c r="BF63" i="82"/>
  <c r="BS63" i="82" s="1"/>
  <c r="CC63" i="82" s="1"/>
  <c r="BF62" i="82"/>
  <c r="BS62" i="82" s="1"/>
  <c r="CC62" i="82" s="1"/>
  <c r="BF61" i="82"/>
  <c r="BS61" i="82" s="1"/>
  <c r="CC61" i="82" s="1"/>
  <c r="BF60" i="82"/>
  <c r="BS60" i="82" s="1"/>
  <c r="CC60" i="82" s="1"/>
  <c r="BF59" i="82"/>
  <c r="BS59" i="82" s="1"/>
  <c r="CC59" i="82" s="1"/>
  <c r="BF58" i="82"/>
  <c r="BS58" i="82" s="1"/>
  <c r="CC58" i="82" s="1"/>
  <c r="BF57" i="82"/>
  <c r="BS57" i="82" s="1"/>
  <c r="CC57" i="82" s="1"/>
  <c r="BF56" i="82"/>
  <c r="BS56" i="82" s="1"/>
  <c r="CC56" i="82" s="1"/>
  <c r="BF55" i="82"/>
  <c r="BS55" i="82" s="1"/>
  <c r="CC55" i="82" s="1"/>
  <c r="BF54" i="82"/>
  <c r="BS54" i="82" s="1"/>
  <c r="CC54" i="82" s="1"/>
  <c r="BF53" i="82"/>
  <c r="BS53" i="82" s="1"/>
  <c r="CC53" i="82" s="1"/>
  <c r="BF52" i="82"/>
  <c r="BS52" i="82" s="1"/>
  <c r="CC52" i="82" s="1"/>
  <c r="BF51" i="82"/>
  <c r="BS51" i="82" s="1"/>
  <c r="CC51" i="82" s="1"/>
  <c r="BF50" i="82"/>
  <c r="BS50" i="82" s="1"/>
  <c r="CC50" i="82" s="1"/>
  <c r="BF49" i="82"/>
  <c r="BS49" i="82" s="1"/>
  <c r="CC49" i="82" s="1"/>
  <c r="BF48" i="82"/>
  <c r="BS48" i="82" s="1"/>
  <c r="CC48" i="82" s="1"/>
  <c r="BF47" i="82"/>
  <c r="BS47" i="82" s="1"/>
  <c r="CC47" i="82" s="1"/>
  <c r="BF46" i="82"/>
  <c r="BS46" i="82" s="1"/>
  <c r="CC46" i="82" s="1"/>
  <c r="BF45" i="82"/>
  <c r="BS45" i="82" s="1"/>
  <c r="CC45" i="82" s="1"/>
  <c r="BF44" i="82"/>
  <c r="BS44" i="82" s="1"/>
  <c r="CC44" i="82" s="1"/>
  <c r="BF43" i="82"/>
  <c r="BS43" i="82" s="1"/>
  <c r="CC43" i="82" s="1"/>
  <c r="BF42" i="82"/>
  <c r="BS42" i="82" s="1"/>
  <c r="CC42" i="82" s="1"/>
  <c r="BF41" i="82"/>
  <c r="BS41" i="82" s="1"/>
  <c r="CC41" i="82" s="1"/>
  <c r="BF40" i="82"/>
  <c r="BS40" i="82" s="1"/>
  <c r="CC40" i="82" s="1"/>
  <c r="BF39" i="82"/>
  <c r="BS39" i="82" s="1"/>
  <c r="CC39" i="82" s="1"/>
  <c r="BF38" i="82"/>
  <c r="BS38" i="82" s="1"/>
  <c r="CC38" i="82" s="1"/>
  <c r="BF37" i="82"/>
  <c r="BS37" i="82" s="1"/>
  <c r="CC37" i="82" s="1"/>
  <c r="BF36" i="82"/>
  <c r="BS36" i="82" s="1"/>
  <c r="CC36" i="82" s="1"/>
  <c r="BF35" i="82"/>
  <c r="BS35" i="82" s="1"/>
  <c r="CC35" i="82" s="1"/>
  <c r="BF34" i="82"/>
  <c r="BS34" i="82" s="1"/>
  <c r="CC34" i="82" s="1"/>
  <c r="BF33" i="82"/>
  <c r="BS33" i="82" s="1"/>
  <c r="CC33" i="82" s="1"/>
  <c r="BF32" i="82"/>
  <c r="BS32" i="82" s="1"/>
  <c r="CC32" i="82" s="1"/>
  <c r="BF31" i="82"/>
  <c r="BS31" i="82" s="1"/>
  <c r="CC31" i="82" s="1"/>
  <c r="BF30" i="82"/>
  <c r="BS30" i="82" s="1"/>
  <c r="CC30" i="82" s="1"/>
  <c r="BF29" i="82"/>
  <c r="BS29" i="82" s="1"/>
  <c r="CC29" i="82" s="1"/>
  <c r="BF28" i="82"/>
  <c r="BS28" i="82" s="1"/>
  <c r="CC28" i="82" s="1"/>
  <c r="BF27" i="82"/>
  <c r="BS27" i="82" s="1"/>
  <c r="CC27" i="82" s="1"/>
  <c r="BF26" i="82"/>
  <c r="BS26" i="82" s="1"/>
  <c r="CC26" i="82" s="1"/>
  <c r="BF25" i="82"/>
  <c r="BS25" i="82" s="1"/>
  <c r="CC25" i="82" s="1"/>
  <c r="BF24" i="82"/>
  <c r="BS24" i="82" s="1"/>
  <c r="CC24" i="82" s="1"/>
  <c r="BF23" i="82"/>
  <c r="BS23" i="82" s="1"/>
  <c r="CC23" i="82" s="1"/>
  <c r="BF22" i="82"/>
  <c r="BS22" i="82" s="1"/>
  <c r="CC22" i="82" s="1"/>
  <c r="BF21" i="82"/>
  <c r="BS21" i="82" s="1"/>
  <c r="CC21" i="82" s="1"/>
  <c r="BF20" i="82"/>
  <c r="BS20" i="82" s="1"/>
  <c r="CC20" i="82" s="1"/>
  <c r="BF19" i="82"/>
  <c r="BS19" i="82" s="1"/>
  <c r="CC19" i="82" s="1"/>
  <c r="BF18" i="82"/>
  <c r="BS18" i="82" s="1"/>
  <c r="CC18" i="82" s="1"/>
  <c r="BF17" i="82"/>
  <c r="BS17" i="82" s="1"/>
  <c r="CC17" i="82" s="1"/>
  <c r="BF16" i="82"/>
  <c r="BS16" i="82" s="1"/>
  <c r="CC16" i="82" s="1"/>
  <c r="BF15" i="82"/>
  <c r="BS15" i="82" s="1"/>
  <c r="CC15" i="82" s="1"/>
  <c r="BF14" i="82"/>
  <c r="BS14" i="82" s="1"/>
  <c r="CC14" i="82" s="1"/>
  <c r="BF13" i="82"/>
  <c r="BS13" i="82" s="1"/>
  <c r="BF12" i="82"/>
  <c r="BS12" i="82" s="1"/>
  <c r="CC12" i="82" s="1"/>
  <c r="BF11" i="82"/>
  <c r="BS11" i="82" s="1"/>
  <c r="CC11" i="82" s="1"/>
  <c r="BF10" i="82"/>
  <c r="BS10" i="82" s="1"/>
  <c r="CC10" i="82" s="1"/>
  <c r="BF9" i="82"/>
  <c r="BS9" i="82" s="1"/>
  <c r="CC9" i="82" s="1"/>
  <c r="BF8" i="82"/>
  <c r="BS8" i="82" s="1"/>
  <c r="CC8" i="82" s="1"/>
  <c r="BF7" i="82"/>
  <c r="BS7" i="82" s="1"/>
  <c r="BF6" i="82"/>
  <c r="BS6" i="82" s="1"/>
  <c r="CC6" i="82" s="1"/>
  <c r="BF5" i="82"/>
  <c r="BS5" i="82" s="1"/>
  <c r="CC5" i="82" s="1"/>
  <c r="BF4" i="82"/>
  <c r="BS4" i="82" s="1"/>
  <c r="CC4" i="82" s="1"/>
  <c r="BF3" i="82"/>
  <c r="BS3" i="82" s="1"/>
  <c r="CC3" i="82" s="1"/>
  <c r="BF2" i="82"/>
  <c r="BS2" i="82" s="1"/>
  <c r="CC2" i="82" s="1"/>
  <c r="B13" i="92" l="1"/>
  <c r="CC13" i="82"/>
  <c r="CC7" i="82"/>
  <c r="B7" i="92"/>
  <c r="AC29" i="101"/>
  <c r="AC30" i="101" l="1"/>
  <c r="AE29" i="101" l="1"/>
  <c r="AE30" i="101" s="1"/>
  <c r="AG29" i="101" s="1"/>
  <c r="AG30" i="101" s="1"/>
  <c r="AI29" i="101" s="1"/>
  <c r="AI30" i="101" s="1"/>
  <c r="K20" i="4"/>
  <c r="K19" i="4"/>
  <c r="K21" i="4" s="1"/>
  <c r="AC34" i="101" s="1"/>
  <c r="AC33" i="101" l="1"/>
</calcChain>
</file>

<file path=xl/comments1.xml><?xml version="1.0" encoding="utf-8"?>
<comments xmlns="http://schemas.openxmlformats.org/spreadsheetml/2006/main">
  <authors>
    <author xml:space="preserve"> </author>
  </authors>
  <commentList>
    <comment ref="B16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</commentList>
</comments>
</file>

<file path=xl/comments2.xml><?xml version="1.0" encoding="utf-8"?>
<comments xmlns="http://schemas.openxmlformats.org/spreadsheetml/2006/main">
  <authors>
    <author>Tom Sager</author>
    <author xml:space="preserve"> </author>
  </authors>
  <commentList>
    <comment ref="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Predicted Y values found by substituting into the regression equation.</t>
        </r>
      </text>
    </comment>
    <comment ref="F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  <comment ref="H25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</commentList>
</comments>
</file>

<file path=xl/comments3.xml><?xml version="1.0" encoding="utf-8"?>
<comments xmlns="http://schemas.openxmlformats.org/spreadsheetml/2006/main">
  <authors>
    <author>Tom Sager</author>
  </authors>
  <commentList>
    <comment ref="B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</commentList>
</comments>
</file>

<file path=xl/comments4.xml><?xml version="1.0" encoding="utf-8"?>
<comments xmlns="http://schemas.openxmlformats.org/spreadsheetml/2006/main">
  <authors>
    <author>Tom Sager</author>
  </authors>
  <commentList>
    <comment ref="B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</commentList>
</comments>
</file>

<file path=xl/comments5.xml><?xml version="1.0" encoding="utf-8"?>
<comments xmlns="http://schemas.openxmlformats.org/spreadsheetml/2006/main">
  <authors>
    <author>Tom Sager</author>
    <author xml:space="preserve"> </author>
  </authors>
  <commentList>
    <comment ref="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Predicted Y values found by substituting into the regression equation.</t>
        </r>
      </text>
    </comment>
    <comment ref="F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  <comment ref="Y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  <comment ref="AL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Predicted Y values found by substituting into the regression equation.</t>
        </r>
      </text>
    </comment>
    <comment ref="AM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  <comment ref="H25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AO25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</commentList>
</comments>
</file>

<file path=xl/comments6.xml><?xml version="1.0" encoding="utf-8"?>
<comments xmlns="http://schemas.openxmlformats.org/spreadsheetml/2006/main">
  <authors>
    <author>Tom Sager</author>
    <author xml:space="preserve"> </author>
  </authors>
  <commentList>
    <comment ref="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Predicted Y values found by substituting into the regression equation.</t>
        </r>
      </text>
    </comment>
    <comment ref="F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  <comment ref="Y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  <comment ref="AL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Predicted Y values found by substituting into the regression equation.</t>
        </r>
      </text>
    </comment>
    <comment ref="AM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  <comment ref="H25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AO25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</commentList>
</comments>
</file>

<file path=xl/comments7.xml><?xml version="1.0" encoding="utf-8"?>
<comments xmlns="http://schemas.openxmlformats.org/spreadsheetml/2006/main">
  <authors>
    <author xml:space="preserve"> </author>
  </authors>
  <commentList>
    <comment ref="S3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</commentList>
</comments>
</file>

<file path=xl/comments8.xml><?xml version="1.0" encoding="utf-8"?>
<comments xmlns="http://schemas.openxmlformats.org/spreadsheetml/2006/main">
  <authors>
    <author xml:space="preserve"> </author>
  </authors>
  <commentList>
    <comment ref="S3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</commentList>
</comments>
</file>

<file path=xl/sharedStrings.xml><?xml version="1.0" encoding="utf-8"?>
<sst xmlns="http://schemas.openxmlformats.org/spreadsheetml/2006/main" count="2011" uniqueCount="381">
  <si>
    <t>Sales</t>
  </si>
  <si>
    <t>Multiple Regression for Sales</t>
  </si>
  <si>
    <t>ANOVA Table</t>
  </si>
  <si>
    <t>Regression Table</t>
  </si>
  <si>
    <t>Multiple</t>
  </si>
  <si>
    <t>R</t>
  </si>
  <si>
    <t>R-Square</t>
  </si>
  <si>
    <t>Adjusted</t>
  </si>
  <si>
    <t xml:space="preserve">StErr of </t>
  </si>
  <si>
    <t>Estimate</t>
  </si>
  <si>
    <t>Summary</t>
  </si>
  <si>
    <t>Degrees of</t>
  </si>
  <si>
    <t>Freedom</t>
  </si>
  <si>
    <t xml:space="preserve">Sum of </t>
  </si>
  <si>
    <t>Squares</t>
  </si>
  <si>
    <t xml:space="preserve">Mean of </t>
  </si>
  <si>
    <t>F-Ratio</t>
  </si>
  <si>
    <t>p-Value</t>
  </si>
  <si>
    <t>Explained</t>
  </si>
  <si>
    <t>Unexplained</t>
  </si>
  <si>
    <t>Coefficient</t>
  </si>
  <si>
    <t>Standard</t>
  </si>
  <si>
    <t>Error</t>
  </si>
  <si>
    <t>t-Value</t>
  </si>
  <si>
    <t>Confidence Interval 95%</t>
  </si>
  <si>
    <t>Lower</t>
  </si>
  <si>
    <t>Upper</t>
  </si>
  <si>
    <t>Constant</t>
  </si>
  <si>
    <t>Trend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</si>
  <si>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</si>
  <si>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</si>
  <si>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</si>
  <si>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</si>
  <si>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</si>
  <si>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</si>
  <si>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</si>
  <si>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</si>
  <si>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</si>
  <si>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</si>
  <si>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</si>
  <si>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</si>
  <si>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</si>
  <si>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</si>
  <si>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</si>
  <si>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</si>
  <si>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</si>
  <si>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</si>
  <si>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</si>
  <si>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</si>
  <si>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</si>
  <si>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Resids1</t>
  </si>
  <si>
    <t>GUID</t>
  </si>
  <si>
    <t>DG85D546D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</si>
  <si>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</si>
  <si>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</si>
  <si>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</si>
  <si>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</si>
  <si>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</si>
  <si>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</si>
  <si>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</si>
  <si>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</si>
  <si>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</si>
  <si>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</si>
  <si>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VG1B3558D42F40B7</t>
  </si>
  <si>
    <t>var1</t>
  </si>
  <si>
    <t>ST_Residual</t>
  </si>
  <si>
    <t>1 : Ranges</t>
  </si>
  <si>
    <t>1 : MultiRefs</t>
  </si>
  <si>
    <t>Number of Values</t>
  </si>
  <si>
    <t>Standard Error</t>
  </si>
  <si>
    <t>Lag #1</t>
  </si>
  <si>
    <t>Lag #2</t>
  </si>
  <si>
    <t>Lag #3</t>
  </si>
  <si>
    <t>Lag #4</t>
  </si>
  <si>
    <t>Lag #5</t>
  </si>
  <si>
    <t>Lag #6</t>
  </si>
  <si>
    <t>Lag #7</t>
  </si>
  <si>
    <t>Lag #8</t>
  </si>
  <si>
    <t>Lag #9</t>
  </si>
  <si>
    <t>Lag #10</t>
  </si>
  <si>
    <t>Lag #11</t>
  </si>
  <si>
    <t>Lag #12</t>
  </si>
  <si>
    <t>Aug</t>
  </si>
  <si>
    <t>Jul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</si>
  <si>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</si>
  <si>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</si>
  <si>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</si>
  <si>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</si>
  <si>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</si>
  <si>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</si>
  <si>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</si>
  <si>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</si>
  <si>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</si>
  <si>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</si>
  <si>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Month</t>
  </si>
  <si>
    <t>Year</t>
  </si>
  <si>
    <t>Grand Total</t>
  </si>
  <si>
    <t>Total</t>
  </si>
  <si>
    <t>Annual Sales</t>
  </si>
  <si>
    <t>Sum of Sales</t>
  </si>
  <si>
    <t>M1</t>
  </si>
  <si>
    <t>PctChange</t>
  </si>
  <si>
    <t>DG3044BB81</t>
  </si>
  <si>
    <t>VGE15071F1947D67F</t>
  </si>
  <si>
    <t>ST_Year</t>
  </si>
  <si>
    <t>2 : Info</t>
  </si>
  <si>
    <t>VG356CE2133901B1A</t>
  </si>
  <si>
    <t>var2</t>
  </si>
  <si>
    <t>ST_Month</t>
  </si>
  <si>
    <t>2 : Ranges</t>
  </si>
  <si>
    <t>2 : MultiRefs</t>
  </si>
  <si>
    <t>3 : Info</t>
  </si>
  <si>
    <t>VG2DB5B020E590E9F</t>
  </si>
  <si>
    <t>var3</t>
  </si>
  <si>
    <t>ST_Sales</t>
  </si>
  <si>
    <t>3 : Ranges</t>
  </si>
  <si>
    <t>3 : MultiRefs</t>
  </si>
  <si>
    <t>4 : Info</t>
  </si>
  <si>
    <t>VG1C16B0D01E75D412</t>
  </si>
  <si>
    <t>var4</t>
  </si>
  <si>
    <t>ST_PctChange</t>
  </si>
  <si>
    <t>4 : Ranges</t>
  </si>
  <si>
    <t>4 : MultiRefs</t>
  </si>
  <si>
    <t>5 : Info</t>
  </si>
  <si>
    <t>VG80C342AD252822</t>
  </si>
  <si>
    <t>var5</t>
  </si>
  <si>
    <t>ST_Trend</t>
  </si>
  <si>
    <t>5 : Ranges</t>
  </si>
  <si>
    <t>5 : MultiRefs</t>
  </si>
  <si>
    <t>6 : Info</t>
  </si>
  <si>
    <t>VG1F8969DA237F4AB3</t>
  </si>
  <si>
    <t>var6</t>
  </si>
  <si>
    <t>ST_M1</t>
  </si>
  <si>
    <t>6 : Ranges</t>
  </si>
  <si>
    <t>6 : MultiRefs</t>
  </si>
  <si>
    <t>7 : Info</t>
  </si>
  <si>
    <t>VG154C6785166B0ED9</t>
  </si>
  <si>
    <t>var7</t>
  </si>
  <si>
    <t>ST_M2</t>
  </si>
  <si>
    <t>7 : Ranges</t>
  </si>
  <si>
    <t>7 : MultiRefs</t>
  </si>
  <si>
    <t>8 : Info</t>
  </si>
  <si>
    <t>VG325B43E520D62285</t>
  </si>
  <si>
    <t>var8</t>
  </si>
  <si>
    <t>ST_M3</t>
  </si>
  <si>
    <t>8 : Ranges</t>
  </si>
  <si>
    <t>8 : MultiRefs</t>
  </si>
  <si>
    <t>9 : Info</t>
  </si>
  <si>
    <t>VG1FEF4B939DF47C4</t>
  </si>
  <si>
    <t>var9</t>
  </si>
  <si>
    <t>ST_M4</t>
  </si>
  <si>
    <t>9 : Ranges</t>
  </si>
  <si>
    <t>9 : MultiRefs</t>
  </si>
  <si>
    <t>10 : Info</t>
  </si>
  <si>
    <t>VG1A41AA0C3410CDD4</t>
  </si>
  <si>
    <t>var10</t>
  </si>
  <si>
    <t>ST_M5</t>
  </si>
  <si>
    <t>10 : Ranges</t>
  </si>
  <si>
    <t>10 : MultiRefs</t>
  </si>
  <si>
    <t>11 : Info</t>
  </si>
  <si>
    <t>VG3AD141FD239E74E0</t>
  </si>
  <si>
    <t>var11</t>
  </si>
  <si>
    <t>ST_M6</t>
  </si>
  <si>
    <t>11 : Ranges</t>
  </si>
  <si>
    <t>11 : MultiRefs</t>
  </si>
  <si>
    <t>12 : Info</t>
  </si>
  <si>
    <t>VG14E9527B14B05BD</t>
  </si>
  <si>
    <t>var12</t>
  </si>
  <si>
    <t>ST_M7</t>
  </si>
  <si>
    <t>12 : Ranges</t>
  </si>
  <si>
    <t>12 : MultiRefs</t>
  </si>
  <si>
    <t>13 : Info</t>
  </si>
  <si>
    <t>VG93A331D1E27476B</t>
  </si>
  <si>
    <t>var13</t>
  </si>
  <si>
    <t>ST_M8</t>
  </si>
  <si>
    <t>13 : Ranges</t>
  </si>
  <si>
    <t>13 : MultiRefs</t>
  </si>
  <si>
    <t>14 : Info</t>
  </si>
  <si>
    <t>VG26144B9715FB44B4</t>
  </si>
  <si>
    <t>var14</t>
  </si>
  <si>
    <t>ST_M9</t>
  </si>
  <si>
    <t>14 : Ranges</t>
  </si>
  <si>
    <t>14 : MultiRefs</t>
  </si>
  <si>
    <t>15 : Info</t>
  </si>
  <si>
    <t>VG2B829BE1ACA0AAF</t>
  </si>
  <si>
    <t>var15</t>
  </si>
  <si>
    <t>ST_M10</t>
  </si>
  <si>
    <t>15 : Ranges</t>
  </si>
  <si>
    <t>15 : MultiRefs</t>
  </si>
  <si>
    <t>16 : Info</t>
  </si>
  <si>
    <t>VG276F19A41837E788</t>
  </si>
  <si>
    <t>var16</t>
  </si>
  <si>
    <t>ST_M11</t>
  </si>
  <si>
    <t>16 : Ranges</t>
  </si>
  <si>
    <t>16 : MultiRefs</t>
  </si>
  <si>
    <t>17 : Info</t>
  </si>
  <si>
    <t>VG20CC3EF3A3A6746</t>
  </si>
  <si>
    <t>var17</t>
  </si>
  <si>
    <t>ST_M12</t>
  </si>
  <si>
    <t>17 : Ranges</t>
  </si>
  <si>
    <t>17 : MultiRefs</t>
  </si>
  <si>
    <t>Resids2</t>
  </si>
  <si>
    <t>DGBBF42F2</t>
  </si>
  <si>
    <t>VG2C17474EA01E6E7</t>
  </si>
  <si>
    <t>ST_GraphData</t>
  </si>
  <si>
    <t>VG91884774AAE599</t>
  </si>
  <si>
    <t>ST_PctChange_2</t>
  </si>
  <si>
    <t>VG23B7681E13A988AB</t>
  </si>
  <si>
    <t>ST_Fit</t>
  </si>
  <si>
    <t>VG2970451224A45699</t>
  </si>
  <si>
    <t>ST_Residual_4</t>
  </si>
  <si>
    <t>VG2C85FF2D339473D3</t>
  </si>
  <si>
    <t>ST_Residual2</t>
  </si>
  <si>
    <t>ST_Year_1</t>
  </si>
  <si>
    <t>ST_Month_2</t>
  </si>
  <si>
    <t>ST_Sales_3</t>
  </si>
  <si>
    <t>18 : Info</t>
  </si>
  <si>
    <t>18 : Ranges</t>
  </si>
  <si>
    <t>18 : MultiRefs</t>
  </si>
  <si>
    <t>19 : Info</t>
  </si>
  <si>
    <t>19 : Ranges</t>
  </si>
  <si>
    <t>19 : MultiRefs</t>
  </si>
  <si>
    <t>ST_GraphData_1</t>
  </si>
  <si>
    <t>ST_Fit_3</t>
  </si>
  <si>
    <t>ST_Residual_5</t>
  </si>
  <si>
    <t>ST_Residual2_5</t>
  </si>
  <si>
    <t>Annual</t>
  </si>
  <si>
    <t>DG22756544</t>
  </si>
  <si>
    <t>VG678CF652E383405</t>
  </si>
  <si>
    <t>ST_Year_4</t>
  </si>
  <si>
    <t>VG1A160B7D8F33DE7</t>
  </si>
  <si>
    <t>ST_AnnualSales</t>
  </si>
  <si>
    <t>Multiple Regression for Annual Sales</t>
  </si>
  <si>
    <t>VG9D4AFBAA6DFC7F</t>
  </si>
  <si>
    <t>ST_LagPctCh</t>
  </si>
  <si>
    <t>Regression forecast for 2008 =</t>
  </si>
  <si>
    <t>Actual sales for Jan-Aug, 2008 =</t>
  </si>
  <si>
    <t>Difference forecast for Sep-Dec =</t>
  </si>
  <si>
    <t>VG16BCAE77E310E08</t>
  </si>
  <si>
    <t>ST_Change</t>
  </si>
  <si>
    <t>Napa</t>
  </si>
  <si>
    <t>DGFFCFA64</t>
  </si>
  <si>
    <t>VG30970287389A4B53</t>
  </si>
  <si>
    <t>VG96892AF34D1FF3F</t>
  </si>
  <si>
    <t>VG4C18200304D547</t>
  </si>
  <si>
    <t>VG1910163626D13CFE</t>
  </si>
  <si>
    <t>ST_Trend_4</t>
  </si>
  <si>
    <t>VG1663EC4A2623DE59</t>
  </si>
  <si>
    <t>ST_lagSales</t>
  </si>
  <si>
    <t>VG1C2791AF1119AB0A</t>
  </si>
  <si>
    <t>ST_M1_6</t>
  </si>
  <si>
    <t>VG148F1F451510588C</t>
  </si>
  <si>
    <t>ST_M2_7</t>
  </si>
  <si>
    <t>VG2AC9082F264C80C1</t>
  </si>
  <si>
    <t>ST_M3_8</t>
  </si>
  <si>
    <t>VGF02CCF83947D369</t>
  </si>
  <si>
    <t>ST_M4_9</t>
  </si>
  <si>
    <t>VG98752392DFFB93C</t>
  </si>
  <si>
    <t>ST_M5_10</t>
  </si>
  <si>
    <t>VG2C9A6A3A4243809</t>
  </si>
  <si>
    <t>ST_M6_11</t>
  </si>
  <si>
    <t>VG115457A4F827195</t>
  </si>
  <si>
    <t>ST_M7_12</t>
  </si>
  <si>
    <t>VG350605DC481A19B</t>
  </si>
  <si>
    <t>ST_M8_13</t>
  </si>
  <si>
    <t>VGDDCE2052FED2FB1</t>
  </si>
  <si>
    <t>ST_M9_14</t>
  </si>
  <si>
    <t>VG17D4FA4F16037E6C</t>
  </si>
  <si>
    <t>ST_M10_15</t>
  </si>
  <si>
    <t>VG7A171932428B88</t>
  </si>
  <si>
    <t>ST_M11_16</t>
  </si>
  <si>
    <t>VGB31BDCD2EE71170</t>
  </si>
  <si>
    <t>ST_M12_17</t>
  </si>
  <si>
    <t>resids3</t>
  </si>
  <si>
    <t>DG1F4AB5CF</t>
  </si>
  <si>
    <t>VG3B84CC2824EF3CE</t>
  </si>
  <si>
    <t>VG1C32C628294CBD13</t>
  </si>
  <si>
    <t>ST_Sales_2</t>
  </si>
  <si>
    <t>VG35C838CA1529A31A</t>
  </si>
  <si>
    <t>VG2935552E2EDF13C9</t>
  </si>
  <si>
    <t>VG255F6FD218C53508</t>
  </si>
  <si>
    <t>Predictor</t>
  </si>
  <si>
    <t>Predictor value</t>
  </si>
  <si>
    <t>for Sept</t>
  </si>
  <si>
    <t>Product</t>
  </si>
  <si>
    <t>SUM =</t>
  </si>
  <si>
    <t>FORECASTING SEPTEMBER SALES</t>
  </si>
  <si>
    <t>for Oct</t>
  </si>
  <si>
    <t>OCTOBER SALES</t>
  </si>
  <si>
    <t>NOVEMBER SALES</t>
  </si>
  <si>
    <t>DECEMBER SALES</t>
  </si>
  <si>
    <t>for Nov</t>
  </si>
  <si>
    <t>for Dec</t>
  </si>
  <si>
    <t>Forecast of sales for rest of 2008 =</t>
  </si>
  <si>
    <t>Annual sales model forecast =</t>
  </si>
  <si>
    <t>='Reg-(Jan-Jul baseline)'!$A$28:$E$132</t>
  </si>
  <si>
    <t>='Reg-(Jan-Jul baseline)'!$A$28:$A$132</t>
  </si>
  <si>
    <t>='Reg-(Jan-Jul baseline)'!$B$28:$B$132</t>
  </si>
  <si>
    <t>='Reg-(Jan-Jul baseline)'!$C$28:$C$132</t>
  </si>
  <si>
    <t>='Reg-(Jan-Jul baseline)'!$D$28:$D$132</t>
  </si>
  <si>
    <t>='Reg-(Jan-Jul baseline)'!$E$28:$E$132</t>
  </si>
  <si>
    <t>='Reg-(Jan baseline)'!$D$28:$D$131</t>
  </si>
  <si>
    <t>='PctCh Reg-1st try'!$A$28:$E$131</t>
  </si>
  <si>
    <t>='PctCh Reg-1st try'!$A$28:$A$131</t>
  </si>
  <si>
    <t>='PctCh Reg-1st try'!$B$28:$B$131</t>
  </si>
  <si>
    <t>='PctCh Reg-1st try'!$C$28:$C$131</t>
  </si>
  <si>
    <t>='PctCh Reg-1st try'!$D$28:$D$131</t>
  </si>
  <si>
    <t>='PctCh Reg-1st try'!$E$28:$E$131</t>
  </si>
  <si>
    <t>DG2798D3AD</t>
  </si>
  <si>
    <t>VG154F6511F40B1CA</t>
  </si>
  <si>
    <t>ST_Year_2</t>
  </si>
  <si>
    <t>VG309D908A39C612DD</t>
  </si>
  <si>
    <t>ST_Month_3</t>
  </si>
  <si>
    <t>VG1DF0E20D1C86D941</t>
  </si>
  <si>
    <t>ST_Trend_3</t>
  </si>
  <si>
    <t>VG2E10648E3A7709A8</t>
  </si>
  <si>
    <t>ST_Sales_4</t>
  </si>
  <si>
    <t>Residuals</t>
  </si>
  <si>
    <t>Seasonal</t>
  </si>
  <si>
    <t>ST_Month_4</t>
  </si>
  <si>
    <t>ST_Trend_5</t>
  </si>
  <si>
    <t>ST_Sales_5</t>
  </si>
  <si>
    <t>Row Labels</t>
  </si>
  <si>
    <t>(blank)</t>
  </si>
  <si>
    <t>Average of Residuals</t>
  </si>
  <si>
    <t>Seasonal Fit</t>
  </si>
  <si>
    <t>Trend Fit</t>
  </si>
  <si>
    <t>Trend Residuals</t>
  </si>
  <si>
    <t>Seasonal Residuals</t>
  </si>
  <si>
    <t>Multiple Regression for Trend Residuals</t>
  </si>
  <si>
    <t>Mean of Trend Residuals</t>
  </si>
  <si>
    <t>Combined Fit = Trend Fit + Seasonal Fit</t>
  </si>
  <si>
    <t>Combined Residuals</t>
  </si>
  <si>
    <t>Combined Residuals^2</t>
  </si>
  <si>
    <t>DG17878420</t>
  </si>
  <si>
    <t>VG5DBF9D828399177</t>
  </si>
  <si>
    <t>ST_CombinedResiduals</t>
  </si>
  <si>
    <t>Autocorrelation Table</t>
  </si>
  <si>
    <t>Regression</t>
  </si>
  <si>
    <t>DG31E7A20A</t>
  </si>
  <si>
    <t>VG21A8208E31917556</t>
  </si>
  <si>
    <t>ST_Year_3</t>
  </si>
  <si>
    <t>VG27F9C7E32A18AEC9</t>
  </si>
  <si>
    <t>VGBD2CAFC1558BA9B</t>
  </si>
  <si>
    <t>VGDCAA2BD62D1F3A</t>
  </si>
  <si>
    <t>VG31791F051A608905</t>
  </si>
  <si>
    <t>ST_M1_5</t>
  </si>
  <si>
    <t>VG2C6213112C759672</t>
  </si>
  <si>
    <t>ST_M2_6</t>
  </si>
  <si>
    <t>VG1E7FD5E824426422</t>
  </si>
  <si>
    <t>ST_M3_7</t>
  </si>
  <si>
    <t>VG95394411A6CE748</t>
  </si>
  <si>
    <t>ST_M4_8</t>
  </si>
  <si>
    <t>VGC5C20E11B2A7BAA</t>
  </si>
  <si>
    <t>ST_M5_9</t>
  </si>
  <si>
    <t>VG2B6BCB52748B449</t>
  </si>
  <si>
    <t>ST_M6_10</t>
  </si>
  <si>
    <t>VG2FEF5E4173C7C4B</t>
  </si>
  <si>
    <t>ST_M7_11</t>
  </si>
  <si>
    <t>VG232A083A27D16ED3</t>
  </si>
  <si>
    <t>ST_M8_12</t>
  </si>
  <si>
    <t>VG3790B36C14FE6743</t>
  </si>
  <si>
    <t>ST_M9_13</t>
  </si>
  <si>
    <t>VG13640E45278BCCD8</t>
  </si>
  <si>
    <t>ST_M10_14</t>
  </si>
  <si>
    <t>VG892E48517E46936</t>
  </si>
  <si>
    <t>ST_M11_15</t>
  </si>
  <si>
    <t>VGB5A518AE43838F</t>
  </si>
  <si>
    <t>ST_M12_16</t>
  </si>
  <si>
    <t>Coeffs from separate regressions</t>
  </si>
  <si>
    <t xml:space="preserve">Forecast Sep Sales = </t>
  </si>
  <si>
    <t>RMSE =</t>
  </si>
  <si>
    <t xml:space="preserve">RMSE = </t>
  </si>
  <si>
    <t>Forecast Oct =</t>
  </si>
  <si>
    <t>Forecast Nov =</t>
  </si>
  <si>
    <t>Forecast Dec =</t>
  </si>
  <si>
    <t>REGRESSION for SALES on Trend and M2-M12 all at once:</t>
  </si>
  <si>
    <t>Seasonal Effects</t>
  </si>
  <si>
    <t>Trend equation = 7301.34 + 79.95*month</t>
  </si>
  <si>
    <t>TREND</t>
  </si>
  <si>
    <t>T&amp;S 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</si>
</sst>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[&lt;0.0001]&quot;&lt; 0.0001&quot;;0.0000"/>
    <numFmt numFmtId="166" formatCode="_(* #,##0_);_(* \(#,##0\);_(* &quot;-&quot;??_);_(@_)"/>
    <numFmt numFmtId="167" formatCode="#,##0.0"/>
    <numFmt numFmtId="168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ashed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ashed">
        <color rgb="FF000000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9" fillId="0" borderId="0"/>
    <xf numFmtId="43" fontId="12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0" fontId="8" fillId="0" borderId="0" xfId="0" applyFont="1"/>
    <xf numFmtId="49" fontId="6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/>
    <xf numFmtId="0" fontId="9" fillId="0" borderId="0" xfId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0" fontId="9" fillId="0" borderId="8" xfId="1" applyNumberFormat="1" applyBorder="1"/>
    <xf numFmtId="0" fontId="9" fillId="0" borderId="9" xfId="1" applyBorder="1"/>
    <xf numFmtId="0" fontId="9" fillId="0" borderId="10" xfId="1" applyNumberFormat="1" applyBorder="1"/>
    <xf numFmtId="0" fontId="9" fillId="0" borderId="11" xfId="1" applyBorder="1"/>
    <xf numFmtId="0" fontId="9" fillId="0" borderId="12" xfId="1" applyNumberFormat="1" applyBorder="1"/>
    <xf numFmtId="0" fontId="9" fillId="0" borderId="13" xfId="1" applyBorder="1"/>
    <xf numFmtId="0" fontId="9" fillId="0" borderId="12" xfId="1" applyBorder="1"/>
    <xf numFmtId="0" fontId="9" fillId="0" borderId="13" xfId="1" pivotButton="1" applyBorder="1"/>
    <xf numFmtId="0" fontId="10" fillId="0" borderId="0" xfId="1" applyFont="1"/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4" fontId="0" fillId="0" borderId="0" xfId="0" applyNumberFormat="1" applyAlignment="1">
      <alignment horizontal="center"/>
    </xf>
    <xf numFmtId="0" fontId="13" fillId="0" borderId="0" xfId="1" applyFont="1"/>
    <xf numFmtId="166" fontId="13" fillId="0" borderId="0" xfId="2" applyNumberFormat="1" applyFont="1"/>
    <xf numFmtId="166" fontId="13" fillId="0" borderId="0" xfId="1" applyNumberFormat="1" applyFont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 applyAlignment="1">
      <alignment horizontal="right"/>
    </xf>
    <xf numFmtId="0" fontId="0" fillId="3" borderId="4" xfId="0" applyFill="1" applyBorder="1"/>
    <xf numFmtId="0" fontId="0" fillId="3" borderId="6" xfId="0" applyFill="1" applyBorder="1"/>
    <xf numFmtId="0" fontId="0" fillId="2" borderId="0" xfId="0" applyFill="1" applyBorder="1"/>
    <xf numFmtId="49" fontId="7" fillId="2" borderId="4" xfId="0" applyNumberFormat="1" applyFont="1" applyFill="1" applyBorder="1" applyAlignment="1">
      <alignment horizontal="center"/>
    </xf>
    <xf numFmtId="49" fontId="7" fillId="2" borderId="5" xfId="0" applyNumberFormat="1" applyFont="1" applyFill="1" applyBorder="1" applyAlignment="1">
      <alignment horizontal="center"/>
    </xf>
    <xf numFmtId="164" fontId="8" fillId="2" borderId="0" xfId="0" applyNumberFormat="1" applyFont="1" applyFill="1" applyBorder="1"/>
    <xf numFmtId="0" fontId="8" fillId="2" borderId="5" xfId="0" applyFont="1" applyFill="1" applyBorder="1"/>
    <xf numFmtId="0" fontId="8" fillId="2" borderId="0" xfId="0" applyFont="1" applyFill="1" applyBorder="1"/>
    <xf numFmtId="0" fontId="0" fillId="2" borderId="15" xfId="0" applyFill="1" applyBorder="1"/>
    <xf numFmtId="49" fontId="7" fillId="3" borderId="5" xfId="0" applyNumberFormat="1" applyFont="1" applyFill="1" applyBorder="1" applyAlignment="1">
      <alignment horizontal="center"/>
    </xf>
    <xf numFmtId="164" fontId="8" fillId="3" borderId="4" xfId="0" applyNumberFormat="1" applyFont="1" applyFill="1" applyBorder="1"/>
    <xf numFmtId="0" fontId="8" fillId="3" borderId="5" xfId="0" applyFont="1" applyFill="1" applyBorder="1"/>
    <xf numFmtId="0" fontId="0" fillId="3" borderId="4" xfId="0" applyFill="1" applyBorder="1" applyAlignment="1">
      <alignment horizontal="right"/>
    </xf>
    <xf numFmtId="49" fontId="7" fillId="4" borderId="5" xfId="0" applyNumberFormat="1" applyFont="1" applyFill="1" applyBorder="1" applyAlignment="1">
      <alignment horizontal="center"/>
    </xf>
    <xf numFmtId="164" fontId="8" fillId="4" borderId="4" xfId="0" applyNumberFormat="1" applyFont="1" applyFill="1" applyBorder="1"/>
    <xf numFmtId="0" fontId="8" fillId="4" borderId="5" xfId="0" applyFont="1" applyFill="1" applyBorder="1"/>
    <xf numFmtId="0" fontId="0" fillId="4" borderId="4" xfId="0" applyFill="1" applyBorder="1"/>
    <xf numFmtId="0" fontId="0" fillId="4" borderId="4" xfId="0" applyFill="1" applyBorder="1" applyAlignment="1">
      <alignment horizontal="right"/>
    </xf>
    <xf numFmtId="49" fontId="7" fillId="5" borderId="5" xfId="0" applyNumberFormat="1" applyFont="1" applyFill="1" applyBorder="1" applyAlignment="1">
      <alignment horizontal="center"/>
    </xf>
    <xf numFmtId="164" fontId="8" fillId="5" borderId="4" xfId="0" applyNumberFormat="1" applyFont="1" applyFill="1" applyBorder="1"/>
    <xf numFmtId="0" fontId="8" fillId="5" borderId="5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right"/>
    </xf>
    <xf numFmtId="0" fontId="8" fillId="2" borderId="2" xfId="0" applyFont="1" applyFill="1" applyBorder="1"/>
    <xf numFmtId="0" fontId="7" fillId="2" borderId="14" xfId="0" applyFont="1" applyFill="1" applyBorder="1"/>
    <xf numFmtId="0" fontId="8" fillId="2" borderId="14" xfId="0" applyFont="1" applyFill="1" applyBorder="1"/>
    <xf numFmtId="0" fontId="8" fillId="2" borderId="3" xfId="0" applyFont="1" applyFill="1" applyBorder="1"/>
    <xf numFmtId="0" fontId="7" fillId="3" borderId="2" xfId="0" applyFont="1" applyFill="1" applyBorder="1"/>
    <xf numFmtId="0" fontId="8" fillId="3" borderId="3" xfId="0" applyFont="1" applyFill="1" applyBorder="1"/>
    <xf numFmtId="0" fontId="8" fillId="4" borderId="3" xfId="0" applyFont="1" applyFill="1" applyBorder="1"/>
    <xf numFmtId="0" fontId="7" fillId="5" borderId="2" xfId="0" applyFont="1" applyFill="1" applyBorder="1"/>
    <xf numFmtId="0" fontId="8" fillId="5" borderId="3" xfId="0" applyFont="1" applyFill="1" applyBorder="1"/>
    <xf numFmtId="0" fontId="8" fillId="2" borderId="4" xfId="0" applyFont="1" applyFill="1" applyBorder="1"/>
    <xf numFmtId="0" fontId="7" fillId="2" borderId="0" xfId="0" applyFont="1" applyFill="1" applyBorder="1"/>
    <xf numFmtId="0" fontId="7" fillId="3" borderId="4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/>
    <xf numFmtId="0" fontId="8" fillId="3" borderId="4" xfId="0" applyFont="1" applyFill="1" applyBorder="1"/>
    <xf numFmtId="0" fontId="8" fillId="4" borderId="4" xfId="0" applyFont="1" applyFill="1" applyBorder="1"/>
    <xf numFmtId="0" fontId="8" fillId="5" borderId="4" xfId="0" applyFont="1" applyFill="1" applyBorder="1"/>
    <xf numFmtId="166" fontId="15" fillId="0" borderId="0" xfId="2" applyNumberFormat="1" applyFont="1"/>
    <xf numFmtId="166" fontId="14" fillId="0" borderId="0" xfId="2" applyNumberFormat="1" applyFont="1"/>
    <xf numFmtId="49" fontId="7" fillId="0" borderId="0" xfId="0" applyNumberFormat="1" applyFont="1" applyAlignment="1">
      <alignment horizontal="center"/>
    </xf>
    <xf numFmtId="0" fontId="0" fillId="0" borderId="0" xfId="0" applyNumberFormat="1"/>
    <xf numFmtId="0" fontId="9" fillId="6" borderId="19" xfId="1" applyFill="1" applyBorder="1"/>
    <xf numFmtId="0" fontId="9" fillId="6" borderId="20" xfId="1" applyFill="1" applyBorder="1"/>
    <xf numFmtId="0" fontId="10" fillId="7" borderId="1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0" fillId="7" borderId="18" xfId="1" applyFont="1" applyFill="1" applyBorder="1" applyAlignment="1">
      <alignment horizontal="right"/>
    </xf>
    <xf numFmtId="0" fontId="9" fillId="6" borderId="21" xfId="1" applyFill="1" applyBorder="1"/>
    <xf numFmtId="0" fontId="9" fillId="6" borderId="22" xfId="1" applyFont="1" applyFill="1" applyBorder="1" applyAlignment="1">
      <alignment horizontal="center"/>
    </xf>
    <xf numFmtId="0" fontId="9" fillId="6" borderId="23" xfId="1" applyFill="1" applyBorder="1"/>
    <xf numFmtId="0" fontId="9" fillId="6" borderId="24" xfId="1" applyFill="1" applyBorder="1"/>
    <xf numFmtId="0" fontId="9" fillId="6" borderId="25" xfId="1" applyFont="1" applyFill="1" applyBorder="1" applyAlignment="1">
      <alignment horizontal="center"/>
    </xf>
    <xf numFmtId="0" fontId="9" fillId="6" borderId="26" xfId="1" applyFill="1" applyBorder="1"/>
    <xf numFmtId="0" fontId="9" fillId="6" borderId="27" xfId="1" applyFill="1" applyBorder="1"/>
    <xf numFmtId="0" fontId="9" fillId="6" borderId="28" xfId="1" applyFont="1" applyFill="1" applyBorder="1" applyAlignment="1">
      <alignment horizontal="center"/>
    </xf>
    <xf numFmtId="0" fontId="9" fillId="6" borderId="29" xfId="1" applyFill="1" applyBorder="1"/>
    <xf numFmtId="4" fontId="8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0" fontId="10" fillId="0" borderId="0" xfId="1" applyFont="1" applyFill="1" applyBorder="1" applyAlignment="1">
      <alignment horizontal="right"/>
    </xf>
    <xf numFmtId="0" fontId="10" fillId="0" borderId="0" xfId="1" applyFont="1" applyFill="1" applyBorder="1" applyAlignment="1">
      <alignment horizontal="center"/>
    </xf>
    <xf numFmtId="0" fontId="9" fillId="0" borderId="0" xfId="1" applyFill="1" applyBorder="1"/>
    <xf numFmtId="0" fontId="9" fillId="0" borderId="0" xfId="1" applyFont="1" applyFill="1" applyBorder="1" applyAlignment="1">
      <alignment horizontal="center"/>
    </xf>
    <xf numFmtId="0" fontId="10" fillId="7" borderId="17" xfId="1" applyFont="1" applyFill="1" applyBorder="1"/>
    <xf numFmtId="0" fontId="10" fillId="7" borderId="18" xfId="1" applyFont="1" applyFill="1" applyBorder="1"/>
    <xf numFmtId="0" fontId="9" fillId="6" borderId="22" xfId="1" applyFill="1" applyBorder="1"/>
    <xf numFmtId="0" fontId="9" fillId="6" borderId="25" xfId="1" applyFill="1" applyBorder="1"/>
    <xf numFmtId="0" fontId="9" fillId="6" borderId="28" xfId="1" applyFill="1" applyBorder="1"/>
    <xf numFmtId="4" fontId="2" fillId="0" borderId="1" xfId="0" applyNumberFormat="1" applyFont="1" applyFill="1" applyBorder="1" applyAlignment="1">
      <alignment horizontal="center"/>
    </xf>
    <xf numFmtId="0" fontId="10" fillId="0" borderId="0" xfId="1" applyFont="1" applyFill="1" applyBorder="1"/>
    <xf numFmtId="167" fontId="0" fillId="0" borderId="0" xfId="0" applyNumberFormat="1" applyFill="1" applyBorder="1" applyAlignment="1">
      <alignment horizontal="center"/>
    </xf>
    <xf numFmtId="0" fontId="10" fillId="7" borderId="16" xfId="1" applyFont="1" applyFill="1" applyBorder="1" applyAlignment="1">
      <alignment horizontal="center"/>
    </xf>
    <xf numFmtId="0" fontId="9" fillId="6" borderId="21" xfId="1" applyFont="1" applyFill="1" applyBorder="1" applyAlignment="1">
      <alignment horizontal="center"/>
    </xf>
    <xf numFmtId="0" fontId="9" fillId="6" borderId="24" xfId="1" applyFont="1" applyFill="1" applyBorder="1" applyAlignment="1">
      <alignment horizontal="center"/>
    </xf>
    <xf numFmtId="0" fontId="9" fillId="6" borderId="27" xfId="1" applyFont="1" applyFill="1" applyBorder="1" applyAlignment="1">
      <alignment horizontal="center"/>
    </xf>
    <xf numFmtId="49" fontId="2" fillId="7" borderId="18" xfId="0" applyNumberFormat="1" applyFont="1" applyFill="1" applyBorder="1" applyAlignment="1">
      <alignment horizontal="center"/>
    </xf>
    <xf numFmtId="0" fontId="9" fillId="6" borderId="30" xfId="1" applyFill="1" applyBorder="1"/>
    <xf numFmtId="167" fontId="0" fillId="6" borderId="23" xfId="0" applyNumberFormat="1" applyFill="1" applyBorder="1" applyAlignment="1">
      <alignment horizontal="center"/>
    </xf>
    <xf numFmtId="167" fontId="0" fillId="6" borderId="26" xfId="0" applyNumberFormat="1" applyFill="1" applyBorder="1" applyAlignment="1">
      <alignment horizontal="center"/>
    </xf>
    <xf numFmtId="167" fontId="0" fillId="6" borderId="29" xfId="0" applyNumberFormat="1" applyFill="1" applyBorder="1" applyAlignment="1">
      <alignment horizontal="center"/>
    </xf>
    <xf numFmtId="0" fontId="0" fillId="0" borderId="0" xfId="0" pivotButton="1"/>
    <xf numFmtId="0" fontId="1" fillId="8" borderId="31" xfId="0" applyFont="1" applyFill="1" applyBorder="1"/>
    <xf numFmtId="0" fontId="1" fillId="8" borderId="32" xfId="0" applyFont="1" applyFill="1" applyBorder="1"/>
    <xf numFmtId="0" fontId="0" fillId="8" borderId="33" xfId="0" applyFill="1" applyBorder="1"/>
    <xf numFmtId="168" fontId="0" fillId="8" borderId="34" xfId="0" applyNumberFormat="1" applyFill="1" applyBorder="1"/>
    <xf numFmtId="0" fontId="0" fillId="8" borderId="35" xfId="0" applyFill="1" applyBorder="1"/>
    <xf numFmtId="168" fontId="0" fillId="8" borderId="36" xfId="0" applyNumberFormat="1" applyFill="1" applyBorder="1"/>
    <xf numFmtId="49" fontId="6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49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49" fontId="7" fillId="0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7" fontId="0" fillId="8" borderId="0" xfId="0" applyNumberFormat="1" applyFill="1" applyAlignment="1">
      <alignment horizontal="center"/>
    </xf>
    <xf numFmtId="167" fontId="9" fillId="0" borderId="0" xfId="1" applyNumberFormat="1"/>
    <xf numFmtId="49" fontId="2" fillId="2" borderId="0" xfId="0" applyNumberFormat="1" applyFon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9" fillId="2" borderId="0" xfId="1" applyFill="1"/>
    <xf numFmtId="167" fontId="9" fillId="2" borderId="0" xfId="1" applyNumberFormat="1" applyFill="1"/>
    <xf numFmtId="167" fontId="9" fillId="6" borderId="37" xfId="1" applyNumberFormat="1" applyFill="1" applyBorder="1"/>
    <xf numFmtId="167" fontId="9" fillId="6" borderId="38" xfId="1" applyNumberFormat="1" applyFill="1" applyBorder="1"/>
    <xf numFmtId="0" fontId="9" fillId="7" borderId="39" xfId="1" applyFill="1" applyBorder="1"/>
    <xf numFmtId="49" fontId="2" fillId="0" borderId="40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10" fillId="7" borderId="17" xfId="1" applyFont="1" applyFill="1" applyBorder="1" applyAlignment="1">
      <alignment horizontal="right"/>
    </xf>
    <xf numFmtId="167" fontId="8" fillId="0" borderId="0" xfId="0" applyNumberFormat="1" applyFont="1" applyAlignment="1">
      <alignment horizontal="center"/>
    </xf>
    <xf numFmtId="2" fontId="0" fillId="0" borderId="0" xfId="0" applyNumberFormat="1"/>
    <xf numFmtId="2" fontId="0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2" fontId="8" fillId="2" borderId="0" xfId="0" applyNumberFormat="1" applyFont="1" applyFill="1" applyBorder="1" applyAlignment="1">
      <alignment horizontal="right"/>
    </xf>
    <xf numFmtId="2" fontId="8" fillId="2" borderId="5" xfId="0" applyNumberFormat="1" applyFont="1" applyFill="1" applyBorder="1"/>
    <xf numFmtId="3" fontId="14" fillId="2" borderId="5" xfId="0" applyNumberFormat="1" applyFont="1" applyFill="1" applyBorder="1"/>
    <xf numFmtId="1" fontId="8" fillId="2" borderId="7" xfId="0" applyNumberFormat="1" applyFont="1" applyFill="1" applyBorder="1"/>
    <xf numFmtId="0" fontId="0" fillId="4" borderId="6" xfId="0" applyFill="1" applyBorder="1"/>
    <xf numFmtId="0" fontId="0" fillId="5" borderId="6" xfId="0" applyFill="1" applyBorder="1"/>
    <xf numFmtId="2" fontId="8" fillId="3" borderId="5" xfId="0" applyNumberFormat="1" applyFont="1" applyFill="1" applyBorder="1"/>
    <xf numFmtId="2" fontId="8" fillId="4" borderId="5" xfId="0" applyNumberFormat="1" applyFont="1" applyFill="1" applyBorder="1"/>
    <xf numFmtId="2" fontId="8" fillId="5" borderId="5" xfId="0" applyNumberFormat="1" applyFont="1" applyFill="1" applyBorder="1"/>
    <xf numFmtId="3" fontId="14" fillId="3" borderId="5" xfId="0" applyNumberFormat="1" applyFont="1" applyFill="1" applyBorder="1"/>
    <xf numFmtId="3" fontId="7" fillId="4" borderId="2" xfId="0" applyNumberFormat="1" applyFont="1" applyFill="1" applyBorder="1"/>
    <xf numFmtId="3" fontId="14" fillId="4" borderId="5" xfId="0" applyNumberFormat="1" applyFont="1" applyFill="1" applyBorder="1"/>
    <xf numFmtId="3" fontId="14" fillId="5" borderId="5" xfId="0" applyNumberFormat="1" applyFont="1" applyFill="1" applyBorder="1"/>
    <xf numFmtId="1" fontId="18" fillId="3" borderId="7" xfId="0" applyNumberFormat="1" applyFont="1" applyFill="1" applyBorder="1"/>
    <xf numFmtId="1" fontId="18" fillId="4" borderId="7" xfId="0" applyNumberFormat="1" applyFont="1" applyFill="1" applyBorder="1"/>
    <xf numFmtId="1" fontId="18" fillId="5" borderId="7" xfId="0" applyNumberFormat="1" applyFont="1" applyFill="1" applyBorder="1"/>
    <xf numFmtId="0" fontId="17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1" applyFont="1"/>
    <xf numFmtId="166" fontId="0" fillId="0" borderId="0" xfId="2" applyNumberFormat="1" applyFont="1"/>
    <xf numFmtId="166" fontId="0" fillId="0" borderId="0" xfId="0" applyNumberFormat="1"/>
    <xf numFmtId="0" fontId="0" fillId="9" borderId="0" xfId="0" applyFill="1"/>
    <xf numFmtId="166" fontId="0" fillId="9" borderId="0" xfId="2" applyNumberFormat="1" applyFont="1" applyFill="1"/>
    <xf numFmtId="0" fontId="20" fillId="0" borderId="0" xfId="0" applyFont="1"/>
    <xf numFmtId="3" fontId="0" fillId="0" borderId="0" xfId="0" applyNumberFormat="1"/>
    <xf numFmtId="3" fontId="0" fillId="9" borderId="0" xfId="0" applyNumberFormat="1" applyFill="1"/>
    <xf numFmtId="49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3" fontId="20" fillId="0" borderId="0" xfId="0" applyNumberFormat="1" applyFont="1"/>
    <xf numFmtId="166" fontId="20" fillId="9" borderId="0" xfId="0" applyNumberFormat="1" applyFont="1" applyFill="1"/>
  </cellXfs>
  <cellStyles count="3">
    <cellStyle name="Comma" xfId="2" builtinId="3"/>
    <cellStyle name="Normal" xfId="0" builtinId="0"/>
    <cellStyle name="Normal 2" xfId="1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FF99"/>
      <color rgb="FFFFFFCC"/>
      <color rgb="FFFFCCCC"/>
      <color rgb="FF99CCFF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sales'!$C$1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val>
            <c:numRef>
              <c:f>'Monthly sales'!$C$2:$C$105</c:f>
              <c:numCache>
                <c:formatCode>General</c:formatCode>
                <c:ptCount val="104"/>
                <c:pt idx="0">
                  <c:v>6632</c:v>
                </c:pt>
                <c:pt idx="1">
                  <c:v>6534</c:v>
                </c:pt>
                <c:pt idx="2">
                  <c:v>6675</c:v>
                </c:pt>
                <c:pt idx="3">
                  <c:v>6692</c:v>
                </c:pt>
                <c:pt idx="4">
                  <c:v>6984</c:v>
                </c:pt>
                <c:pt idx="5">
                  <c:v>7133</c:v>
                </c:pt>
                <c:pt idx="6">
                  <c:v>6385</c:v>
                </c:pt>
                <c:pt idx="7">
                  <c:v>7364</c:v>
                </c:pt>
                <c:pt idx="8">
                  <c:v>7171</c:v>
                </c:pt>
                <c:pt idx="9">
                  <c:v>8690</c:v>
                </c:pt>
                <c:pt idx="10">
                  <c:v>10299</c:v>
                </c:pt>
                <c:pt idx="11">
                  <c:v>11997</c:v>
                </c:pt>
                <c:pt idx="12">
                  <c:v>6979</c:v>
                </c:pt>
                <c:pt idx="13">
                  <c:v>6962</c:v>
                </c:pt>
                <c:pt idx="14">
                  <c:v>7606</c:v>
                </c:pt>
                <c:pt idx="15">
                  <c:v>7909</c:v>
                </c:pt>
                <c:pt idx="16">
                  <c:v>8504</c:v>
                </c:pt>
                <c:pt idx="17">
                  <c:v>7977</c:v>
                </c:pt>
                <c:pt idx="18">
                  <c:v>7816</c:v>
                </c:pt>
                <c:pt idx="19">
                  <c:v>6520</c:v>
                </c:pt>
                <c:pt idx="20">
                  <c:v>8525</c:v>
                </c:pt>
                <c:pt idx="21">
                  <c:v>9510</c:v>
                </c:pt>
                <c:pt idx="22">
                  <c:v>12079</c:v>
                </c:pt>
                <c:pt idx="23">
                  <c:v>13746</c:v>
                </c:pt>
                <c:pt idx="24">
                  <c:v>8225</c:v>
                </c:pt>
                <c:pt idx="25">
                  <c:v>8164</c:v>
                </c:pt>
                <c:pt idx="26">
                  <c:v>9324</c:v>
                </c:pt>
                <c:pt idx="27">
                  <c:v>8820</c:v>
                </c:pt>
                <c:pt idx="28">
                  <c:v>9313</c:v>
                </c:pt>
                <c:pt idx="29">
                  <c:v>9419</c:v>
                </c:pt>
                <c:pt idx="30">
                  <c:v>8700</c:v>
                </c:pt>
                <c:pt idx="31">
                  <c:v>6960</c:v>
                </c:pt>
                <c:pt idx="32">
                  <c:v>9091</c:v>
                </c:pt>
                <c:pt idx="33">
                  <c:v>10933</c:v>
                </c:pt>
                <c:pt idx="34">
                  <c:v>13117</c:v>
                </c:pt>
                <c:pt idx="35">
                  <c:v>15337</c:v>
                </c:pt>
                <c:pt idx="36">
                  <c:v>11267</c:v>
                </c:pt>
                <c:pt idx="37">
                  <c:v>8889</c:v>
                </c:pt>
                <c:pt idx="38">
                  <c:v>9612</c:v>
                </c:pt>
                <c:pt idx="39">
                  <c:v>10511</c:v>
                </c:pt>
                <c:pt idx="40">
                  <c:v>10571</c:v>
                </c:pt>
                <c:pt idx="41">
                  <c:v>10644</c:v>
                </c:pt>
                <c:pt idx="42">
                  <c:v>9766</c:v>
                </c:pt>
                <c:pt idx="43">
                  <c:v>7672</c:v>
                </c:pt>
                <c:pt idx="44">
                  <c:v>11016</c:v>
                </c:pt>
                <c:pt idx="45">
                  <c:v>11802</c:v>
                </c:pt>
                <c:pt idx="46">
                  <c:v>14923</c:v>
                </c:pt>
                <c:pt idx="47">
                  <c:v>17460</c:v>
                </c:pt>
                <c:pt idx="48">
                  <c:v>10053</c:v>
                </c:pt>
                <c:pt idx="49">
                  <c:v>10807</c:v>
                </c:pt>
                <c:pt idx="50">
                  <c:v>10713</c:v>
                </c:pt>
                <c:pt idx="51">
                  <c:v>10731</c:v>
                </c:pt>
                <c:pt idx="52">
                  <c:v>11344</c:v>
                </c:pt>
                <c:pt idx="53">
                  <c:v>11510</c:v>
                </c:pt>
                <c:pt idx="54">
                  <c:v>10725</c:v>
                </c:pt>
                <c:pt idx="55">
                  <c:v>8395</c:v>
                </c:pt>
                <c:pt idx="56">
                  <c:v>11983</c:v>
                </c:pt>
                <c:pt idx="57">
                  <c:v>14028</c:v>
                </c:pt>
                <c:pt idx="58">
                  <c:v>17202</c:v>
                </c:pt>
                <c:pt idx="59">
                  <c:v>18821</c:v>
                </c:pt>
                <c:pt idx="60">
                  <c:v>11098</c:v>
                </c:pt>
                <c:pt idx="61">
                  <c:v>11089</c:v>
                </c:pt>
                <c:pt idx="62">
                  <c:v>11730</c:v>
                </c:pt>
                <c:pt idx="63">
                  <c:v>11534</c:v>
                </c:pt>
                <c:pt idx="64">
                  <c:v>12323</c:v>
                </c:pt>
                <c:pt idx="65">
                  <c:v>12067</c:v>
                </c:pt>
                <c:pt idx="66">
                  <c:v>10893</c:v>
                </c:pt>
                <c:pt idx="67">
                  <c:v>9137</c:v>
                </c:pt>
                <c:pt idx="68">
                  <c:v>12805</c:v>
                </c:pt>
                <c:pt idx="69">
                  <c:v>14612</c:v>
                </c:pt>
                <c:pt idx="70">
                  <c:v>18844</c:v>
                </c:pt>
                <c:pt idx="71">
                  <c:v>22207</c:v>
                </c:pt>
                <c:pt idx="72">
                  <c:v>10272</c:v>
                </c:pt>
                <c:pt idx="73">
                  <c:v>10602</c:v>
                </c:pt>
                <c:pt idx="74">
                  <c:v>11156</c:v>
                </c:pt>
                <c:pt idx="75">
                  <c:v>11602</c:v>
                </c:pt>
                <c:pt idx="76">
                  <c:v>10791</c:v>
                </c:pt>
                <c:pt idx="77">
                  <c:v>11970</c:v>
                </c:pt>
                <c:pt idx="78">
                  <c:v>12269</c:v>
                </c:pt>
                <c:pt idx="79">
                  <c:v>9686</c:v>
                </c:pt>
                <c:pt idx="80">
                  <c:v>13442</c:v>
                </c:pt>
                <c:pt idx="81">
                  <c:v>14774</c:v>
                </c:pt>
                <c:pt idx="82">
                  <c:v>18460</c:v>
                </c:pt>
                <c:pt idx="83">
                  <c:v>21951</c:v>
                </c:pt>
                <c:pt idx="84">
                  <c:v>12287</c:v>
                </c:pt>
                <c:pt idx="85">
                  <c:v>11519</c:v>
                </c:pt>
                <c:pt idx="86">
                  <c:v>12767</c:v>
                </c:pt>
                <c:pt idx="87">
                  <c:v>13235</c:v>
                </c:pt>
                <c:pt idx="88">
                  <c:v>13643</c:v>
                </c:pt>
                <c:pt idx="89">
                  <c:v>13552</c:v>
                </c:pt>
                <c:pt idx="90">
                  <c:v>13349</c:v>
                </c:pt>
                <c:pt idx="91">
                  <c:v>10240</c:v>
                </c:pt>
                <c:pt idx="92">
                  <c:v>14781</c:v>
                </c:pt>
                <c:pt idx="93">
                  <c:v>17123</c:v>
                </c:pt>
                <c:pt idx="94">
                  <c:v>20396</c:v>
                </c:pt>
                <c:pt idx="95">
                  <c:v>23609</c:v>
                </c:pt>
                <c:pt idx="96">
                  <c:v>14031</c:v>
                </c:pt>
                <c:pt idx="97">
                  <c:v>13109</c:v>
                </c:pt>
                <c:pt idx="98">
                  <c:v>14248</c:v>
                </c:pt>
                <c:pt idx="99">
                  <c:v>14468</c:v>
                </c:pt>
                <c:pt idx="100">
                  <c:v>14250</c:v>
                </c:pt>
                <c:pt idx="101">
                  <c:v>15024</c:v>
                </c:pt>
                <c:pt idx="102">
                  <c:v>13837</c:v>
                </c:pt>
                <c:pt idx="103">
                  <c:v>10522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0-4B40-BBAB-5F42ED13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53328"/>
        <c:axId val="709451760"/>
      </c:lineChart>
      <c:catAx>
        <c:axId val="70945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709451760"/>
        <c:crosses val="autoZero"/>
        <c:auto val="1"/>
        <c:lblAlgn val="ctr"/>
        <c:lblOffset val="100"/>
        <c:noMultiLvlLbl val="0"/>
      </c:catAx>
      <c:valAx>
        <c:axId val="70945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45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 Residuals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'Detrending + Deseasonalizing'!$F$1</c:f>
              <c:strCache>
                <c:ptCount val="1"/>
                <c:pt idx="0">
                  <c:v>Trend 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'Detrending + Deseasonalizing'!$F$2:$F$105</c:f>
              <c:numCache>
                <c:formatCode>#,##0.0</c:formatCode>
                <c:ptCount val="104"/>
                <c:pt idx="0">
                  <c:v>-749.28241758241074</c:v>
                </c:pt>
                <c:pt idx="1">
                  <c:v>-927.22782993704641</c:v>
                </c:pt>
                <c:pt idx="2">
                  <c:v>-866.17324229168207</c:v>
                </c:pt>
                <c:pt idx="3">
                  <c:v>-929.11865464631774</c:v>
                </c:pt>
                <c:pt idx="4">
                  <c:v>-717.06406700095431</c:v>
                </c:pt>
                <c:pt idx="5">
                  <c:v>-648.00947935558997</c:v>
                </c:pt>
                <c:pt idx="6">
                  <c:v>-1475.9548917102256</c:v>
                </c:pt>
                <c:pt idx="7">
                  <c:v>-576.9003040648613</c:v>
                </c:pt>
                <c:pt idx="8">
                  <c:v>-849.84571641949697</c:v>
                </c:pt>
                <c:pt idx="9">
                  <c:v>589.20887122586737</c:v>
                </c:pt>
                <c:pt idx="10">
                  <c:v>2118.2634588712317</c:v>
                </c:pt>
                <c:pt idx="11">
                  <c:v>3736.3180465165951</c:v>
                </c:pt>
                <c:pt idx="12">
                  <c:v>-1361.6273658380396</c:v>
                </c:pt>
                <c:pt idx="13">
                  <c:v>-1458.5727781926762</c:v>
                </c:pt>
                <c:pt idx="14">
                  <c:v>-894.51819054731095</c:v>
                </c:pt>
                <c:pt idx="15">
                  <c:v>-671.46360290194752</c:v>
                </c:pt>
                <c:pt idx="16">
                  <c:v>-156.4090152565841</c:v>
                </c:pt>
                <c:pt idx="17">
                  <c:v>-763.35442761121885</c:v>
                </c:pt>
                <c:pt idx="18">
                  <c:v>-1004.2998399658554</c:v>
                </c:pt>
                <c:pt idx="19">
                  <c:v>-2380.2452523204902</c:v>
                </c:pt>
                <c:pt idx="20">
                  <c:v>-455.19066467512675</c:v>
                </c:pt>
                <c:pt idx="21">
                  <c:v>449.86392297023849</c:v>
                </c:pt>
                <c:pt idx="22">
                  <c:v>2938.9185106156019</c:v>
                </c:pt>
                <c:pt idx="23">
                  <c:v>4525.9730982609653</c:v>
                </c:pt>
                <c:pt idx="24">
                  <c:v>-1074.9723140936694</c:v>
                </c:pt>
                <c:pt idx="25">
                  <c:v>-1215.9177264483042</c:v>
                </c:pt>
                <c:pt idx="26">
                  <c:v>-135.86313880294074</c:v>
                </c:pt>
                <c:pt idx="27">
                  <c:v>-719.80855115757731</c:v>
                </c:pt>
                <c:pt idx="28">
                  <c:v>-306.75396351221207</c:v>
                </c:pt>
                <c:pt idx="29">
                  <c:v>-280.69937586684864</c:v>
                </c:pt>
                <c:pt idx="30">
                  <c:v>-1079.6447882214852</c:v>
                </c:pt>
                <c:pt idx="31">
                  <c:v>-2899.59020057612</c:v>
                </c:pt>
                <c:pt idx="32">
                  <c:v>-848.53561293075472</c:v>
                </c:pt>
                <c:pt idx="33">
                  <c:v>913.5189747146087</c:v>
                </c:pt>
                <c:pt idx="34">
                  <c:v>3017.5735623599721</c:v>
                </c:pt>
                <c:pt idx="35">
                  <c:v>5157.6281500053374</c:v>
                </c:pt>
                <c:pt idx="36">
                  <c:v>1007.6827376507008</c:v>
                </c:pt>
                <c:pt idx="37">
                  <c:v>-1450.2626747039358</c:v>
                </c:pt>
                <c:pt idx="38">
                  <c:v>-807.20808705857053</c:v>
                </c:pt>
                <c:pt idx="39">
                  <c:v>11.846500586794718</c:v>
                </c:pt>
                <c:pt idx="40">
                  <c:v>-8.0989117678418552</c:v>
                </c:pt>
                <c:pt idx="41">
                  <c:v>-15.044324122478429</c:v>
                </c:pt>
                <c:pt idx="42">
                  <c:v>-972.98973647711318</c:v>
                </c:pt>
                <c:pt idx="43">
                  <c:v>-3146.9351488317498</c:v>
                </c:pt>
                <c:pt idx="44">
                  <c:v>117.11943881361549</c:v>
                </c:pt>
                <c:pt idx="45">
                  <c:v>823.17402645897891</c:v>
                </c:pt>
                <c:pt idx="46">
                  <c:v>3864.2286141043442</c:v>
                </c:pt>
                <c:pt idx="47">
                  <c:v>6321.2832017497076</c:v>
                </c:pt>
                <c:pt idx="48">
                  <c:v>-1165.662210604929</c:v>
                </c:pt>
                <c:pt idx="49">
                  <c:v>-491.60762295956374</c:v>
                </c:pt>
                <c:pt idx="50">
                  <c:v>-665.55303531420032</c:v>
                </c:pt>
                <c:pt idx="51">
                  <c:v>-727.49844766883507</c:v>
                </c:pt>
                <c:pt idx="52">
                  <c:v>-194.44386002347164</c:v>
                </c:pt>
                <c:pt idx="53">
                  <c:v>-108.3892723781064</c:v>
                </c:pt>
                <c:pt idx="54">
                  <c:v>-973.33468473274297</c:v>
                </c:pt>
                <c:pt idx="55">
                  <c:v>-3383.2800970873795</c:v>
                </c:pt>
                <c:pt idx="56">
                  <c:v>124.7744905579857</c:v>
                </c:pt>
                <c:pt idx="57">
                  <c:v>2089.8290782033509</c:v>
                </c:pt>
                <c:pt idx="58">
                  <c:v>5183.8836658487144</c:v>
                </c:pt>
                <c:pt idx="59">
                  <c:v>6722.9382534940778</c:v>
                </c:pt>
                <c:pt idx="60">
                  <c:v>-1080.007158860557</c:v>
                </c:pt>
                <c:pt idx="61">
                  <c:v>-1168.9525712151935</c:v>
                </c:pt>
                <c:pt idx="62">
                  <c:v>-607.8979835698301</c:v>
                </c:pt>
                <c:pt idx="63">
                  <c:v>-883.84339592446486</c:v>
                </c:pt>
                <c:pt idx="64">
                  <c:v>-174.78880827909961</c:v>
                </c:pt>
                <c:pt idx="65">
                  <c:v>-510.73422063373619</c:v>
                </c:pt>
                <c:pt idx="66">
                  <c:v>-1764.6796329883728</c:v>
                </c:pt>
                <c:pt idx="67">
                  <c:v>-3600.6250453430075</c:v>
                </c:pt>
                <c:pt idx="68">
                  <c:v>-12.570457697644088</c:v>
                </c:pt>
                <c:pt idx="69">
                  <c:v>1714.4841299477193</c:v>
                </c:pt>
                <c:pt idx="70">
                  <c:v>5866.5387175930846</c:v>
                </c:pt>
                <c:pt idx="71">
                  <c:v>9149.5933052384498</c:v>
                </c:pt>
                <c:pt idx="72">
                  <c:v>-2865.3521071161867</c:v>
                </c:pt>
                <c:pt idx="73">
                  <c:v>-2615.2975194708233</c:v>
                </c:pt>
                <c:pt idx="74">
                  <c:v>-2141.2429318254581</c:v>
                </c:pt>
                <c:pt idx="75">
                  <c:v>-1775.1883441800946</c:v>
                </c:pt>
                <c:pt idx="76">
                  <c:v>-2666.1337565347312</c:v>
                </c:pt>
                <c:pt idx="77">
                  <c:v>-1567.079168889366</c:v>
                </c:pt>
                <c:pt idx="78">
                  <c:v>-1348.0245812440007</c:v>
                </c:pt>
                <c:pt idx="79">
                  <c:v>-4010.9699935986373</c:v>
                </c:pt>
                <c:pt idx="80">
                  <c:v>-334.91540595327388</c:v>
                </c:pt>
                <c:pt idx="81">
                  <c:v>917.13918169209137</c:v>
                </c:pt>
                <c:pt idx="82">
                  <c:v>4523.1937693374566</c:v>
                </c:pt>
                <c:pt idx="83">
                  <c:v>7934.24835698282</c:v>
                </c:pt>
                <c:pt idx="84">
                  <c:v>-1809.6970553718165</c:v>
                </c:pt>
                <c:pt idx="85">
                  <c:v>-2657.6424677264513</c:v>
                </c:pt>
                <c:pt idx="86">
                  <c:v>-1489.5878800810879</c:v>
                </c:pt>
                <c:pt idx="87">
                  <c:v>-1101.5332924357244</c:v>
                </c:pt>
                <c:pt idx="88">
                  <c:v>-773.47870479035919</c:v>
                </c:pt>
                <c:pt idx="89">
                  <c:v>-944.42411714499394</c:v>
                </c:pt>
                <c:pt idx="90">
                  <c:v>-1227.3695294996305</c:v>
                </c:pt>
                <c:pt idx="91">
                  <c:v>-4416.3149418542671</c:v>
                </c:pt>
                <c:pt idx="92">
                  <c:v>44.739645791098155</c:v>
                </c:pt>
                <c:pt idx="93">
                  <c:v>2306.7942334364616</c:v>
                </c:pt>
                <c:pt idx="94">
                  <c:v>5499.848821081825</c:v>
                </c:pt>
                <c:pt idx="95">
                  <c:v>8632.9034087271903</c:v>
                </c:pt>
                <c:pt idx="96">
                  <c:v>-1025.0420036274445</c:v>
                </c:pt>
                <c:pt idx="97">
                  <c:v>-2026.9874159820811</c:v>
                </c:pt>
                <c:pt idx="98">
                  <c:v>-967.93282833671765</c:v>
                </c:pt>
                <c:pt idx="99">
                  <c:v>-827.8782406913524</c:v>
                </c:pt>
                <c:pt idx="100">
                  <c:v>-1125.823653045989</c:v>
                </c:pt>
                <c:pt idx="101">
                  <c:v>-431.76906540062555</c:v>
                </c:pt>
                <c:pt idx="102">
                  <c:v>-1698.7144777552603</c:v>
                </c:pt>
                <c:pt idx="103">
                  <c:v>-5093.6598901098951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F-4B30-A842-1179698E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340048"/>
        <c:axId val="971340440"/>
      </c:lineChart>
      <c:catAx>
        <c:axId val="97134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40440"/>
        <c:crossesAt val="-6000"/>
        <c:auto val="1"/>
        <c:lblAlgn val="ctr"/>
        <c:lblOffset val="100"/>
        <c:noMultiLvlLbl val="0"/>
      </c:catAx>
      <c:valAx>
        <c:axId val="9713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</a:t>
            </a:r>
            <a:r>
              <a:rPr lang="en-US" b="1" baseline="0"/>
              <a:t> </a:t>
            </a:r>
            <a:r>
              <a:rPr lang="en-US" b="1"/>
              <a:t>Residuals  (blue) with overlaid Seasonal Fit (orange)</a:t>
            </a:r>
            <a:r>
              <a:rPr lang="en-US" b="1" baseline="0"/>
              <a:t> 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'Detrending + Deseasonalizing'!$F$1</c:f>
              <c:strCache>
                <c:ptCount val="1"/>
                <c:pt idx="0">
                  <c:v>Trend 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'Detrending + Deseasonalizing'!$F$2:$F$105</c:f>
              <c:numCache>
                <c:formatCode>#,##0.0</c:formatCode>
                <c:ptCount val="104"/>
                <c:pt idx="0">
                  <c:v>-749.28241758241074</c:v>
                </c:pt>
                <c:pt idx="1">
                  <c:v>-927.22782993704641</c:v>
                </c:pt>
                <c:pt idx="2">
                  <c:v>-866.17324229168207</c:v>
                </c:pt>
                <c:pt idx="3">
                  <c:v>-929.11865464631774</c:v>
                </c:pt>
                <c:pt idx="4">
                  <c:v>-717.06406700095431</c:v>
                </c:pt>
                <c:pt idx="5">
                  <c:v>-648.00947935558997</c:v>
                </c:pt>
                <c:pt idx="6">
                  <c:v>-1475.9548917102256</c:v>
                </c:pt>
                <c:pt idx="7">
                  <c:v>-576.9003040648613</c:v>
                </c:pt>
                <c:pt idx="8">
                  <c:v>-849.84571641949697</c:v>
                </c:pt>
                <c:pt idx="9">
                  <c:v>589.20887122586737</c:v>
                </c:pt>
                <c:pt idx="10">
                  <c:v>2118.2634588712317</c:v>
                </c:pt>
                <c:pt idx="11">
                  <c:v>3736.3180465165951</c:v>
                </c:pt>
                <c:pt idx="12">
                  <c:v>-1361.6273658380396</c:v>
                </c:pt>
                <c:pt idx="13">
                  <c:v>-1458.5727781926762</c:v>
                </c:pt>
                <c:pt idx="14">
                  <c:v>-894.51819054731095</c:v>
                </c:pt>
                <c:pt idx="15">
                  <c:v>-671.46360290194752</c:v>
                </c:pt>
                <c:pt idx="16">
                  <c:v>-156.4090152565841</c:v>
                </c:pt>
                <c:pt idx="17">
                  <c:v>-763.35442761121885</c:v>
                </c:pt>
                <c:pt idx="18">
                  <c:v>-1004.2998399658554</c:v>
                </c:pt>
                <c:pt idx="19">
                  <c:v>-2380.2452523204902</c:v>
                </c:pt>
                <c:pt idx="20">
                  <c:v>-455.19066467512675</c:v>
                </c:pt>
                <c:pt idx="21">
                  <c:v>449.86392297023849</c:v>
                </c:pt>
                <c:pt idx="22">
                  <c:v>2938.9185106156019</c:v>
                </c:pt>
                <c:pt idx="23">
                  <c:v>4525.9730982609653</c:v>
                </c:pt>
                <c:pt idx="24">
                  <c:v>-1074.9723140936694</c:v>
                </c:pt>
                <c:pt idx="25">
                  <c:v>-1215.9177264483042</c:v>
                </c:pt>
                <c:pt idx="26">
                  <c:v>-135.86313880294074</c:v>
                </c:pt>
                <c:pt idx="27">
                  <c:v>-719.80855115757731</c:v>
                </c:pt>
                <c:pt idx="28">
                  <c:v>-306.75396351221207</c:v>
                </c:pt>
                <c:pt idx="29">
                  <c:v>-280.69937586684864</c:v>
                </c:pt>
                <c:pt idx="30">
                  <c:v>-1079.6447882214852</c:v>
                </c:pt>
                <c:pt idx="31">
                  <c:v>-2899.59020057612</c:v>
                </c:pt>
                <c:pt idx="32">
                  <c:v>-848.53561293075472</c:v>
                </c:pt>
                <c:pt idx="33">
                  <c:v>913.5189747146087</c:v>
                </c:pt>
                <c:pt idx="34">
                  <c:v>3017.5735623599721</c:v>
                </c:pt>
                <c:pt idx="35">
                  <c:v>5157.6281500053374</c:v>
                </c:pt>
                <c:pt idx="36">
                  <c:v>1007.6827376507008</c:v>
                </c:pt>
                <c:pt idx="37">
                  <c:v>-1450.2626747039358</c:v>
                </c:pt>
                <c:pt idx="38">
                  <c:v>-807.20808705857053</c:v>
                </c:pt>
                <c:pt idx="39">
                  <c:v>11.846500586794718</c:v>
                </c:pt>
                <c:pt idx="40">
                  <c:v>-8.0989117678418552</c:v>
                </c:pt>
                <c:pt idx="41">
                  <c:v>-15.044324122478429</c:v>
                </c:pt>
                <c:pt idx="42">
                  <c:v>-972.98973647711318</c:v>
                </c:pt>
                <c:pt idx="43">
                  <c:v>-3146.9351488317498</c:v>
                </c:pt>
                <c:pt idx="44">
                  <c:v>117.11943881361549</c:v>
                </c:pt>
                <c:pt idx="45">
                  <c:v>823.17402645897891</c:v>
                </c:pt>
                <c:pt idx="46">
                  <c:v>3864.2286141043442</c:v>
                </c:pt>
                <c:pt idx="47">
                  <c:v>6321.2832017497076</c:v>
                </c:pt>
                <c:pt idx="48">
                  <c:v>-1165.662210604929</c:v>
                </c:pt>
                <c:pt idx="49">
                  <c:v>-491.60762295956374</c:v>
                </c:pt>
                <c:pt idx="50">
                  <c:v>-665.55303531420032</c:v>
                </c:pt>
                <c:pt idx="51">
                  <c:v>-727.49844766883507</c:v>
                </c:pt>
                <c:pt idx="52">
                  <c:v>-194.44386002347164</c:v>
                </c:pt>
                <c:pt idx="53">
                  <c:v>-108.3892723781064</c:v>
                </c:pt>
                <c:pt idx="54">
                  <c:v>-973.33468473274297</c:v>
                </c:pt>
                <c:pt idx="55">
                  <c:v>-3383.2800970873795</c:v>
                </c:pt>
                <c:pt idx="56">
                  <c:v>124.7744905579857</c:v>
                </c:pt>
                <c:pt idx="57">
                  <c:v>2089.8290782033509</c:v>
                </c:pt>
                <c:pt idx="58">
                  <c:v>5183.8836658487144</c:v>
                </c:pt>
                <c:pt idx="59">
                  <c:v>6722.9382534940778</c:v>
                </c:pt>
                <c:pt idx="60">
                  <c:v>-1080.007158860557</c:v>
                </c:pt>
                <c:pt idx="61">
                  <c:v>-1168.9525712151935</c:v>
                </c:pt>
                <c:pt idx="62">
                  <c:v>-607.8979835698301</c:v>
                </c:pt>
                <c:pt idx="63">
                  <c:v>-883.84339592446486</c:v>
                </c:pt>
                <c:pt idx="64">
                  <c:v>-174.78880827909961</c:v>
                </c:pt>
                <c:pt idx="65">
                  <c:v>-510.73422063373619</c:v>
                </c:pt>
                <c:pt idx="66">
                  <c:v>-1764.6796329883728</c:v>
                </c:pt>
                <c:pt idx="67">
                  <c:v>-3600.6250453430075</c:v>
                </c:pt>
                <c:pt idx="68">
                  <c:v>-12.570457697644088</c:v>
                </c:pt>
                <c:pt idx="69">
                  <c:v>1714.4841299477193</c:v>
                </c:pt>
                <c:pt idx="70">
                  <c:v>5866.5387175930846</c:v>
                </c:pt>
                <c:pt idx="71">
                  <c:v>9149.5933052384498</c:v>
                </c:pt>
                <c:pt idx="72">
                  <c:v>-2865.3521071161867</c:v>
                </c:pt>
                <c:pt idx="73">
                  <c:v>-2615.2975194708233</c:v>
                </c:pt>
                <c:pt idx="74">
                  <c:v>-2141.2429318254581</c:v>
                </c:pt>
                <c:pt idx="75">
                  <c:v>-1775.1883441800946</c:v>
                </c:pt>
                <c:pt idx="76">
                  <c:v>-2666.1337565347312</c:v>
                </c:pt>
                <c:pt idx="77">
                  <c:v>-1567.079168889366</c:v>
                </c:pt>
                <c:pt idx="78">
                  <c:v>-1348.0245812440007</c:v>
                </c:pt>
                <c:pt idx="79">
                  <c:v>-4010.9699935986373</c:v>
                </c:pt>
                <c:pt idx="80">
                  <c:v>-334.91540595327388</c:v>
                </c:pt>
                <c:pt idx="81">
                  <c:v>917.13918169209137</c:v>
                </c:pt>
                <c:pt idx="82">
                  <c:v>4523.1937693374566</c:v>
                </c:pt>
                <c:pt idx="83">
                  <c:v>7934.24835698282</c:v>
                </c:pt>
                <c:pt idx="84">
                  <c:v>-1809.6970553718165</c:v>
                </c:pt>
                <c:pt idx="85">
                  <c:v>-2657.6424677264513</c:v>
                </c:pt>
                <c:pt idx="86">
                  <c:v>-1489.5878800810879</c:v>
                </c:pt>
                <c:pt idx="87">
                  <c:v>-1101.5332924357244</c:v>
                </c:pt>
                <c:pt idx="88">
                  <c:v>-773.47870479035919</c:v>
                </c:pt>
                <c:pt idx="89">
                  <c:v>-944.42411714499394</c:v>
                </c:pt>
                <c:pt idx="90">
                  <c:v>-1227.3695294996305</c:v>
                </c:pt>
                <c:pt idx="91">
                  <c:v>-4416.3149418542671</c:v>
                </c:pt>
                <c:pt idx="92">
                  <c:v>44.739645791098155</c:v>
                </c:pt>
                <c:pt idx="93">
                  <c:v>2306.7942334364616</c:v>
                </c:pt>
                <c:pt idx="94">
                  <c:v>5499.848821081825</c:v>
                </c:pt>
                <c:pt idx="95">
                  <c:v>8632.9034087271903</c:v>
                </c:pt>
                <c:pt idx="96">
                  <c:v>-1025.0420036274445</c:v>
                </c:pt>
                <c:pt idx="97">
                  <c:v>-2026.9874159820811</c:v>
                </c:pt>
                <c:pt idx="98">
                  <c:v>-967.93282833671765</c:v>
                </c:pt>
                <c:pt idx="99">
                  <c:v>-827.8782406913524</c:v>
                </c:pt>
                <c:pt idx="100">
                  <c:v>-1125.823653045989</c:v>
                </c:pt>
                <c:pt idx="101">
                  <c:v>-431.76906540062555</c:v>
                </c:pt>
                <c:pt idx="102">
                  <c:v>-1698.7144777552603</c:v>
                </c:pt>
                <c:pt idx="103">
                  <c:v>-5093.6598901098951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4-4D8E-9BED-22849F9C7873}"/>
            </c:ext>
          </c:extLst>
        </c:ser>
        <c:ser>
          <c:idx val="1"/>
          <c:order val="1"/>
          <c:tx>
            <c:strRef>
              <c:f>'Detrending + Deseasonalizing'!$AL$1</c:f>
              <c:strCache>
                <c:ptCount val="1"/>
                <c:pt idx="0">
                  <c:v>Seasonal 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'Detrending + Deseasonalizing'!$AL$2:$AL$105</c:f>
              <c:numCache>
                <c:formatCode>#,##0.0</c:formatCode>
                <c:ptCount val="104"/>
                <c:pt idx="0">
                  <c:v>-1124.8844328271462</c:v>
                </c:pt>
                <c:pt idx="1">
                  <c:v>-1556.9409562928995</c:v>
                </c:pt>
                <c:pt idx="2">
                  <c:v>-952.88636864753607</c:v>
                </c:pt>
                <c:pt idx="3">
                  <c:v>-847.16511433550477</c:v>
                </c:pt>
                <c:pt idx="4">
                  <c:v>-680.33274891236397</c:v>
                </c:pt>
                <c:pt idx="5">
                  <c:v>-585.50038348922135</c:v>
                </c:pt>
                <c:pt idx="6">
                  <c:v>-1282.7791291771882</c:v>
                </c:pt>
                <c:pt idx="7">
                  <c:v>-3278.7245415318248</c:v>
                </c:pt>
                <c:pt idx="8">
                  <c:v>-276.80303531420213</c:v>
                </c:pt>
                <c:pt idx="9">
                  <c:v>1225.5015523311613</c:v>
                </c:pt>
                <c:pt idx="10">
                  <c:v>4126.5561399765247</c:v>
                </c:pt>
                <c:pt idx="11">
                  <c:v>6522.6107276218881</c:v>
                </c:pt>
                <c:pt idx="12">
                  <c:v>-1124.8844328271462</c:v>
                </c:pt>
                <c:pt idx="13">
                  <c:v>-1556.9409562928995</c:v>
                </c:pt>
                <c:pt idx="14">
                  <c:v>-952.88636864753607</c:v>
                </c:pt>
                <c:pt idx="15">
                  <c:v>-847.16511433550477</c:v>
                </c:pt>
                <c:pt idx="16">
                  <c:v>-680.33274891236397</c:v>
                </c:pt>
                <c:pt idx="17">
                  <c:v>-585.50038348922135</c:v>
                </c:pt>
                <c:pt idx="18">
                  <c:v>-1282.7791291771882</c:v>
                </c:pt>
                <c:pt idx="19">
                  <c:v>-3278.7245415318248</c:v>
                </c:pt>
                <c:pt idx="20">
                  <c:v>-276.80303531420213</c:v>
                </c:pt>
                <c:pt idx="21">
                  <c:v>1225.5015523311613</c:v>
                </c:pt>
                <c:pt idx="22">
                  <c:v>4126.5561399765247</c:v>
                </c:pt>
                <c:pt idx="23">
                  <c:v>6522.6107276218881</c:v>
                </c:pt>
                <c:pt idx="24">
                  <c:v>-1124.8844328271462</c:v>
                </c:pt>
                <c:pt idx="25">
                  <c:v>-1556.9409562928995</c:v>
                </c:pt>
                <c:pt idx="26">
                  <c:v>-952.88636864753607</c:v>
                </c:pt>
                <c:pt idx="27">
                  <c:v>-847.16511433550477</c:v>
                </c:pt>
                <c:pt idx="28">
                  <c:v>-680.33274891236397</c:v>
                </c:pt>
                <c:pt idx="29">
                  <c:v>-585.50038348922135</c:v>
                </c:pt>
                <c:pt idx="30">
                  <c:v>-1282.7791291771882</c:v>
                </c:pt>
                <c:pt idx="31">
                  <c:v>-3278.7245415318248</c:v>
                </c:pt>
                <c:pt idx="32">
                  <c:v>-276.80303531420213</c:v>
                </c:pt>
                <c:pt idx="33">
                  <c:v>1225.5015523311613</c:v>
                </c:pt>
                <c:pt idx="34">
                  <c:v>4126.5561399765247</c:v>
                </c:pt>
                <c:pt idx="35">
                  <c:v>6522.6107276218881</c:v>
                </c:pt>
                <c:pt idx="36">
                  <c:v>-1124.8844328271462</c:v>
                </c:pt>
                <c:pt idx="37">
                  <c:v>-1556.9409562928995</c:v>
                </c:pt>
                <c:pt idx="38">
                  <c:v>-952.88636864753607</c:v>
                </c:pt>
                <c:pt idx="39">
                  <c:v>-847.16511433550477</c:v>
                </c:pt>
                <c:pt idx="40">
                  <c:v>-680.33274891236397</c:v>
                </c:pt>
                <c:pt idx="41">
                  <c:v>-585.50038348922135</c:v>
                </c:pt>
                <c:pt idx="42">
                  <c:v>-1282.7791291771882</c:v>
                </c:pt>
                <c:pt idx="43">
                  <c:v>-3278.7245415318248</c:v>
                </c:pt>
                <c:pt idx="44">
                  <c:v>-276.80303531420213</c:v>
                </c:pt>
                <c:pt idx="45">
                  <c:v>1225.5015523311613</c:v>
                </c:pt>
                <c:pt idx="46">
                  <c:v>4126.5561399765247</c:v>
                </c:pt>
                <c:pt idx="47">
                  <c:v>6522.6107276218881</c:v>
                </c:pt>
                <c:pt idx="48">
                  <c:v>-1124.8844328271462</c:v>
                </c:pt>
                <c:pt idx="49">
                  <c:v>-1556.9409562928995</c:v>
                </c:pt>
                <c:pt idx="50">
                  <c:v>-952.88636864753607</c:v>
                </c:pt>
                <c:pt idx="51">
                  <c:v>-847.16511433550477</c:v>
                </c:pt>
                <c:pt idx="52">
                  <c:v>-680.33274891236397</c:v>
                </c:pt>
                <c:pt idx="53">
                  <c:v>-585.50038348922135</c:v>
                </c:pt>
                <c:pt idx="54">
                  <c:v>-1282.7791291771882</c:v>
                </c:pt>
                <c:pt idx="55">
                  <c:v>-3278.7245415318248</c:v>
                </c:pt>
                <c:pt idx="56">
                  <c:v>-276.80303531420213</c:v>
                </c:pt>
                <c:pt idx="57">
                  <c:v>1225.5015523311613</c:v>
                </c:pt>
                <c:pt idx="58">
                  <c:v>4126.5561399765247</c:v>
                </c:pt>
                <c:pt idx="59">
                  <c:v>6522.6107276218881</c:v>
                </c:pt>
                <c:pt idx="60">
                  <c:v>-1124.8844328271462</c:v>
                </c:pt>
                <c:pt idx="61">
                  <c:v>-1556.9409562928995</c:v>
                </c:pt>
                <c:pt idx="62">
                  <c:v>-952.88636864753607</c:v>
                </c:pt>
                <c:pt idx="63">
                  <c:v>-847.16511433550477</c:v>
                </c:pt>
                <c:pt idx="64">
                  <c:v>-680.33274891236397</c:v>
                </c:pt>
                <c:pt idx="65">
                  <c:v>-585.50038348922135</c:v>
                </c:pt>
                <c:pt idx="66">
                  <c:v>-1282.7791291771882</c:v>
                </c:pt>
                <c:pt idx="67">
                  <c:v>-3278.7245415318248</c:v>
                </c:pt>
                <c:pt idx="68">
                  <c:v>-276.80303531420213</c:v>
                </c:pt>
                <c:pt idx="69">
                  <c:v>1225.5015523311613</c:v>
                </c:pt>
                <c:pt idx="70">
                  <c:v>4126.5561399765247</c:v>
                </c:pt>
                <c:pt idx="71">
                  <c:v>6522.6107276218881</c:v>
                </c:pt>
                <c:pt idx="72">
                  <c:v>-1124.8844328271462</c:v>
                </c:pt>
                <c:pt idx="73">
                  <c:v>-1556.9409562928995</c:v>
                </c:pt>
                <c:pt idx="74">
                  <c:v>-952.88636864753607</c:v>
                </c:pt>
                <c:pt idx="75">
                  <c:v>-847.16511433550477</c:v>
                </c:pt>
                <c:pt idx="76">
                  <c:v>-680.33274891236397</c:v>
                </c:pt>
                <c:pt idx="77">
                  <c:v>-585.50038348922135</c:v>
                </c:pt>
                <c:pt idx="78">
                  <c:v>-1282.7791291771882</c:v>
                </c:pt>
                <c:pt idx="79">
                  <c:v>-3278.7245415318248</c:v>
                </c:pt>
                <c:pt idx="80">
                  <c:v>-276.80303531420213</c:v>
                </c:pt>
                <c:pt idx="81">
                  <c:v>1225.5015523311613</c:v>
                </c:pt>
                <c:pt idx="82">
                  <c:v>4126.5561399765247</c:v>
                </c:pt>
                <c:pt idx="83">
                  <c:v>6522.6107276218881</c:v>
                </c:pt>
                <c:pt idx="84">
                  <c:v>-1124.8844328271462</c:v>
                </c:pt>
                <c:pt idx="85">
                  <c:v>-1556.9409562928995</c:v>
                </c:pt>
                <c:pt idx="86">
                  <c:v>-952.88636864753607</c:v>
                </c:pt>
                <c:pt idx="87">
                  <c:v>-847.16511433550477</c:v>
                </c:pt>
                <c:pt idx="88">
                  <c:v>-680.33274891236397</c:v>
                </c:pt>
                <c:pt idx="89">
                  <c:v>-585.50038348922135</c:v>
                </c:pt>
                <c:pt idx="90">
                  <c:v>-1282.7791291771882</c:v>
                </c:pt>
                <c:pt idx="91">
                  <c:v>-3278.7245415318248</c:v>
                </c:pt>
                <c:pt idx="92">
                  <c:v>-276.80303531420213</c:v>
                </c:pt>
                <c:pt idx="93">
                  <c:v>1225.5015523311613</c:v>
                </c:pt>
                <c:pt idx="94">
                  <c:v>4126.5561399765247</c:v>
                </c:pt>
                <c:pt idx="95">
                  <c:v>6522.6107276218881</c:v>
                </c:pt>
                <c:pt idx="96">
                  <c:v>-1124.8844328271462</c:v>
                </c:pt>
                <c:pt idx="97">
                  <c:v>-1556.9409562928995</c:v>
                </c:pt>
                <c:pt idx="98">
                  <c:v>-952.88636864753607</c:v>
                </c:pt>
                <c:pt idx="99">
                  <c:v>-847.16511433550477</c:v>
                </c:pt>
                <c:pt idx="100">
                  <c:v>-680.33274891236397</c:v>
                </c:pt>
                <c:pt idx="101">
                  <c:v>-585.50038348922135</c:v>
                </c:pt>
                <c:pt idx="102">
                  <c:v>-1282.7791291771882</c:v>
                </c:pt>
                <c:pt idx="103">
                  <c:v>-3278.7245415318248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4-4D8E-9BED-22849F9C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286248"/>
        <c:axId val="941286640"/>
      </c:lineChart>
      <c:catAx>
        <c:axId val="94128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86640"/>
        <c:crossesAt val="-6000"/>
        <c:auto val="1"/>
        <c:lblAlgn val="ctr"/>
        <c:lblOffset val="100"/>
        <c:noMultiLvlLbl val="0"/>
      </c:catAx>
      <c:valAx>
        <c:axId val="9412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8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Seasonal </a:t>
            </a:r>
            <a:r>
              <a:rPr lang="en-US" b="1"/>
              <a:t>Residuals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'Detrending + Deseasonalizing'!$BS$1</c:f>
              <c:strCache>
                <c:ptCount val="1"/>
                <c:pt idx="0">
                  <c:v>Combined 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'Detrending + Deseasonalizing'!$BS$2:$BS$105</c:f>
              <c:numCache>
                <c:formatCode>#,##0.0</c:formatCode>
                <c:ptCount val="104"/>
                <c:pt idx="0">
                  <c:v>375.60201524473541</c:v>
                </c:pt>
                <c:pt idx="1">
                  <c:v>629.71312635585309</c:v>
                </c:pt>
                <c:pt idx="2">
                  <c:v>86.713126355854001</c:v>
                </c:pt>
                <c:pt idx="3">
                  <c:v>-81.953540310812969</c:v>
                </c:pt>
                <c:pt idx="4">
                  <c:v>-36.731318088590342</c:v>
                </c:pt>
                <c:pt idx="5">
                  <c:v>-62.509095866368625</c:v>
                </c:pt>
                <c:pt idx="6">
                  <c:v>-193.17576253303741</c:v>
                </c:pt>
                <c:pt idx="7">
                  <c:v>2701.8242374669635</c:v>
                </c:pt>
                <c:pt idx="8">
                  <c:v>-573.04268110529483</c:v>
                </c:pt>
                <c:pt idx="9">
                  <c:v>-636.29268110529301</c:v>
                </c:pt>
                <c:pt idx="10">
                  <c:v>-2008.292681105293</c:v>
                </c:pt>
                <c:pt idx="11">
                  <c:v>-2786.292681105293</c:v>
                </c:pt>
                <c:pt idx="12">
                  <c:v>-236.74293301089347</c:v>
                </c:pt>
                <c:pt idx="13">
                  <c:v>98.368178100223304</c:v>
                </c:pt>
                <c:pt idx="14">
                  <c:v>58.368178100225123</c:v>
                </c:pt>
                <c:pt idx="15">
                  <c:v>175.70151143355724</c:v>
                </c:pt>
                <c:pt idx="16">
                  <c:v>523.92373365577987</c:v>
                </c:pt>
                <c:pt idx="17">
                  <c:v>-177.8540441219975</c:v>
                </c:pt>
                <c:pt idx="18">
                  <c:v>278.4792892113328</c:v>
                </c:pt>
                <c:pt idx="19">
                  <c:v>898.47928921133462</c:v>
                </c:pt>
                <c:pt idx="20">
                  <c:v>-178.38762936092462</c:v>
                </c:pt>
                <c:pt idx="21">
                  <c:v>-775.6376293609228</c:v>
                </c:pt>
                <c:pt idx="22">
                  <c:v>-1187.6376293609228</c:v>
                </c:pt>
                <c:pt idx="23">
                  <c:v>-1996.6376293609228</c:v>
                </c:pt>
                <c:pt idx="24">
                  <c:v>49.912118733476746</c:v>
                </c:pt>
                <c:pt idx="25">
                  <c:v>341.02322984459533</c:v>
                </c:pt>
                <c:pt idx="26">
                  <c:v>817.02322984459533</c:v>
                </c:pt>
                <c:pt idx="27">
                  <c:v>127.35656317792746</c:v>
                </c:pt>
                <c:pt idx="28">
                  <c:v>373.5787854001519</c:v>
                </c:pt>
                <c:pt idx="29">
                  <c:v>304.80100762237271</c:v>
                </c:pt>
                <c:pt idx="30">
                  <c:v>203.13434095570301</c:v>
                </c:pt>
                <c:pt idx="31">
                  <c:v>379.13434095570483</c:v>
                </c:pt>
                <c:pt idx="32">
                  <c:v>-571.73257761655259</c:v>
                </c:pt>
                <c:pt idx="33">
                  <c:v>-311.98257761655259</c:v>
                </c:pt>
                <c:pt idx="34">
                  <c:v>-1108.9825776165526</c:v>
                </c:pt>
                <c:pt idx="35">
                  <c:v>-1364.9825776165526</c:v>
                </c:pt>
                <c:pt idx="36">
                  <c:v>2132.567170477847</c:v>
                </c:pt>
                <c:pt idx="37">
                  <c:v>106.67828158896373</c:v>
                </c:pt>
                <c:pt idx="38">
                  <c:v>145.67828158896555</c:v>
                </c:pt>
                <c:pt idx="39">
                  <c:v>859.01161492229949</c:v>
                </c:pt>
                <c:pt idx="40">
                  <c:v>672.23383714452211</c:v>
                </c:pt>
                <c:pt idx="41">
                  <c:v>570.45605936674292</c:v>
                </c:pt>
                <c:pt idx="42">
                  <c:v>309.78939270007504</c:v>
                </c:pt>
                <c:pt idx="43">
                  <c:v>131.78939270007504</c:v>
                </c:pt>
                <c:pt idx="44">
                  <c:v>393.92247412781762</c:v>
                </c:pt>
                <c:pt idx="45">
                  <c:v>-402.32752587218238</c:v>
                </c:pt>
                <c:pt idx="46">
                  <c:v>-262.32752587218056</c:v>
                </c:pt>
                <c:pt idx="47">
                  <c:v>-201.32752587218056</c:v>
                </c:pt>
                <c:pt idx="48">
                  <c:v>-40.777777777782831</c:v>
                </c:pt>
                <c:pt idx="49">
                  <c:v>1065.3333333333358</c:v>
                </c:pt>
                <c:pt idx="50">
                  <c:v>287.33333333333576</c:v>
                </c:pt>
                <c:pt idx="51">
                  <c:v>119.6666666666697</c:v>
                </c:pt>
                <c:pt idx="52">
                  <c:v>485.88888888889232</c:v>
                </c:pt>
                <c:pt idx="53">
                  <c:v>477.11111111111495</c:v>
                </c:pt>
                <c:pt idx="54">
                  <c:v>309.44444444444525</c:v>
                </c:pt>
                <c:pt idx="55">
                  <c:v>-104.55555555555475</c:v>
                </c:pt>
                <c:pt idx="56">
                  <c:v>401.57752587218783</c:v>
                </c:pt>
                <c:pt idx="57">
                  <c:v>864.32752587218965</c:v>
                </c:pt>
                <c:pt idx="58">
                  <c:v>1057.3275258721897</c:v>
                </c:pt>
                <c:pt idx="59">
                  <c:v>200.32752587219147</c:v>
                </c:pt>
                <c:pt idx="60">
                  <c:v>44.8772739665892</c:v>
                </c:pt>
                <c:pt idx="61">
                  <c:v>387.98838507770597</c:v>
                </c:pt>
                <c:pt idx="62">
                  <c:v>344.98838507770597</c:v>
                </c:pt>
                <c:pt idx="63">
                  <c:v>-36.67828158896009</c:v>
                </c:pt>
                <c:pt idx="64">
                  <c:v>505.54394063326436</c:v>
                </c:pt>
                <c:pt idx="65">
                  <c:v>74.766162855485163</c:v>
                </c:pt>
                <c:pt idx="66">
                  <c:v>-481.90050381118454</c:v>
                </c:pt>
                <c:pt idx="67">
                  <c:v>-321.90050381118272</c:v>
                </c:pt>
                <c:pt idx="68">
                  <c:v>264.23257761655805</c:v>
                </c:pt>
                <c:pt idx="69">
                  <c:v>488.98257761655805</c:v>
                </c:pt>
                <c:pt idx="70">
                  <c:v>1739.9825776165599</c:v>
                </c:pt>
                <c:pt idx="71">
                  <c:v>2626.9825776165599</c:v>
                </c:pt>
                <c:pt idx="72">
                  <c:v>-1740.4676742890406</c:v>
                </c:pt>
                <c:pt idx="73">
                  <c:v>-1058.3565631779238</c:v>
                </c:pt>
                <c:pt idx="74">
                  <c:v>-1188.356563177922</c:v>
                </c:pt>
                <c:pt idx="75">
                  <c:v>-928.02322984458988</c:v>
                </c:pt>
                <c:pt idx="76">
                  <c:v>-1985.8010076223673</c:v>
                </c:pt>
                <c:pt idx="77">
                  <c:v>-981.57878540014462</c:v>
                </c:pt>
                <c:pt idx="78">
                  <c:v>-65.245452066812504</c:v>
                </c:pt>
                <c:pt idx="79">
                  <c:v>-732.2454520668125</c:v>
                </c:pt>
                <c:pt idx="80">
                  <c:v>-58.112370639071742</c:v>
                </c:pt>
                <c:pt idx="81">
                  <c:v>-308.36237063906992</c:v>
                </c:pt>
                <c:pt idx="82">
                  <c:v>396.6376293609319</c:v>
                </c:pt>
                <c:pt idx="83">
                  <c:v>1411.6376293609319</c:v>
                </c:pt>
                <c:pt idx="84">
                  <c:v>-684.81262254467038</c:v>
                </c:pt>
                <c:pt idx="85">
                  <c:v>-1100.7015114335518</c:v>
                </c:pt>
                <c:pt idx="86">
                  <c:v>-536.70151143355179</c:v>
                </c:pt>
                <c:pt idx="87">
                  <c:v>-254.36817810021967</c:v>
                </c:pt>
                <c:pt idx="88">
                  <c:v>-93.14595587799522</c:v>
                </c:pt>
                <c:pt idx="89">
                  <c:v>-358.92373365577259</c:v>
                </c:pt>
                <c:pt idx="90">
                  <c:v>55.409599677557708</c:v>
                </c:pt>
                <c:pt idx="91">
                  <c:v>-1137.5904003224423</c:v>
                </c:pt>
                <c:pt idx="92">
                  <c:v>321.54268110530029</c:v>
                </c:pt>
                <c:pt idx="93">
                  <c:v>1081.2926811053003</c:v>
                </c:pt>
                <c:pt idx="94">
                  <c:v>1373.2926811053003</c:v>
                </c:pt>
                <c:pt idx="95">
                  <c:v>2110.2926811053039</c:v>
                </c:pt>
                <c:pt idx="96">
                  <c:v>99.842429199701655</c:v>
                </c:pt>
                <c:pt idx="97">
                  <c:v>-470.04645968918157</c:v>
                </c:pt>
                <c:pt idx="98">
                  <c:v>-15.046459689181575</c:v>
                </c:pt>
                <c:pt idx="99">
                  <c:v>19.286873644152365</c:v>
                </c:pt>
                <c:pt idx="100">
                  <c:v>-445.49090413362501</c:v>
                </c:pt>
                <c:pt idx="101">
                  <c:v>153.7313180885958</c:v>
                </c:pt>
                <c:pt idx="102">
                  <c:v>-415.93534857807208</c:v>
                </c:pt>
                <c:pt idx="103">
                  <c:v>-1814.9353485780703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2-432C-90EF-D3E710DD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287816"/>
        <c:axId val="948046768"/>
      </c:lineChart>
      <c:catAx>
        <c:axId val="94128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6768"/>
        <c:crossesAt val="-6000"/>
        <c:auto val="1"/>
        <c:lblAlgn val="ctr"/>
        <c:lblOffset val="100"/>
        <c:noMultiLvlLbl val="0"/>
      </c:catAx>
      <c:valAx>
        <c:axId val="948046768"/>
        <c:scaling>
          <c:orientation val="minMax"/>
          <c:max val="10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8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23898092308822E-2"/>
          <c:y val="0.13354396460079679"/>
          <c:w val="0.904782575676506"/>
          <c:h val="0.76547120952284597"/>
        </c:manualLayout>
      </c:layout>
      <c:lineChart>
        <c:grouping val="standard"/>
        <c:varyColors val="0"/>
        <c:ser>
          <c:idx val="0"/>
          <c:order val="0"/>
          <c:tx>
            <c:strRef>
              <c:f>'Detrending + Deseasonalizing'!$D$1</c:f>
              <c:strCache>
                <c:ptCount val="1"/>
                <c:pt idx="0">
                  <c:v>Sales</c:v>
                </c:pt>
              </c:strCache>
            </c:strRef>
          </c:tx>
          <c:val>
            <c:numRef>
              <c:f>'Detrending + Deseasonalizing'!$D$2:$D$105</c:f>
              <c:numCache>
                <c:formatCode>General</c:formatCode>
                <c:ptCount val="104"/>
                <c:pt idx="0">
                  <c:v>6632</c:v>
                </c:pt>
                <c:pt idx="1">
                  <c:v>6534</c:v>
                </c:pt>
                <c:pt idx="2">
                  <c:v>6675</c:v>
                </c:pt>
                <c:pt idx="3">
                  <c:v>6692</c:v>
                </c:pt>
                <c:pt idx="4">
                  <c:v>6984</c:v>
                </c:pt>
                <c:pt idx="5">
                  <c:v>7133</c:v>
                </c:pt>
                <c:pt idx="6">
                  <c:v>6385</c:v>
                </c:pt>
                <c:pt idx="7">
                  <c:v>7364</c:v>
                </c:pt>
                <c:pt idx="8">
                  <c:v>7171</c:v>
                </c:pt>
                <c:pt idx="9">
                  <c:v>8690</c:v>
                </c:pt>
                <c:pt idx="10">
                  <c:v>10299</c:v>
                </c:pt>
                <c:pt idx="11">
                  <c:v>11997</c:v>
                </c:pt>
                <c:pt idx="12">
                  <c:v>6979</c:v>
                </c:pt>
                <c:pt idx="13">
                  <c:v>6962</c:v>
                </c:pt>
                <c:pt idx="14">
                  <c:v>7606</c:v>
                </c:pt>
                <c:pt idx="15">
                  <c:v>7909</c:v>
                </c:pt>
                <c:pt idx="16">
                  <c:v>8504</c:v>
                </c:pt>
                <c:pt idx="17">
                  <c:v>7977</c:v>
                </c:pt>
                <c:pt idx="18">
                  <c:v>7816</c:v>
                </c:pt>
                <c:pt idx="19">
                  <c:v>6520</c:v>
                </c:pt>
                <c:pt idx="20">
                  <c:v>8525</c:v>
                </c:pt>
                <c:pt idx="21">
                  <c:v>9510</c:v>
                </c:pt>
                <c:pt idx="22">
                  <c:v>12079</c:v>
                </c:pt>
                <c:pt idx="23">
                  <c:v>13746</c:v>
                </c:pt>
                <c:pt idx="24">
                  <c:v>8225</c:v>
                </c:pt>
                <c:pt idx="25">
                  <c:v>8164</c:v>
                </c:pt>
                <c:pt idx="26">
                  <c:v>9324</c:v>
                </c:pt>
                <c:pt idx="27">
                  <c:v>8820</c:v>
                </c:pt>
                <c:pt idx="28">
                  <c:v>9313</c:v>
                </c:pt>
                <c:pt idx="29">
                  <c:v>9419</c:v>
                </c:pt>
                <c:pt idx="30">
                  <c:v>8700</c:v>
                </c:pt>
                <c:pt idx="31">
                  <c:v>6960</c:v>
                </c:pt>
                <c:pt idx="32">
                  <c:v>9091</c:v>
                </c:pt>
                <c:pt idx="33">
                  <c:v>10933</c:v>
                </c:pt>
                <c:pt idx="34">
                  <c:v>13117</c:v>
                </c:pt>
                <c:pt idx="35">
                  <c:v>15337</c:v>
                </c:pt>
                <c:pt idx="36">
                  <c:v>11267</c:v>
                </c:pt>
                <c:pt idx="37">
                  <c:v>8889</c:v>
                </c:pt>
                <c:pt idx="38">
                  <c:v>9612</c:v>
                </c:pt>
                <c:pt idx="39">
                  <c:v>10511</c:v>
                </c:pt>
                <c:pt idx="40">
                  <c:v>10571</c:v>
                </c:pt>
                <c:pt idx="41">
                  <c:v>10644</c:v>
                </c:pt>
                <c:pt idx="42">
                  <c:v>9766</c:v>
                </c:pt>
                <c:pt idx="43">
                  <c:v>7672</c:v>
                </c:pt>
                <c:pt idx="44">
                  <c:v>11016</c:v>
                </c:pt>
                <c:pt idx="45">
                  <c:v>11802</c:v>
                </c:pt>
                <c:pt idx="46">
                  <c:v>14923</c:v>
                </c:pt>
                <c:pt idx="47">
                  <c:v>17460</c:v>
                </c:pt>
                <c:pt idx="48">
                  <c:v>10053</c:v>
                </c:pt>
                <c:pt idx="49">
                  <c:v>10807</c:v>
                </c:pt>
                <c:pt idx="50">
                  <c:v>10713</c:v>
                </c:pt>
                <c:pt idx="51">
                  <c:v>10731</c:v>
                </c:pt>
                <c:pt idx="52">
                  <c:v>11344</c:v>
                </c:pt>
                <c:pt idx="53">
                  <c:v>11510</c:v>
                </c:pt>
                <c:pt idx="54">
                  <c:v>10725</c:v>
                </c:pt>
                <c:pt idx="55">
                  <c:v>8395</c:v>
                </c:pt>
                <c:pt idx="56">
                  <c:v>11983</c:v>
                </c:pt>
                <c:pt idx="57">
                  <c:v>14028</c:v>
                </c:pt>
                <c:pt idx="58">
                  <c:v>17202</c:v>
                </c:pt>
                <c:pt idx="59">
                  <c:v>18821</c:v>
                </c:pt>
                <c:pt idx="60">
                  <c:v>11098</c:v>
                </c:pt>
                <c:pt idx="61">
                  <c:v>11089</c:v>
                </c:pt>
                <c:pt idx="62">
                  <c:v>11730</c:v>
                </c:pt>
                <c:pt idx="63">
                  <c:v>11534</c:v>
                </c:pt>
                <c:pt idx="64">
                  <c:v>12323</c:v>
                </c:pt>
                <c:pt idx="65">
                  <c:v>12067</c:v>
                </c:pt>
                <c:pt idx="66">
                  <c:v>10893</c:v>
                </c:pt>
                <c:pt idx="67">
                  <c:v>9137</c:v>
                </c:pt>
                <c:pt idx="68">
                  <c:v>12805</c:v>
                </c:pt>
                <c:pt idx="69">
                  <c:v>14612</c:v>
                </c:pt>
                <c:pt idx="70">
                  <c:v>18844</c:v>
                </c:pt>
                <c:pt idx="71">
                  <c:v>22207</c:v>
                </c:pt>
                <c:pt idx="72">
                  <c:v>10272</c:v>
                </c:pt>
                <c:pt idx="73">
                  <c:v>10602</c:v>
                </c:pt>
                <c:pt idx="74">
                  <c:v>11156</c:v>
                </c:pt>
                <c:pt idx="75">
                  <c:v>11602</c:v>
                </c:pt>
                <c:pt idx="76">
                  <c:v>10791</c:v>
                </c:pt>
                <c:pt idx="77">
                  <c:v>11970</c:v>
                </c:pt>
                <c:pt idx="78">
                  <c:v>12269</c:v>
                </c:pt>
                <c:pt idx="79">
                  <c:v>9686</c:v>
                </c:pt>
                <c:pt idx="80">
                  <c:v>13442</c:v>
                </c:pt>
                <c:pt idx="81">
                  <c:v>14774</c:v>
                </c:pt>
                <c:pt idx="82">
                  <c:v>18460</c:v>
                </c:pt>
                <c:pt idx="83">
                  <c:v>21951</c:v>
                </c:pt>
                <c:pt idx="84">
                  <c:v>12287</c:v>
                </c:pt>
                <c:pt idx="85">
                  <c:v>11519</c:v>
                </c:pt>
                <c:pt idx="86">
                  <c:v>12767</c:v>
                </c:pt>
                <c:pt idx="87">
                  <c:v>13235</c:v>
                </c:pt>
                <c:pt idx="88">
                  <c:v>13643</c:v>
                </c:pt>
                <c:pt idx="89">
                  <c:v>13552</c:v>
                </c:pt>
                <c:pt idx="90">
                  <c:v>13349</c:v>
                </c:pt>
                <c:pt idx="91">
                  <c:v>10240</c:v>
                </c:pt>
                <c:pt idx="92">
                  <c:v>14781</c:v>
                </c:pt>
                <c:pt idx="93">
                  <c:v>17123</c:v>
                </c:pt>
                <c:pt idx="94">
                  <c:v>20396</c:v>
                </c:pt>
                <c:pt idx="95">
                  <c:v>23609</c:v>
                </c:pt>
                <c:pt idx="96">
                  <c:v>14031</c:v>
                </c:pt>
                <c:pt idx="97">
                  <c:v>13109</c:v>
                </c:pt>
                <c:pt idx="98">
                  <c:v>14248</c:v>
                </c:pt>
                <c:pt idx="99">
                  <c:v>14468</c:v>
                </c:pt>
                <c:pt idx="100">
                  <c:v>14250</c:v>
                </c:pt>
                <c:pt idx="101">
                  <c:v>15024</c:v>
                </c:pt>
                <c:pt idx="102">
                  <c:v>13837</c:v>
                </c:pt>
                <c:pt idx="103">
                  <c:v>10522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F-488F-A132-BAF5A5CC2966}"/>
            </c:ext>
          </c:extLst>
        </c:ser>
        <c:ser>
          <c:idx val="1"/>
          <c:order val="1"/>
          <c:tx>
            <c:strRef>
              <c:f>'Detrending + Deseasonalizing'!$BF$1</c:f>
              <c:strCache>
                <c:ptCount val="1"/>
                <c:pt idx="0">
                  <c:v>Combined Fit = Trend Fit + Seasonal Fit</c:v>
                </c:pt>
              </c:strCache>
            </c:strRef>
          </c:tx>
          <c:spPr>
            <a:ln w="22225"/>
          </c:spPr>
          <c:marker>
            <c:symbol val="square"/>
            <c:size val="3"/>
            <c:spPr>
              <a:ln w="19050"/>
            </c:spPr>
          </c:marker>
          <c:val>
            <c:numRef>
              <c:f>'Detrending + Deseasonalizing'!$BF$2:$BF$105</c:f>
              <c:numCache>
                <c:formatCode>#,##0.0</c:formatCode>
                <c:ptCount val="104"/>
                <c:pt idx="0">
                  <c:v>6256.3979847552646</c:v>
                </c:pt>
                <c:pt idx="1">
                  <c:v>5904.2868736441469</c:v>
                </c:pt>
                <c:pt idx="2">
                  <c:v>6588.286873644146</c:v>
                </c:pt>
                <c:pt idx="3">
                  <c:v>6773.953540310813</c:v>
                </c:pt>
                <c:pt idx="4">
                  <c:v>7020.7313180885903</c:v>
                </c:pt>
                <c:pt idx="5">
                  <c:v>7195.5090958663686</c:v>
                </c:pt>
                <c:pt idx="6">
                  <c:v>6578.1757625330374</c:v>
                </c:pt>
                <c:pt idx="7">
                  <c:v>4662.1757625330365</c:v>
                </c:pt>
                <c:pt idx="8">
                  <c:v>7744.0426811052948</c:v>
                </c:pt>
                <c:pt idx="9">
                  <c:v>9326.292681105293</c:v>
                </c:pt>
                <c:pt idx="10">
                  <c:v>12307.292681105293</c:v>
                </c:pt>
                <c:pt idx="11">
                  <c:v>14783.292681105293</c:v>
                </c:pt>
                <c:pt idx="12">
                  <c:v>7215.7429330108935</c:v>
                </c:pt>
                <c:pt idx="13">
                  <c:v>6863.6318218997767</c:v>
                </c:pt>
                <c:pt idx="14">
                  <c:v>7547.6318218997749</c:v>
                </c:pt>
                <c:pt idx="15">
                  <c:v>7733.2984885664428</c:v>
                </c:pt>
                <c:pt idx="16">
                  <c:v>7980.0762663442201</c:v>
                </c:pt>
                <c:pt idx="17">
                  <c:v>8154.8540441219975</c:v>
                </c:pt>
                <c:pt idx="18">
                  <c:v>7537.5207107886672</c:v>
                </c:pt>
                <c:pt idx="19">
                  <c:v>5621.5207107886654</c:v>
                </c:pt>
                <c:pt idx="20">
                  <c:v>8703.3876293609246</c:v>
                </c:pt>
                <c:pt idx="21">
                  <c:v>10285.637629360923</c:v>
                </c:pt>
                <c:pt idx="22">
                  <c:v>13266.637629360923</c:v>
                </c:pt>
                <c:pt idx="23">
                  <c:v>15742.637629360923</c:v>
                </c:pt>
                <c:pt idx="24">
                  <c:v>8175.0878812665233</c:v>
                </c:pt>
                <c:pt idx="25">
                  <c:v>7822.9767701554047</c:v>
                </c:pt>
                <c:pt idx="26">
                  <c:v>8506.9767701554047</c:v>
                </c:pt>
                <c:pt idx="27">
                  <c:v>8692.6434368220725</c:v>
                </c:pt>
                <c:pt idx="28">
                  <c:v>8939.4212145998481</c:v>
                </c:pt>
                <c:pt idx="29">
                  <c:v>9114.1989923776273</c:v>
                </c:pt>
                <c:pt idx="30">
                  <c:v>8496.865659044297</c:v>
                </c:pt>
                <c:pt idx="31">
                  <c:v>6580.8656590442952</c:v>
                </c:pt>
                <c:pt idx="32">
                  <c:v>9662.7325776165526</c:v>
                </c:pt>
                <c:pt idx="33">
                  <c:v>11244.982577616553</c:v>
                </c:pt>
                <c:pt idx="34">
                  <c:v>14225.982577616553</c:v>
                </c:pt>
                <c:pt idx="35">
                  <c:v>16701.982577616553</c:v>
                </c:pt>
                <c:pt idx="36">
                  <c:v>9134.432829522153</c:v>
                </c:pt>
                <c:pt idx="37">
                  <c:v>8782.3217184110363</c:v>
                </c:pt>
                <c:pt idx="38">
                  <c:v>9466.3217184110345</c:v>
                </c:pt>
                <c:pt idx="39">
                  <c:v>9651.9883850777005</c:v>
                </c:pt>
                <c:pt idx="40">
                  <c:v>9898.7661628554779</c:v>
                </c:pt>
                <c:pt idx="41">
                  <c:v>10073.543940633257</c:v>
                </c:pt>
                <c:pt idx="42">
                  <c:v>9456.210607299925</c:v>
                </c:pt>
                <c:pt idx="43">
                  <c:v>7540.210607299925</c:v>
                </c:pt>
                <c:pt idx="44">
                  <c:v>10622.077525872182</c:v>
                </c:pt>
                <c:pt idx="45">
                  <c:v>12204.327525872182</c:v>
                </c:pt>
                <c:pt idx="46">
                  <c:v>15185.327525872181</c:v>
                </c:pt>
                <c:pt idx="47">
                  <c:v>17661.327525872181</c:v>
                </c:pt>
                <c:pt idx="48">
                  <c:v>10093.777777777783</c:v>
                </c:pt>
                <c:pt idx="49">
                  <c:v>9741.6666666666642</c:v>
                </c:pt>
                <c:pt idx="50">
                  <c:v>10425.666666666664</c:v>
                </c:pt>
                <c:pt idx="51">
                  <c:v>10611.33333333333</c:v>
                </c:pt>
                <c:pt idx="52">
                  <c:v>10858.111111111108</c:v>
                </c:pt>
                <c:pt idx="53">
                  <c:v>11032.888888888885</c:v>
                </c:pt>
                <c:pt idx="54">
                  <c:v>10415.555555555555</c:v>
                </c:pt>
                <c:pt idx="55">
                  <c:v>8499.5555555555547</c:v>
                </c:pt>
                <c:pt idx="56">
                  <c:v>11581.422474127812</c:v>
                </c:pt>
                <c:pt idx="57">
                  <c:v>13163.67247412781</c:v>
                </c:pt>
                <c:pt idx="58">
                  <c:v>16144.67247412781</c:v>
                </c:pt>
                <c:pt idx="59">
                  <c:v>18620.672474127809</c:v>
                </c:pt>
                <c:pt idx="60">
                  <c:v>11053.122726033411</c:v>
                </c:pt>
                <c:pt idx="61">
                  <c:v>10701.011614922294</c:v>
                </c:pt>
                <c:pt idx="62">
                  <c:v>11385.011614922294</c:v>
                </c:pt>
                <c:pt idx="63">
                  <c:v>11570.67828158896</c:v>
                </c:pt>
                <c:pt idx="64">
                  <c:v>11817.456059366736</c:v>
                </c:pt>
                <c:pt idx="65">
                  <c:v>11992.233837144515</c:v>
                </c:pt>
                <c:pt idx="66">
                  <c:v>11374.900503811185</c:v>
                </c:pt>
                <c:pt idx="67">
                  <c:v>9458.9005038111827</c:v>
                </c:pt>
                <c:pt idx="68">
                  <c:v>12540.767422383442</c:v>
                </c:pt>
                <c:pt idx="69">
                  <c:v>14123.017422383442</c:v>
                </c:pt>
                <c:pt idx="70">
                  <c:v>17104.01742238344</c:v>
                </c:pt>
                <c:pt idx="71">
                  <c:v>19580.01742238344</c:v>
                </c:pt>
                <c:pt idx="72">
                  <c:v>12012.467674289041</c:v>
                </c:pt>
                <c:pt idx="73">
                  <c:v>11660.356563177924</c:v>
                </c:pt>
                <c:pt idx="74">
                  <c:v>12344.356563177922</c:v>
                </c:pt>
                <c:pt idx="75">
                  <c:v>12530.02322984459</c:v>
                </c:pt>
                <c:pt idx="76">
                  <c:v>12776.801007622367</c:v>
                </c:pt>
                <c:pt idx="77">
                  <c:v>12951.578785400145</c:v>
                </c:pt>
                <c:pt idx="78">
                  <c:v>12334.245452066813</c:v>
                </c:pt>
                <c:pt idx="79">
                  <c:v>10418.245452066813</c:v>
                </c:pt>
                <c:pt idx="80">
                  <c:v>13500.112370639072</c:v>
                </c:pt>
                <c:pt idx="81">
                  <c:v>15082.36237063907</c:v>
                </c:pt>
                <c:pt idx="82">
                  <c:v>18063.362370639068</c:v>
                </c:pt>
                <c:pt idx="83">
                  <c:v>20539.362370639068</c:v>
                </c:pt>
                <c:pt idx="84">
                  <c:v>12971.81262254467</c:v>
                </c:pt>
                <c:pt idx="85">
                  <c:v>12619.701511433552</c:v>
                </c:pt>
                <c:pt idx="86">
                  <c:v>13303.701511433552</c:v>
                </c:pt>
                <c:pt idx="87">
                  <c:v>13489.36817810022</c:v>
                </c:pt>
                <c:pt idx="88">
                  <c:v>13736.145955877995</c:v>
                </c:pt>
                <c:pt idx="89">
                  <c:v>13910.923733655773</c:v>
                </c:pt>
                <c:pt idx="90">
                  <c:v>13293.590400322442</c:v>
                </c:pt>
                <c:pt idx="91">
                  <c:v>11377.590400322442</c:v>
                </c:pt>
                <c:pt idx="92">
                  <c:v>14459.4573188947</c:v>
                </c:pt>
                <c:pt idx="93">
                  <c:v>16041.7073188947</c:v>
                </c:pt>
                <c:pt idx="94">
                  <c:v>19022.7073188947</c:v>
                </c:pt>
                <c:pt idx="95">
                  <c:v>21498.707318894696</c:v>
                </c:pt>
                <c:pt idx="96">
                  <c:v>13931.157570800298</c:v>
                </c:pt>
                <c:pt idx="97">
                  <c:v>13579.046459689182</c:v>
                </c:pt>
                <c:pt idx="98">
                  <c:v>14263.046459689182</c:v>
                </c:pt>
                <c:pt idx="99">
                  <c:v>14448.713126355848</c:v>
                </c:pt>
                <c:pt idx="100">
                  <c:v>14695.490904133625</c:v>
                </c:pt>
                <c:pt idx="101">
                  <c:v>14870.268681911404</c:v>
                </c:pt>
                <c:pt idx="102">
                  <c:v>14252.935348578072</c:v>
                </c:pt>
                <c:pt idx="103">
                  <c:v>12336.93534857807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F-488F-A132-BAF5A5CC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42144"/>
        <c:axId val="1039331168"/>
      </c:lineChart>
      <c:catAx>
        <c:axId val="9452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331168"/>
        <c:crosses val="autoZero"/>
        <c:auto val="1"/>
        <c:lblAlgn val="ctr"/>
        <c:lblOffset val="100"/>
        <c:noMultiLvlLbl val="0"/>
      </c:catAx>
      <c:valAx>
        <c:axId val="10393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24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Combined </a:t>
            </a:r>
            <a:r>
              <a:rPr lang="en-US" b="1"/>
              <a:t>Residuals (same as Seasonal Residuals)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'Detrending + Deseasonalizing'!$BS$1</c:f>
              <c:strCache>
                <c:ptCount val="1"/>
                <c:pt idx="0">
                  <c:v>Combined 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8835068238680583E-2"/>
                  <c:y val="-0.249244845996814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-0.1245x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 + 12.68x - 210.19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0.0128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'Detrending + Deseasonalizing'!$BS$2:$BS$105</c:f>
              <c:numCache>
                <c:formatCode>#,##0.0</c:formatCode>
                <c:ptCount val="104"/>
                <c:pt idx="0">
                  <c:v>375.60201524473541</c:v>
                </c:pt>
                <c:pt idx="1">
                  <c:v>629.71312635585309</c:v>
                </c:pt>
                <c:pt idx="2">
                  <c:v>86.713126355854001</c:v>
                </c:pt>
                <c:pt idx="3">
                  <c:v>-81.953540310812969</c:v>
                </c:pt>
                <c:pt idx="4">
                  <c:v>-36.731318088590342</c:v>
                </c:pt>
                <c:pt idx="5">
                  <c:v>-62.509095866368625</c:v>
                </c:pt>
                <c:pt idx="6">
                  <c:v>-193.17576253303741</c:v>
                </c:pt>
                <c:pt idx="7">
                  <c:v>2701.8242374669635</c:v>
                </c:pt>
                <c:pt idx="8">
                  <c:v>-573.04268110529483</c:v>
                </c:pt>
                <c:pt idx="9">
                  <c:v>-636.29268110529301</c:v>
                </c:pt>
                <c:pt idx="10">
                  <c:v>-2008.292681105293</c:v>
                </c:pt>
                <c:pt idx="11">
                  <c:v>-2786.292681105293</c:v>
                </c:pt>
                <c:pt idx="12">
                  <c:v>-236.74293301089347</c:v>
                </c:pt>
                <c:pt idx="13">
                  <c:v>98.368178100223304</c:v>
                </c:pt>
                <c:pt idx="14">
                  <c:v>58.368178100225123</c:v>
                </c:pt>
                <c:pt idx="15">
                  <c:v>175.70151143355724</c:v>
                </c:pt>
                <c:pt idx="16">
                  <c:v>523.92373365577987</c:v>
                </c:pt>
                <c:pt idx="17">
                  <c:v>-177.8540441219975</c:v>
                </c:pt>
                <c:pt idx="18">
                  <c:v>278.4792892113328</c:v>
                </c:pt>
                <c:pt idx="19">
                  <c:v>898.47928921133462</c:v>
                </c:pt>
                <c:pt idx="20">
                  <c:v>-178.38762936092462</c:v>
                </c:pt>
                <c:pt idx="21">
                  <c:v>-775.6376293609228</c:v>
                </c:pt>
                <c:pt idx="22">
                  <c:v>-1187.6376293609228</c:v>
                </c:pt>
                <c:pt idx="23">
                  <c:v>-1996.6376293609228</c:v>
                </c:pt>
                <c:pt idx="24">
                  <c:v>49.912118733476746</c:v>
                </c:pt>
                <c:pt idx="25">
                  <c:v>341.02322984459533</c:v>
                </c:pt>
                <c:pt idx="26">
                  <c:v>817.02322984459533</c:v>
                </c:pt>
                <c:pt idx="27">
                  <c:v>127.35656317792746</c:v>
                </c:pt>
                <c:pt idx="28">
                  <c:v>373.5787854001519</c:v>
                </c:pt>
                <c:pt idx="29">
                  <c:v>304.80100762237271</c:v>
                </c:pt>
                <c:pt idx="30">
                  <c:v>203.13434095570301</c:v>
                </c:pt>
                <c:pt idx="31">
                  <c:v>379.13434095570483</c:v>
                </c:pt>
                <c:pt idx="32">
                  <c:v>-571.73257761655259</c:v>
                </c:pt>
                <c:pt idx="33">
                  <c:v>-311.98257761655259</c:v>
                </c:pt>
                <c:pt idx="34">
                  <c:v>-1108.9825776165526</c:v>
                </c:pt>
                <c:pt idx="35">
                  <c:v>-1364.9825776165526</c:v>
                </c:pt>
                <c:pt idx="36">
                  <c:v>2132.567170477847</c:v>
                </c:pt>
                <c:pt idx="37">
                  <c:v>106.67828158896373</c:v>
                </c:pt>
                <c:pt idx="38">
                  <c:v>145.67828158896555</c:v>
                </c:pt>
                <c:pt idx="39">
                  <c:v>859.01161492229949</c:v>
                </c:pt>
                <c:pt idx="40">
                  <c:v>672.23383714452211</c:v>
                </c:pt>
                <c:pt idx="41">
                  <c:v>570.45605936674292</c:v>
                </c:pt>
                <c:pt idx="42">
                  <c:v>309.78939270007504</c:v>
                </c:pt>
                <c:pt idx="43">
                  <c:v>131.78939270007504</c:v>
                </c:pt>
                <c:pt idx="44">
                  <c:v>393.92247412781762</c:v>
                </c:pt>
                <c:pt idx="45">
                  <c:v>-402.32752587218238</c:v>
                </c:pt>
                <c:pt idx="46">
                  <c:v>-262.32752587218056</c:v>
                </c:pt>
                <c:pt idx="47">
                  <c:v>-201.32752587218056</c:v>
                </c:pt>
                <c:pt idx="48">
                  <c:v>-40.777777777782831</c:v>
                </c:pt>
                <c:pt idx="49">
                  <c:v>1065.3333333333358</c:v>
                </c:pt>
                <c:pt idx="50">
                  <c:v>287.33333333333576</c:v>
                </c:pt>
                <c:pt idx="51">
                  <c:v>119.6666666666697</c:v>
                </c:pt>
                <c:pt idx="52">
                  <c:v>485.88888888889232</c:v>
                </c:pt>
                <c:pt idx="53">
                  <c:v>477.11111111111495</c:v>
                </c:pt>
                <c:pt idx="54">
                  <c:v>309.44444444444525</c:v>
                </c:pt>
                <c:pt idx="55">
                  <c:v>-104.55555555555475</c:v>
                </c:pt>
                <c:pt idx="56">
                  <c:v>401.57752587218783</c:v>
                </c:pt>
                <c:pt idx="57">
                  <c:v>864.32752587218965</c:v>
                </c:pt>
                <c:pt idx="58">
                  <c:v>1057.3275258721897</c:v>
                </c:pt>
                <c:pt idx="59">
                  <c:v>200.32752587219147</c:v>
                </c:pt>
                <c:pt idx="60">
                  <c:v>44.8772739665892</c:v>
                </c:pt>
                <c:pt idx="61">
                  <c:v>387.98838507770597</c:v>
                </c:pt>
                <c:pt idx="62">
                  <c:v>344.98838507770597</c:v>
                </c:pt>
                <c:pt idx="63">
                  <c:v>-36.67828158896009</c:v>
                </c:pt>
                <c:pt idx="64">
                  <c:v>505.54394063326436</c:v>
                </c:pt>
                <c:pt idx="65">
                  <c:v>74.766162855485163</c:v>
                </c:pt>
                <c:pt idx="66">
                  <c:v>-481.90050381118454</c:v>
                </c:pt>
                <c:pt idx="67">
                  <c:v>-321.90050381118272</c:v>
                </c:pt>
                <c:pt idx="68">
                  <c:v>264.23257761655805</c:v>
                </c:pt>
                <c:pt idx="69">
                  <c:v>488.98257761655805</c:v>
                </c:pt>
                <c:pt idx="70">
                  <c:v>1739.9825776165599</c:v>
                </c:pt>
                <c:pt idx="71">
                  <c:v>2626.9825776165599</c:v>
                </c:pt>
                <c:pt idx="72">
                  <c:v>-1740.4676742890406</c:v>
                </c:pt>
                <c:pt idx="73">
                  <c:v>-1058.3565631779238</c:v>
                </c:pt>
                <c:pt idx="74">
                  <c:v>-1188.356563177922</c:v>
                </c:pt>
                <c:pt idx="75">
                  <c:v>-928.02322984458988</c:v>
                </c:pt>
                <c:pt idx="76">
                  <c:v>-1985.8010076223673</c:v>
                </c:pt>
                <c:pt idx="77">
                  <c:v>-981.57878540014462</c:v>
                </c:pt>
                <c:pt idx="78">
                  <c:v>-65.245452066812504</c:v>
                </c:pt>
                <c:pt idx="79">
                  <c:v>-732.2454520668125</c:v>
                </c:pt>
                <c:pt idx="80">
                  <c:v>-58.112370639071742</c:v>
                </c:pt>
                <c:pt idx="81">
                  <c:v>-308.36237063906992</c:v>
                </c:pt>
                <c:pt idx="82">
                  <c:v>396.6376293609319</c:v>
                </c:pt>
                <c:pt idx="83">
                  <c:v>1411.6376293609319</c:v>
                </c:pt>
                <c:pt idx="84">
                  <c:v>-684.81262254467038</c:v>
                </c:pt>
                <c:pt idx="85">
                  <c:v>-1100.7015114335518</c:v>
                </c:pt>
                <c:pt idx="86">
                  <c:v>-536.70151143355179</c:v>
                </c:pt>
                <c:pt idx="87">
                  <c:v>-254.36817810021967</c:v>
                </c:pt>
                <c:pt idx="88">
                  <c:v>-93.14595587799522</c:v>
                </c:pt>
                <c:pt idx="89">
                  <c:v>-358.92373365577259</c:v>
                </c:pt>
                <c:pt idx="90">
                  <c:v>55.409599677557708</c:v>
                </c:pt>
                <c:pt idx="91">
                  <c:v>-1137.5904003224423</c:v>
                </c:pt>
                <c:pt idx="92">
                  <c:v>321.54268110530029</c:v>
                </c:pt>
                <c:pt idx="93">
                  <c:v>1081.2926811053003</c:v>
                </c:pt>
                <c:pt idx="94">
                  <c:v>1373.2926811053003</c:v>
                </c:pt>
                <c:pt idx="95">
                  <c:v>2110.2926811053039</c:v>
                </c:pt>
                <c:pt idx="96">
                  <c:v>99.842429199701655</c:v>
                </c:pt>
                <c:pt idx="97">
                  <c:v>-470.04645968918157</c:v>
                </c:pt>
                <c:pt idx="98">
                  <c:v>-15.046459689181575</c:v>
                </c:pt>
                <c:pt idx="99">
                  <c:v>19.286873644152365</c:v>
                </c:pt>
                <c:pt idx="100">
                  <c:v>-445.49090413362501</c:v>
                </c:pt>
                <c:pt idx="101">
                  <c:v>153.7313180885958</c:v>
                </c:pt>
                <c:pt idx="102">
                  <c:v>-415.93534857807208</c:v>
                </c:pt>
                <c:pt idx="103">
                  <c:v>-1814.9353485780703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8-442C-8FBD-799842222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659944"/>
        <c:axId val="982660336"/>
      </c:lineChart>
      <c:catAx>
        <c:axId val="98265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60336"/>
        <c:crossesAt val="-6000"/>
        <c:auto val="1"/>
        <c:lblAlgn val="ctr"/>
        <c:lblOffset val="100"/>
        <c:noMultiLvlLbl val="0"/>
      </c:catAx>
      <c:valAx>
        <c:axId val="982660336"/>
        <c:scaling>
          <c:orientation val="minMax"/>
          <c:max val="10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5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Combined </a:t>
            </a:r>
            <a:r>
              <a:rPr lang="en-US" b="1"/>
              <a:t>Residuals^2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'Detrending + Deseasonalizing'!$CC$1</c:f>
              <c:strCache>
                <c:ptCount val="1"/>
                <c:pt idx="0">
                  <c:v>Combined Residuals^2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8835068238680583E-2"/>
                  <c:y val="-0.249244845996814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-0.1245x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 + 12.68x - 210.19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0.0128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'Detrending + Deseasonalizing'!$CC$2:$CC$105</c:f>
              <c:numCache>
                <c:formatCode>#,##0.0</c:formatCode>
                <c:ptCount val="104"/>
                <c:pt idx="0">
                  <c:v>141076.87385590645</c:v>
                </c:pt>
                <c:pt idx="1">
                  <c:v>396538.62150486262</c:v>
                </c:pt>
                <c:pt idx="2">
                  <c:v>7519.1662824063014</c:v>
                </c:pt>
                <c:pt idx="3">
                  <c:v>6716.3827694760466</c:v>
                </c:pt>
                <c:pt idx="4">
                  <c:v>1349.1897285252041</c:v>
                </c:pt>
                <c:pt idx="5">
                  <c:v>3907.387066030863</c:v>
                </c:pt>
                <c:pt idx="6">
                  <c:v>37316.875230220459</c:v>
                </c:pt>
                <c:pt idx="7">
                  <c:v>7299854.2101639388</c:v>
                </c:pt>
                <c:pt idx="8">
                  <c:v>328377.91436834465</c:v>
                </c:pt>
                <c:pt idx="9">
                  <c:v>404868.37602816214</c:v>
                </c:pt>
                <c:pt idx="10">
                  <c:v>4033239.492981086</c:v>
                </c:pt>
                <c:pt idx="11">
                  <c:v>7763426.9047809225</c:v>
                </c:pt>
                <c:pt idx="12">
                  <c:v>56047.216330600393</c:v>
                </c:pt>
                <c:pt idx="13">
                  <c:v>9676.2984627572514</c:v>
                </c:pt>
                <c:pt idx="14">
                  <c:v>3406.8442147395995</c:v>
                </c:pt>
                <c:pt idx="15">
                  <c:v>30871.021120036447</c:v>
                </c:pt>
                <c:pt idx="16">
                  <c:v>274496.07868781255</c:v>
                </c:pt>
                <c:pt idx="17">
                  <c:v>31632.061010549434</c:v>
                </c:pt>
                <c:pt idx="18">
                  <c:v>77550.714519649133</c:v>
                </c:pt>
                <c:pt idx="19">
                  <c:v>807265.03314170509</c:v>
                </c:pt>
                <c:pt idx="20">
                  <c:v>31822.146309010615</c:v>
                </c:pt>
                <c:pt idx="21">
                  <c:v>601613.73208063224</c:v>
                </c:pt>
                <c:pt idx="22">
                  <c:v>1410483.1386740326</c:v>
                </c:pt>
                <c:pt idx="23">
                  <c:v>3986561.8229800058</c:v>
                </c:pt>
                <c:pt idx="24">
                  <c:v>2491.2195964646803</c:v>
                </c:pt>
                <c:pt idx="25">
                  <c:v>116296.8432936397</c:v>
                </c:pt>
                <c:pt idx="26">
                  <c:v>667526.9581056945</c:v>
                </c:pt>
                <c:pt idx="27">
                  <c:v>16219.694184493428</c:v>
                </c:pt>
                <c:pt idx="28">
                  <c:v>139561.10890105274</c:v>
                </c:pt>
                <c:pt idx="29">
                  <c:v>92903.654247613711</c:v>
                </c:pt>
                <c:pt idx="30">
                  <c:v>41263.560475507802</c:v>
                </c:pt>
                <c:pt idx="31">
                  <c:v>143742.84849191664</c:v>
                </c:pt>
                <c:pt idx="32">
                  <c:v>326878.14030806732</c:v>
                </c:pt>
                <c:pt idx="33">
                  <c:v>97333.128736268263</c:v>
                </c:pt>
                <c:pt idx="34">
                  <c:v>1229842.3574570531</c:v>
                </c:pt>
                <c:pt idx="35">
                  <c:v>1863177.4371967281</c:v>
                </c:pt>
                <c:pt idx="36">
                  <c:v>4547842.7365998905</c:v>
                </c:pt>
                <c:pt idx="37">
                  <c:v>11380.255762774237</c:v>
                </c:pt>
                <c:pt idx="38">
                  <c:v>21222.161726713937</c:v>
                </c:pt>
                <c:pt idx="39">
                  <c:v>737900.95457141695</c:v>
                </c:pt>
                <c:pt idx="40">
                  <c:v>451898.33180204791</c:v>
                </c:pt>
                <c:pt idx="41">
                  <c:v>325420.1156682329</c:v>
                </c:pt>
                <c:pt idx="42">
                  <c:v>95969.467829481306</c:v>
                </c:pt>
                <c:pt idx="43">
                  <c:v>17368.444028254591</c:v>
                </c:pt>
                <c:pt idx="44">
                  <c:v>155174.91562298115</c:v>
                </c:pt>
                <c:pt idx="45">
                  <c:v>161867.43807443159</c:v>
                </c:pt>
                <c:pt idx="46">
                  <c:v>68815.73083021956</c:v>
                </c:pt>
                <c:pt idx="47">
                  <c:v>40532.772673813532</c:v>
                </c:pt>
                <c:pt idx="48">
                  <c:v>1662.8271604942393</c:v>
                </c:pt>
                <c:pt idx="49">
                  <c:v>1134935.1111111164</c:v>
                </c:pt>
                <c:pt idx="50">
                  <c:v>82560.444444445835</c:v>
                </c:pt>
                <c:pt idx="51">
                  <c:v>14320.111111111837</c:v>
                </c:pt>
                <c:pt idx="52">
                  <c:v>236088.01234568236</c:v>
                </c:pt>
                <c:pt idx="53">
                  <c:v>227635.01234568268</c:v>
                </c:pt>
                <c:pt idx="54">
                  <c:v>95755.864197531366</c:v>
                </c:pt>
                <c:pt idx="55">
                  <c:v>10931.864197530695</c:v>
                </c:pt>
                <c:pt idx="56">
                  <c:v>161264.50928562769</c:v>
                </c:pt>
                <c:pt idx="57">
                  <c:v>747062.07198034064</c:v>
                </c:pt>
                <c:pt idx="58">
                  <c:v>1117941.4969670058</c:v>
                </c:pt>
                <c:pt idx="59">
                  <c:v>40131.117622073543</c:v>
                </c:pt>
                <c:pt idx="60">
                  <c:v>2013.9697186723047</c:v>
                </c:pt>
                <c:pt idx="61">
                  <c:v>150534.98695520626</c:v>
                </c:pt>
                <c:pt idx="62">
                  <c:v>119016.98583852354</c:v>
                </c:pt>
                <c:pt idx="63">
                  <c:v>1345.2963403190488</c:v>
                </c:pt>
                <c:pt idx="64">
                  <c:v>255574.67591100952</c:v>
                </c:pt>
                <c:pt idx="65">
                  <c:v>5589.9791081329295</c:v>
                </c:pt>
                <c:pt idx="66">
                  <c:v>232228.09557347349</c:v>
                </c:pt>
                <c:pt idx="67">
                  <c:v>103619.93435389326</c:v>
                </c:pt>
                <c:pt idx="68">
                  <c:v>69818.855073890372</c:v>
                </c:pt>
                <c:pt idx="69">
                  <c:v>239103.96121253321</c:v>
                </c:pt>
                <c:pt idx="70">
                  <c:v>3027539.3704091678</c:v>
                </c:pt>
                <c:pt idx="71">
                  <c:v>6901037.4631009446</c:v>
                </c:pt>
                <c:pt idx="72">
                  <c:v>3029227.7252451018</c:v>
                </c:pt>
                <c:pt idx="73">
                  <c:v>1120118.6148217868</c:v>
                </c:pt>
                <c:pt idx="74">
                  <c:v>1412191.3212480426</c:v>
                </c:pt>
                <c:pt idx="75">
                  <c:v>861227.11513118446</c:v>
                </c:pt>
                <c:pt idx="76">
                  <c:v>3943405.6418740093</c:v>
                </c:pt>
                <c:pt idx="77">
                  <c:v>963496.91194762313</c:v>
                </c:pt>
                <c:pt idx="78">
                  <c:v>4256.9690154027285</c:v>
                </c:pt>
                <c:pt idx="79">
                  <c:v>536183.40207253059</c:v>
                </c:pt>
                <c:pt idx="80">
                  <c:v>3377.0476212928475</c:v>
                </c:pt>
                <c:pt idx="81">
                  <c:v>95087.351626147138</c:v>
                </c:pt>
                <c:pt idx="82">
                  <c:v>157321.40902505998</c:v>
                </c:pt>
                <c:pt idx="83">
                  <c:v>1992720.7966277518</c:v>
                </c:pt>
                <c:pt idx="84">
                  <c:v>468968.32799650921</c:v>
                </c:pt>
                <c:pt idx="85">
                  <c:v>1211543.8172721053</c:v>
                </c:pt>
                <c:pt idx="86">
                  <c:v>288048.5123750589</c:v>
                </c:pt>
                <c:pt idx="87">
                  <c:v>64703.170030025074</c:v>
                </c:pt>
                <c:pt idx="88">
                  <c:v>8676.1690964254321</c:v>
                </c:pt>
                <c:pt idx="89">
                  <c:v>128826.24658139999</c:v>
                </c:pt>
                <c:pt idx="90">
                  <c:v>3070.2237364272032</c:v>
                </c:pt>
                <c:pt idx="91">
                  <c:v>1294111.9189057746</c:v>
                </c:pt>
                <c:pt idx="92">
                  <c:v>103389.69577238483</c:v>
                </c:pt>
                <c:pt idx="93">
                  <c:v>1169193.8622118887</c:v>
                </c:pt>
                <c:pt idx="94">
                  <c:v>1885932.7879773839</c:v>
                </c:pt>
                <c:pt idx="95">
                  <c:v>4453335.199926612</c:v>
                </c:pt>
                <c:pt idx="96">
                  <c:v>9968.510668497438</c:v>
                </c:pt>
                <c:pt idx="97">
                  <c:v>220943.6742663334</c:v>
                </c:pt>
                <c:pt idx="98">
                  <c:v>226.39594917816609</c:v>
                </c:pt>
                <c:pt idx="99">
                  <c:v>371.98349496549912</c:v>
                </c:pt>
                <c:pt idx="100">
                  <c:v>198462.14566579467</c:v>
                </c:pt>
                <c:pt idx="101">
                  <c:v>23633.318161257022</c:v>
                </c:pt>
                <c:pt idx="102">
                  <c:v>173002.21419676233</c:v>
                </c:pt>
                <c:pt idx="103">
                  <c:v>3293990.3195182015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8-4662-8133-6FC539D4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903360"/>
        <c:axId val="979905320"/>
      </c:lineChart>
      <c:catAx>
        <c:axId val="97990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5320"/>
        <c:crossesAt val="-6000"/>
        <c:auto val="1"/>
        <c:lblAlgn val="ctr"/>
        <c:lblOffset val="100"/>
        <c:noMultiLvlLbl val="0"/>
      </c:catAx>
      <c:valAx>
        <c:axId val="979905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'Annual sales'!$E$1</c:f>
              <c:strCache>
                <c:ptCount val="1"/>
                <c:pt idx="0">
                  <c:v>Annual Sales</c:v>
                </c:pt>
              </c:strCache>
            </c:strRef>
          </c:tx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339807524059494"/>
                  <c:y val="-0.1689024300333244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11748x - 2E+07
R² = 0.9762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'Annual sales'!$D$2:$D$9</c:f>
              <c:numCache>
                <c:formatCode>General</c:formatCod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xVal>
          <c:yVal>
            <c:numRef>
              <c:f>'Annual sales'!$E$2:$E$9</c:f>
              <c:numCache>
                <c:formatCode>General</c:formatCode>
                <c:ptCount val="8"/>
                <c:pt idx="0">
                  <c:v>92556</c:v>
                </c:pt>
                <c:pt idx="1">
                  <c:v>104133</c:v>
                </c:pt>
                <c:pt idx="2">
                  <c:v>117403</c:v>
                </c:pt>
                <c:pt idx="3">
                  <c:v>134133</c:v>
                </c:pt>
                <c:pt idx="4">
                  <c:v>146312</c:v>
                </c:pt>
                <c:pt idx="5">
                  <c:v>158339</c:v>
                </c:pt>
                <c:pt idx="6">
                  <c:v>156975</c:v>
                </c:pt>
                <c:pt idx="7">
                  <c:v>176501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46D7-8AB4-1CBA7A96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52152"/>
        <c:axId val="707159336"/>
      </c:scatterChart>
      <c:valAx>
        <c:axId val="70945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159336"/>
        <c:crosses val="autoZero"/>
        <c:crossBetween val="midCat"/>
      </c:valAx>
      <c:valAx>
        <c:axId val="70715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45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 Residuals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Detrending!$F$1</c:f>
              <c:strCache>
                <c:ptCount val="1"/>
                <c:pt idx="0">
                  <c:v>Trend 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Detrending!$F$2:$F$105</c:f>
              <c:numCache>
                <c:formatCode>#,##0.0</c:formatCode>
                <c:ptCount val="104"/>
                <c:pt idx="0">
                  <c:v>-749.28241758241074</c:v>
                </c:pt>
                <c:pt idx="1">
                  <c:v>-927.22782993704641</c:v>
                </c:pt>
                <c:pt idx="2">
                  <c:v>-866.17324229168207</c:v>
                </c:pt>
                <c:pt idx="3">
                  <c:v>-929.11865464631774</c:v>
                </c:pt>
                <c:pt idx="4">
                  <c:v>-717.06406700095431</c:v>
                </c:pt>
                <c:pt idx="5">
                  <c:v>-648.00947935558997</c:v>
                </c:pt>
                <c:pt idx="6">
                  <c:v>-1475.9548917102256</c:v>
                </c:pt>
                <c:pt idx="7">
                  <c:v>-576.9003040648613</c:v>
                </c:pt>
                <c:pt idx="8">
                  <c:v>-849.84571641949697</c:v>
                </c:pt>
                <c:pt idx="9">
                  <c:v>589.20887122586737</c:v>
                </c:pt>
                <c:pt idx="10">
                  <c:v>2118.2634588712317</c:v>
                </c:pt>
                <c:pt idx="11">
                  <c:v>3736.3180465165951</c:v>
                </c:pt>
                <c:pt idx="12">
                  <c:v>-1361.6273658380396</c:v>
                </c:pt>
                <c:pt idx="13">
                  <c:v>-1458.5727781926762</c:v>
                </c:pt>
                <c:pt idx="14">
                  <c:v>-894.51819054731095</c:v>
                </c:pt>
                <c:pt idx="15">
                  <c:v>-671.46360290194752</c:v>
                </c:pt>
                <c:pt idx="16">
                  <c:v>-156.4090152565841</c:v>
                </c:pt>
                <c:pt idx="17">
                  <c:v>-763.35442761121885</c:v>
                </c:pt>
                <c:pt idx="18">
                  <c:v>-1004.2998399658554</c:v>
                </c:pt>
                <c:pt idx="19">
                  <c:v>-2380.2452523204902</c:v>
                </c:pt>
                <c:pt idx="20">
                  <c:v>-455.19066467512675</c:v>
                </c:pt>
                <c:pt idx="21">
                  <c:v>449.86392297023849</c:v>
                </c:pt>
                <c:pt idx="22">
                  <c:v>2938.9185106156019</c:v>
                </c:pt>
                <c:pt idx="23">
                  <c:v>4525.9730982609653</c:v>
                </c:pt>
                <c:pt idx="24">
                  <c:v>-1074.9723140936694</c:v>
                </c:pt>
                <c:pt idx="25">
                  <c:v>-1215.9177264483042</c:v>
                </c:pt>
                <c:pt idx="26">
                  <c:v>-135.86313880294074</c:v>
                </c:pt>
                <c:pt idx="27">
                  <c:v>-719.80855115757731</c:v>
                </c:pt>
                <c:pt idx="28">
                  <c:v>-306.75396351221207</c:v>
                </c:pt>
                <c:pt idx="29">
                  <c:v>-280.69937586684864</c:v>
                </c:pt>
                <c:pt idx="30">
                  <c:v>-1079.6447882214852</c:v>
                </c:pt>
                <c:pt idx="31">
                  <c:v>-2899.59020057612</c:v>
                </c:pt>
                <c:pt idx="32">
                  <c:v>-848.53561293075472</c:v>
                </c:pt>
                <c:pt idx="33">
                  <c:v>913.5189747146087</c:v>
                </c:pt>
                <c:pt idx="34">
                  <c:v>3017.5735623599721</c:v>
                </c:pt>
                <c:pt idx="35">
                  <c:v>5157.6281500053374</c:v>
                </c:pt>
                <c:pt idx="36">
                  <c:v>1007.6827376507008</c:v>
                </c:pt>
                <c:pt idx="37">
                  <c:v>-1450.2626747039358</c:v>
                </c:pt>
                <c:pt idx="38">
                  <c:v>-807.20808705857053</c:v>
                </c:pt>
                <c:pt idx="39">
                  <c:v>11.846500586794718</c:v>
                </c:pt>
                <c:pt idx="40">
                  <c:v>-8.0989117678418552</c:v>
                </c:pt>
                <c:pt idx="41">
                  <c:v>-15.044324122478429</c:v>
                </c:pt>
                <c:pt idx="42">
                  <c:v>-972.98973647711318</c:v>
                </c:pt>
                <c:pt idx="43">
                  <c:v>-3146.9351488317498</c:v>
                </c:pt>
                <c:pt idx="44">
                  <c:v>117.11943881361549</c:v>
                </c:pt>
                <c:pt idx="45">
                  <c:v>823.17402645897891</c:v>
                </c:pt>
                <c:pt idx="46">
                  <c:v>3864.2286141043442</c:v>
                </c:pt>
                <c:pt idx="47">
                  <c:v>6321.2832017497076</c:v>
                </c:pt>
                <c:pt idx="48">
                  <c:v>-1165.662210604929</c:v>
                </c:pt>
                <c:pt idx="49">
                  <c:v>-491.60762295956374</c:v>
                </c:pt>
                <c:pt idx="50">
                  <c:v>-665.55303531420032</c:v>
                </c:pt>
                <c:pt idx="51">
                  <c:v>-727.49844766883507</c:v>
                </c:pt>
                <c:pt idx="52">
                  <c:v>-194.44386002347164</c:v>
                </c:pt>
                <c:pt idx="53">
                  <c:v>-108.3892723781064</c:v>
                </c:pt>
                <c:pt idx="54">
                  <c:v>-973.33468473274297</c:v>
                </c:pt>
                <c:pt idx="55">
                  <c:v>-3383.2800970873795</c:v>
                </c:pt>
                <c:pt idx="56">
                  <c:v>124.7744905579857</c:v>
                </c:pt>
                <c:pt idx="57">
                  <c:v>2089.8290782033509</c:v>
                </c:pt>
                <c:pt idx="58">
                  <c:v>5183.8836658487144</c:v>
                </c:pt>
                <c:pt idx="59">
                  <c:v>6722.9382534940778</c:v>
                </c:pt>
                <c:pt idx="60">
                  <c:v>-1080.007158860557</c:v>
                </c:pt>
                <c:pt idx="61">
                  <c:v>-1168.9525712151935</c:v>
                </c:pt>
                <c:pt idx="62">
                  <c:v>-607.8979835698301</c:v>
                </c:pt>
                <c:pt idx="63">
                  <c:v>-883.84339592446486</c:v>
                </c:pt>
                <c:pt idx="64">
                  <c:v>-174.78880827909961</c:v>
                </c:pt>
                <c:pt idx="65">
                  <c:v>-510.73422063373619</c:v>
                </c:pt>
                <c:pt idx="66">
                  <c:v>-1764.6796329883728</c:v>
                </c:pt>
                <c:pt idx="67">
                  <c:v>-3600.6250453430075</c:v>
                </c:pt>
                <c:pt idx="68">
                  <c:v>-12.570457697644088</c:v>
                </c:pt>
                <c:pt idx="69">
                  <c:v>1714.4841299477193</c:v>
                </c:pt>
                <c:pt idx="70">
                  <c:v>5866.5387175930846</c:v>
                </c:pt>
                <c:pt idx="71">
                  <c:v>9149.5933052384498</c:v>
                </c:pt>
                <c:pt idx="72">
                  <c:v>-2865.3521071161867</c:v>
                </c:pt>
                <c:pt idx="73">
                  <c:v>-2615.2975194708233</c:v>
                </c:pt>
                <c:pt idx="74">
                  <c:v>-2141.2429318254581</c:v>
                </c:pt>
                <c:pt idx="75">
                  <c:v>-1775.1883441800946</c:v>
                </c:pt>
                <c:pt idx="76">
                  <c:v>-2666.1337565347312</c:v>
                </c:pt>
                <c:pt idx="77">
                  <c:v>-1567.079168889366</c:v>
                </c:pt>
                <c:pt idx="78">
                  <c:v>-1348.0245812440007</c:v>
                </c:pt>
                <c:pt idx="79">
                  <c:v>-4010.9699935986373</c:v>
                </c:pt>
                <c:pt idx="80">
                  <c:v>-334.91540595327388</c:v>
                </c:pt>
                <c:pt idx="81">
                  <c:v>917.13918169209137</c:v>
                </c:pt>
                <c:pt idx="82">
                  <c:v>4523.1937693374566</c:v>
                </c:pt>
                <c:pt idx="83">
                  <c:v>7934.24835698282</c:v>
                </c:pt>
                <c:pt idx="84">
                  <c:v>-1809.6970553718165</c:v>
                </c:pt>
                <c:pt idx="85">
                  <c:v>-2657.6424677264513</c:v>
                </c:pt>
                <c:pt idx="86">
                  <c:v>-1489.5878800810879</c:v>
                </c:pt>
                <c:pt idx="87">
                  <c:v>-1101.5332924357244</c:v>
                </c:pt>
                <c:pt idx="88">
                  <c:v>-773.47870479035919</c:v>
                </c:pt>
                <c:pt idx="89">
                  <c:v>-944.42411714499394</c:v>
                </c:pt>
                <c:pt idx="90">
                  <c:v>-1227.3695294996305</c:v>
                </c:pt>
                <c:pt idx="91">
                  <c:v>-4416.3149418542671</c:v>
                </c:pt>
                <c:pt idx="92">
                  <c:v>44.739645791098155</c:v>
                </c:pt>
                <c:pt idx="93">
                  <c:v>2306.7942334364616</c:v>
                </c:pt>
                <c:pt idx="94">
                  <c:v>5499.848821081825</c:v>
                </c:pt>
                <c:pt idx="95">
                  <c:v>8632.9034087271903</c:v>
                </c:pt>
                <c:pt idx="96">
                  <c:v>-1025.0420036274445</c:v>
                </c:pt>
                <c:pt idx="97">
                  <c:v>-2026.9874159820811</c:v>
                </c:pt>
                <c:pt idx="98">
                  <c:v>-967.93282833671765</c:v>
                </c:pt>
                <c:pt idx="99">
                  <c:v>-827.8782406913524</c:v>
                </c:pt>
                <c:pt idx="100">
                  <c:v>-1125.823653045989</c:v>
                </c:pt>
                <c:pt idx="101">
                  <c:v>-431.76906540062555</c:v>
                </c:pt>
                <c:pt idx="102">
                  <c:v>-1698.7144777552603</c:v>
                </c:pt>
                <c:pt idx="103">
                  <c:v>-5093.6598901098951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431C-9646-F917C478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26104"/>
        <c:axId val="754726496"/>
      </c:lineChart>
      <c:catAx>
        <c:axId val="75472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26496"/>
        <c:crossesAt val="-6000"/>
        <c:auto val="1"/>
        <c:lblAlgn val="ctr"/>
        <c:lblOffset val="100"/>
        <c:noMultiLvlLbl val="0"/>
      </c:catAx>
      <c:valAx>
        <c:axId val="754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2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23898092308822E-2"/>
          <c:y val="0.13354396460079679"/>
          <c:w val="0.904782575676506"/>
          <c:h val="0.76547120952284597"/>
        </c:manualLayout>
      </c:layout>
      <c:lineChart>
        <c:grouping val="standard"/>
        <c:varyColors val="0"/>
        <c:ser>
          <c:idx val="0"/>
          <c:order val="0"/>
          <c:tx>
            <c:strRef>
              <c:f>Deseasonalizing!$D$1</c:f>
              <c:strCache>
                <c:ptCount val="1"/>
                <c:pt idx="0">
                  <c:v>Sales</c:v>
                </c:pt>
              </c:strCache>
            </c:strRef>
          </c:tx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5.0697437231963433E-2"/>
                  <c:y val="0.2466828834604291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79.945x + 7301.3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0.4477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val>
            <c:numRef>
              <c:f>Deseasonalizing!$D$2:$D$105</c:f>
              <c:numCache>
                <c:formatCode>General</c:formatCode>
                <c:ptCount val="104"/>
                <c:pt idx="0">
                  <c:v>6632</c:v>
                </c:pt>
                <c:pt idx="1">
                  <c:v>6534</c:v>
                </c:pt>
                <c:pt idx="2">
                  <c:v>6675</c:v>
                </c:pt>
                <c:pt idx="3">
                  <c:v>6692</c:v>
                </c:pt>
                <c:pt idx="4">
                  <c:v>6984</c:v>
                </c:pt>
                <c:pt idx="5">
                  <c:v>7133</c:v>
                </c:pt>
                <c:pt idx="6">
                  <c:v>6385</c:v>
                </c:pt>
                <c:pt idx="7">
                  <c:v>7364</c:v>
                </c:pt>
                <c:pt idx="8">
                  <c:v>7171</c:v>
                </c:pt>
                <c:pt idx="9">
                  <c:v>8690</c:v>
                </c:pt>
                <c:pt idx="10">
                  <c:v>10299</c:v>
                </c:pt>
                <c:pt idx="11">
                  <c:v>11997</c:v>
                </c:pt>
                <c:pt idx="12">
                  <c:v>6979</c:v>
                </c:pt>
                <c:pt idx="13">
                  <c:v>6962</c:v>
                </c:pt>
                <c:pt idx="14">
                  <c:v>7606</c:v>
                </c:pt>
                <c:pt idx="15">
                  <c:v>7909</c:v>
                </c:pt>
                <c:pt idx="16">
                  <c:v>8504</c:v>
                </c:pt>
                <c:pt idx="17">
                  <c:v>7977</c:v>
                </c:pt>
                <c:pt idx="18">
                  <c:v>7816</c:v>
                </c:pt>
                <c:pt idx="19">
                  <c:v>6520</c:v>
                </c:pt>
                <c:pt idx="20">
                  <c:v>8525</c:v>
                </c:pt>
                <c:pt idx="21">
                  <c:v>9510</c:v>
                </c:pt>
                <c:pt idx="22">
                  <c:v>12079</c:v>
                </c:pt>
                <c:pt idx="23">
                  <c:v>13746</c:v>
                </c:pt>
                <c:pt idx="24">
                  <c:v>8225</c:v>
                </c:pt>
                <c:pt idx="25">
                  <c:v>8164</c:v>
                </c:pt>
                <c:pt idx="26">
                  <c:v>9324</c:v>
                </c:pt>
                <c:pt idx="27">
                  <c:v>8820</c:v>
                </c:pt>
                <c:pt idx="28">
                  <c:v>9313</c:v>
                </c:pt>
                <c:pt idx="29">
                  <c:v>9419</c:v>
                </c:pt>
                <c:pt idx="30">
                  <c:v>8700</c:v>
                </c:pt>
                <c:pt idx="31">
                  <c:v>6960</c:v>
                </c:pt>
                <c:pt idx="32">
                  <c:v>9091</c:v>
                </c:pt>
                <c:pt idx="33">
                  <c:v>10933</c:v>
                </c:pt>
                <c:pt idx="34">
                  <c:v>13117</c:v>
                </c:pt>
                <c:pt idx="35">
                  <c:v>15337</c:v>
                </c:pt>
                <c:pt idx="36">
                  <c:v>11267</c:v>
                </c:pt>
                <c:pt idx="37">
                  <c:v>8889</c:v>
                </c:pt>
                <c:pt idx="38">
                  <c:v>9612</c:v>
                </c:pt>
                <c:pt idx="39">
                  <c:v>10511</c:v>
                </c:pt>
                <c:pt idx="40">
                  <c:v>10571</c:v>
                </c:pt>
                <c:pt idx="41">
                  <c:v>10644</c:v>
                </c:pt>
                <c:pt idx="42">
                  <c:v>9766</c:v>
                </c:pt>
                <c:pt idx="43">
                  <c:v>7672</c:v>
                </c:pt>
                <c:pt idx="44">
                  <c:v>11016</c:v>
                </c:pt>
                <c:pt idx="45">
                  <c:v>11802</c:v>
                </c:pt>
                <c:pt idx="46">
                  <c:v>14923</c:v>
                </c:pt>
                <c:pt idx="47">
                  <c:v>17460</c:v>
                </c:pt>
                <c:pt idx="48">
                  <c:v>10053</c:v>
                </c:pt>
                <c:pt idx="49">
                  <c:v>10807</c:v>
                </c:pt>
                <c:pt idx="50">
                  <c:v>10713</c:v>
                </c:pt>
                <c:pt idx="51">
                  <c:v>10731</c:v>
                </c:pt>
                <c:pt idx="52">
                  <c:v>11344</c:v>
                </c:pt>
                <c:pt idx="53">
                  <c:v>11510</c:v>
                </c:pt>
                <c:pt idx="54">
                  <c:v>10725</c:v>
                </c:pt>
                <c:pt idx="55">
                  <c:v>8395</c:v>
                </c:pt>
                <c:pt idx="56">
                  <c:v>11983</c:v>
                </c:pt>
                <c:pt idx="57">
                  <c:v>14028</c:v>
                </c:pt>
                <c:pt idx="58">
                  <c:v>17202</c:v>
                </c:pt>
                <c:pt idx="59">
                  <c:v>18821</c:v>
                </c:pt>
                <c:pt idx="60">
                  <c:v>11098</c:v>
                </c:pt>
                <c:pt idx="61">
                  <c:v>11089</c:v>
                </c:pt>
                <c:pt idx="62">
                  <c:v>11730</c:v>
                </c:pt>
                <c:pt idx="63">
                  <c:v>11534</c:v>
                </c:pt>
                <c:pt idx="64">
                  <c:v>12323</c:v>
                </c:pt>
                <c:pt idx="65">
                  <c:v>12067</c:v>
                </c:pt>
                <c:pt idx="66">
                  <c:v>10893</c:v>
                </c:pt>
                <c:pt idx="67">
                  <c:v>9137</c:v>
                </c:pt>
                <c:pt idx="68">
                  <c:v>12805</c:v>
                </c:pt>
                <c:pt idx="69">
                  <c:v>14612</c:v>
                </c:pt>
                <c:pt idx="70">
                  <c:v>18844</c:v>
                </c:pt>
                <c:pt idx="71">
                  <c:v>22207</c:v>
                </c:pt>
                <c:pt idx="72">
                  <c:v>10272</c:v>
                </c:pt>
                <c:pt idx="73">
                  <c:v>10602</c:v>
                </c:pt>
                <c:pt idx="74">
                  <c:v>11156</c:v>
                </c:pt>
                <c:pt idx="75">
                  <c:v>11602</c:v>
                </c:pt>
                <c:pt idx="76">
                  <c:v>10791</c:v>
                </c:pt>
                <c:pt idx="77">
                  <c:v>11970</c:v>
                </c:pt>
                <c:pt idx="78">
                  <c:v>12269</c:v>
                </c:pt>
                <c:pt idx="79">
                  <c:v>9686</c:v>
                </c:pt>
                <c:pt idx="80">
                  <c:v>13442</c:v>
                </c:pt>
                <c:pt idx="81">
                  <c:v>14774</c:v>
                </c:pt>
                <c:pt idx="82">
                  <c:v>18460</c:v>
                </c:pt>
                <c:pt idx="83">
                  <c:v>21951</c:v>
                </c:pt>
                <c:pt idx="84">
                  <c:v>12287</c:v>
                </c:pt>
                <c:pt idx="85">
                  <c:v>11519</c:v>
                </c:pt>
                <c:pt idx="86">
                  <c:v>12767</c:v>
                </c:pt>
                <c:pt idx="87">
                  <c:v>13235</c:v>
                </c:pt>
                <c:pt idx="88">
                  <c:v>13643</c:v>
                </c:pt>
                <c:pt idx="89">
                  <c:v>13552</c:v>
                </c:pt>
                <c:pt idx="90">
                  <c:v>13349</c:v>
                </c:pt>
                <c:pt idx="91">
                  <c:v>10240</c:v>
                </c:pt>
                <c:pt idx="92">
                  <c:v>14781</c:v>
                </c:pt>
                <c:pt idx="93">
                  <c:v>17123</c:v>
                </c:pt>
                <c:pt idx="94">
                  <c:v>20396</c:v>
                </c:pt>
                <c:pt idx="95">
                  <c:v>23609</c:v>
                </c:pt>
                <c:pt idx="96">
                  <c:v>14031</c:v>
                </c:pt>
                <c:pt idx="97">
                  <c:v>13109</c:v>
                </c:pt>
                <c:pt idx="98">
                  <c:v>14248</c:v>
                </c:pt>
                <c:pt idx="99">
                  <c:v>14468</c:v>
                </c:pt>
                <c:pt idx="100">
                  <c:v>14250</c:v>
                </c:pt>
                <c:pt idx="101">
                  <c:v>15024</c:v>
                </c:pt>
                <c:pt idx="102">
                  <c:v>13837</c:v>
                </c:pt>
                <c:pt idx="103">
                  <c:v>10522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A-44BC-B68F-BC6D9FFD229C}"/>
            </c:ext>
          </c:extLst>
        </c:ser>
        <c:ser>
          <c:idx val="1"/>
          <c:order val="1"/>
          <c:tx>
            <c:strRef>
              <c:f>Deseasonalizing!$E$1</c:f>
              <c:strCache>
                <c:ptCount val="1"/>
                <c:pt idx="0">
                  <c:v>Trend Fit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Deseasonalizing!$E$2:$E$105</c:f>
              <c:numCache>
                <c:formatCode>#,##0.0</c:formatCode>
                <c:ptCount val="104"/>
                <c:pt idx="0">
                  <c:v>7381.2824175824107</c:v>
                </c:pt>
                <c:pt idx="1">
                  <c:v>7461.2278299370464</c:v>
                </c:pt>
                <c:pt idx="2">
                  <c:v>7541.1732422916821</c:v>
                </c:pt>
                <c:pt idx="3">
                  <c:v>7621.1186546463177</c:v>
                </c:pt>
                <c:pt idx="4">
                  <c:v>7701.0640670009543</c:v>
                </c:pt>
                <c:pt idx="5">
                  <c:v>7781.00947935559</c:v>
                </c:pt>
                <c:pt idx="6">
                  <c:v>7860.9548917102256</c:v>
                </c:pt>
                <c:pt idx="7">
                  <c:v>7940.9003040648613</c:v>
                </c:pt>
                <c:pt idx="8">
                  <c:v>8020.845716419497</c:v>
                </c:pt>
                <c:pt idx="9">
                  <c:v>8100.7911287741326</c:v>
                </c:pt>
                <c:pt idx="10">
                  <c:v>8180.7365411287683</c:v>
                </c:pt>
                <c:pt idx="11">
                  <c:v>8260.6819534834049</c:v>
                </c:pt>
                <c:pt idx="12">
                  <c:v>8340.6273658380396</c:v>
                </c:pt>
                <c:pt idx="13">
                  <c:v>8420.5727781926762</c:v>
                </c:pt>
                <c:pt idx="14">
                  <c:v>8500.518190547311</c:v>
                </c:pt>
                <c:pt idx="15">
                  <c:v>8580.4636029019475</c:v>
                </c:pt>
                <c:pt idx="16">
                  <c:v>8660.4090152565841</c:v>
                </c:pt>
                <c:pt idx="17">
                  <c:v>8740.3544276112189</c:v>
                </c:pt>
                <c:pt idx="18">
                  <c:v>8820.2998399658554</c:v>
                </c:pt>
                <c:pt idx="19">
                  <c:v>8900.2452523204902</c:v>
                </c:pt>
                <c:pt idx="20">
                  <c:v>8980.1906646751268</c:v>
                </c:pt>
                <c:pt idx="21">
                  <c:v>9060.1360770297615</c:v>
                </c:pt>
                <c:pt idx="22">
                  <c:v>9140.0814893843981</c:v>
                </c:pt>
                <c:pt idx="23">
                  <c:v>9220.0269017390347</c:v>
                </c:pt>
                <c:pt idx="24">
                  <c:v>9299.9723140936694</c:v>
                </c:pt>
                <c:pt idx="25">
                  <c:v>9379.9177264483042</c:v>
                </c:pt>
                <c:pt idx="26">
                  <c:v>9459.8631388029407</c:v>
                </c:pt>
                <c:pt idx="27">
                  <c:v>9539.8085511575773</c:v>
                </c:pt>
                <c:pt idx="28">
                  <c:v>9619.7539635122121</c:v>
                </c:pt>
                <c:pt idx="29">
                  <c:v>9699.6993758668486</c:v>
                </c:pt>
                <c:pt idx="30">
                  <c:v>9779.6447882214852</c:v>
                </c:pt>
                <c:pt idx="31">
                  <c:v>9859.59020057612</c:v>
                </c:pt>
                <c:pt idx="32">
                  <c:v>9939.5356129307547</c:v>
                </c:pt>
                <c:pt idx="33">
                  <c:v>10019.481025285391</c:v>
                </c:pt>
                <c:pt idx="34">
                  <c:v>10099.426437640028</c:v>
                </c:pt>
                <c:pt idx="35">
                  <c:v>10179.371849994663</c:v>
                </c:pt>
                <c:pt idx="36">
                  <c:v>10259.317262349299</c:v>
                </c:pt>
                <c:pt idx="37">
                  <c:v>10339.262674703936</c:v>
                </c:pt>
                <c:pt idx="38">
                  <c:v>10419.208087058571</c:v>
                </c:pt>
                <c:pt idx="39">
                  <c:v>10499.153499413205</c:v>
                </c:pt>
                <c:pt idx="40">
                  <c:v>10579.098911767842</c:v>
                </c:pt>
                <c:pt idx="41">
                  <c:v>10659.044324122478</c:v>
                </c:pt>
                <c:pt idx="42">
                  <c:v>10738.989736477113</c:v>
                </c:pt>
                <c:pt idx="43">
                  <c:v>10818.93514883175</c:v>
                </c:pt>
                <c:pt idx="44">
                  <c:v>10898.880561186385</c:v>
                </c:pt>
                <c:pt idx="45">
                  <c:v>10978.825973541021</c:v>
                </c:pt>
                <c:pt idx="46">
                  <c:v>11058.771385895656</c:v>
                </c:pt>
                <c:pt idx="47">
                  <c:v>11138.716798250292</c:v>
                </c:pt>
                <c:pt idx="48">
                  <c:v>11218.662210604929</c:v>
                </c:pt>
                <c:pt idx="49">
                  <c:v>11298.607622959564</c:v>
                </c:pt>
                <c:pt idx="50">
                  <c:v>11378.5530353142</c:v>
                </c:pt>
                <c:pt idx="51">
                  <c:v>11458.498447668835</c:v>
                </c:pt>
                <c:pt idx="52">
                  <c:v>11538.443860023472</c:v>
                </c:pt>
                <c:pt idx="53">
                  <c:v>11618.389272378106</c:v>
                </c:pt>
                <c:pt idx="54">
                  <c:v>11698.334684732743</c:v>
                </c:pt>
                <c:pt idx="55">
                  <c:v>11778.28009708738</c:v>
                </c:pt>
                <c:pt idx="56">
                  <c:v>11858.225509442014</c:v>
                </c:pt>
                <c:pt idx="57">
                  <c:v>11938.170921796649</c:v>
                </c:pt>
                <c:pt idx="58">
                  <c:v>12018.116334151286</c:v>
                </c:pt>
                <c:pt idx="59">
                  <c:v>12098.061746505922</c:v>
                </c:pt>
                <c:pt idx="60">
                  <c:v>12178.007158860557</c:v>
                </c:pt>
                <c:pt idx="61">
                  <c:v>12257.952571215194</c:v>
                </c:pt>
                <c:pt idx="62">
                  <c:v>12337.89798356983</c:v>
                </c:pt>
                <c:pt idx="63">
                  <c:v>12417.843395924465</c:v>
                </c:pt>
                <c:pt idx="64">
                  <c:v>12497.7888082791</c:v>
                </c:pt>
                <c:pt idx="65">
                  <c:v>12577.734220633736</c:v>
                </c:pt>
                <c:pt idx="66">
                  <c:v>12657.679632988373</c:v>
                </c:pt>
                <c:pt idx="67">
                  <c:v>12737.625045343008</c:v>
                </c:pt>
                <c:pt idx="68">
                  <c:v>12817.570457697644</c:v>
                </c:pt>
                <c:pt idx="69">
                  <c:v>12897.515870052281</c:v>
                </c:pt>
                <c:pt idx="70">
                  <c:v>12977.461282406915</c:v>
                </c:pt>
                <c:pt idx="71">
                  <c:v>13057.40669476155</c:v>
                </c:pt>
                <c:pt idx="72">
                  <c:v>13137.352107116187</c:v>
                </c:pt>
                <c:pt idx="73">
                  <c:v>13217.297519470823</c:v>
                </c:pt>
                <c:pt idx="74">
                  <c:v>13297.242931825458</c:v>
                </c:pt>
                <c:pt idx="75">
                  <c:v>13377.188344180095</c:v>
                </c:pt>
                <c:pt idx="76">
                  <c:v>13457.133756534731</c:v>
                </c:pt>
                <c:pt idx="77">
                  <c:v>13537.079168889366</c:v>
                </c:pt>
                <c:pt idx="78">
                  <c:v>13617.024581244001</c:v>
                </c:pt>
                <c:pt idx="79">
                  <c:v>13696.969993598637</c:v>
                </c:pt>
                <c:pt idx="80">
                  <c:v>13776.915405953274</c:v>
                </c:pt>
                <c:pt idx="81">
                  <c:v>13856.860818307909</c:v>
                </c:pt>
                <c:pt idx="82">
                  <c:v>13936.806230662543</c:v>
                </c:pt>
                <c:pt idx="83">
                  <c:v>14016.75164301718</c:v>
                </c:pt>
                <c:pt idx="84">
                  <c:v>14096.697055371817</c:v>
                </c:pt>
                <c:pt idx="85">
                  <c:v>14176.642467726451</c:v>
                </c:pt>
                <c:pt idx="86">
                  <c:v>14256.587880081088</c:v>
                </c:pt>
                <c:pt idx="87">
                  <c:v>14336.533292435724</c:v>
                </c:pt>
                <c:pt idx="88">
                  <c:v>14416.478704790359</c:v>
                </c:pt>
                <c:pt idx="89">
                  <c:v>14496.424117144994</c:v>
                </c:pt>
                <c:pt idx="90">
                  <c:v>14576.369529499631</c:v>
                </c:pt>
                <c:pt idx="91">
                  <c:v>14656.314941854267</c:v>
                </c:pt>
                <c:pt idx="92">
                  <c:v>14736.260354208902</c:v>
                </c:pt>
                <c:pt idx="93">
                  <c:v>14816.205766563538</c:v>
                </c:pt>
                <c:pt idx="94">
                  <c:v>14896.151178918175</c:v>
                </c:pt>
                <c:pt idx="95">
                  <c:v>14976.09659127281</c:v>
                </c:pt>
                <c:pt idx="96">
                  <c:v>15056.042003627445</c:v>
                </c:pt>
                <c:pt idx="97">
                  <c:v>15135.987415982081</c:v>
                </c:pt>
                <c:pt idx="98">
                  <c:v>15215.932828336718</c:v>
                </c:pt>
                <c:pt idx="99">
                  <c:v>15295.878240691352</c:v>
                </c:pt>
                <c:pt idx="100">
                  <c:v>15375.823653045989</c:v>
                </c:pt>
                <c:pt idx="101">
                  <c:v>15455.769065400626</c:v>
                </c:pt>
                <c:pt idx="102">
                  <c:v>15535.71447775526</c:v>
                </c:pt>
                <c:pt idx="103">
                  <c:v>15615.659890109895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A-44BC-B68F-BC6D9FFD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559944"/>
        <c:axId val="1128562688"/>
      </c:lineChart>
      <c:catAx>
        <c:axId val="112855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562688"/>
        <c:crosses val="autoZero"/>
        <c:auto val="1"/>
        <c:lblAlgn val="ctr"/>
        <c:lblOffset val="100"/>
        <c:noMultiLvlLbl val="0"/>
      </c:catAx>
      <c:valAx>
        <c:axId val="11285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55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23898092308822E-2"/>
          <c:y val="0.13354396460079679"/>
          <c:w val="0.904782575676506"/>
          <c:h val="0.76547120952284597"/>
        </c:manualLayout>
      </c:layout>
      <c:lineChart>
        <c:grouping val="standard"/>
        <c:varyColors val="0"/>
        <c:ser>
          <c:idx val="0"/>
          <c:order val="0"/>
          <c:tx>
            <c:strRef>
              <c:f>Deseasonalizing!$D$1</c:f>
              <c:strCache>
                <c:ptCount val="1"/>
                <c:pt idx="0">
                  <c:v>Sales</c:v>
                </c:pt>
              </c:strCache>
            </c:strRef>
          </c:tx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5.0697437231963433E-2"/>
                  <c:y val="0.2466828834604291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79.945x + 7301.3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0.4477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val>
            <c:numRef>
              <c:f>Deseasonalizing!$D$2:$D$105</c:f>
              <c:numCache>
                <c:formatCode>General</c:formatCode>
                <c:ptCount val="104"/>
                <c:pt idx="0">
                  <c:v>6632</c:v>
                </c:pt>
                <c:pt idx="1">
                  <c:v>6534</c:v>
                </c:pt>
                <c:pt idx="2">
                  <c:v>6675</c:v>
                </c:pt>
                <c:pt idx="3">
                  <c:v>6692</c:v>
                </c:pt>
                <c:pt idx="4">
                  <c:v>6984</c:v>
                </c:pt>
                <c:pt idx="5">
                  <c:v>7133</c:v>
                </c:pt>
                <c:pt idx="6">
                  <c:v>6385</c:v>
                </c:pt>
                <c:pt idx="7">
                  <c:v>7364</c:v>
                </c:pt>
                <c:pt idx="8">
                  <c:v>7171</c:v>
                </c:pt>
                <c:pt idx="9">
                  <c:v>8690</c:v>
                </c:pt>
                <c:pt idx="10">
                  <c:v>10299</c:v>
                </c:pt>
                <c:pt idx="11">
                  <c:v>11997</c:v>
                </c:pt>
                <c:pt idx="12">
                  <c:v>6979</c:v>
                </c:pt>
                <c:pt idx="13">
                  <c:v>6962</c:v>
                </c:pt>
                <c:pt idx="14">
                  <c:v>7606</c:v>
                </c:pt>
                <c:pt idx="15">
                  <c:v>7909</c:v>
                </c:pt>
                <c:pt idx="16">
                  <c:v>8504</c:v>
                </c:pt>
                <c:pt idx="17">
                  <c:v>7977</c:v>
                </c:pt>
                <c:pt idx="18">
                  <c:v>7816</c:v>
                </c:pt>
                <c:pt idx="19">
                  <c:v>6520</c:v>
                </c:pt>
                <c:pt idx="20">
                  <c:v>8525</c:v>
                </c:pt>
                <c:pt idx="21">
                  <c:v>9510</c:v>
                </c:pt>
                <c:pt idx="22">
                  <c:v>12079</c:v>
                </c:pt>
                <c:pt idx="23">
                  <c:v>13746</c:v>
                </c:pt>
                <c:pt idx="24">
                  <c:v>8225</c:v>
                </c:pt>
                <c:pt idx="25">
                  <c:v>8164</c:v>
                </c:pt>
                <c:pt idx="26">
                  <c:v>9324</c:v>
                </c:pt>
                <c:pt idx="27">
                  <c:v>8820</c:v>
                </c:pt>
                <c:pt idx="28">
                  <c:v>9313</c:v>
                </c:pt>
                <c:pt idx="29">
                  <c:v>9419</c:v>
                </c:pt>
                <c:pt idx="30">
                  <c:v>8700</c:v>
                </c:pt>
                <c:pt idx="31">
                  <c:v>6960</c:v>
                </c:pt>
                <c:pt idx="32">
                  <c:v>9091</c:v>
                </c:pt>
                <c:pt idx="33">
                  <c:v>10933</c:v>
                </c:pt>
                <c:pt idx="34">
                  <c:v>13117</c:v>
                </c:pt>
                <c:pt idx="35">
                  <c:v>15337</c:v>
                </c:pt>
                <c:pt idx="36">
                  <c:v>11267</c:v>
                </c:pt>
                <c:pt idx="37">
                  <c:v>8889</c:v>
                </c:pt>
                <c:pt idx="38">
                  <c:v>9612</c:v>
                </c:pt>
                <c:pt idx="39">
                  <c:v>10511</c:v>
                </c:pt>
                <c:pt idx="40">
                  <c:v>10571</c:v>
                </c:pt>
                <c:pt idx="41">
                  <c:v>10644</c:v>
                </c:pt>
                <c:pt idx="42">
                  <c:v>9766</c:v>
                </c:pt>
                <c:pt idx="43">
                  <c:v>7672</c:v>
                </c:pt>
                <c:pt idx="44">
                  <c:v>11016</c:v>
                </c:pt>
                <c:pt idx="45">
                  <c:v>11802</c:v>
                </c:pt>
                <c:pt idx="46">
                  <c:v>14923</c:v>
                </c:pt>
                <c:pt idx="47">
                  <c:v>17460</c:v>
                </c:pt>
                <c:pt idx="48">
                  <c:v>10053</c:v>
                </c:pt>
                <c:pt idx="49">
                  <c:v>10807</c:v>
                </c:pt>
                <c:pt idx="50">
                  <c:v>10713</c:v>
                </c:pt>
                <c:pt idx="51">
                  <c:v>10731</c:v>
                </c:pt>
                <c:pt idx="52">
                  <c:v>11344</c:v>
                </c:pt>
                <c:pt idx="53">
                  <c:v>11510</c:v>
                </c:pt>
                <c:pt idx="54">
                  <c:v>10725</c:v>
                </c:pt>
                <c:pt idx="55">
                  <c:v>8395</c:v>
                </c:pt>
                <c:pt idx="56">
                  <c:v>11983</c:v>
                </c:pt>
                <c:pt idx="57">
                  <c:v>14028</c:v>
                </c:pt>
                <c:pt idx="58">
                  <c:v>17202</c:v>
                </c:pt>
                <c:pt idx="59">
                  <c:v>18821</c:v>
                </c:pt>
                <c:pt idx="60">
                  <c:v>11098</c:v>
                </c:pt>
                <c:pt idx="61">
                  <c:v>11089</c:v>
                </c:pt>
                <c:pt idx="62">
                  <c:v>11730</c:v>
                </c:pt>
                <c:pt idx="63">
                  <c:v>11534</c:v>
                </c:pt>
                <c:pt idx="64">
                  <c:v>12323</c:v>
                </c:pt>
                <c:pt idx="65">
                  <c:v>12067</c:v>
                </c:pt>
                <c:pt idx="66">
                  <c:v>10893</c:v>
                </c:pt>
                <c:pt idx="67">
                  <c:v>9137</c:v>
                </c:pt>
                <c:pt idx="68">
                  <c:v>12805</c:v>
                </c:pt>
                <c:pt idx="69">
                  <c:v>14612</c:v>
                </c:pt>
                <c:pt idx="70">
                  <c:v>18844</c:v>
                </c:pt>
                <c:pt idx="71">
                  <c:v>22207</c:v>
                </c:pt>
                <c:pt idx="72">
                  <c:v>10272</c:v>
                </c:pt>
                <c:pt idx="73">
                  <c:v>10602</c:v>
                </c:pt>
                <c:pt idx="74">
                  <c:v>11156</c:v>
                </c:pt>
                <c:pt idx="75">
                  <c:v>11602</c:v>
                </c:pt>
                <c:pt idx="76">
                  <c:v>10791</c:v>
                </c:pt>
                <c:pt idx="77">
                  <c:v>11970</c:v>
                </c:pt>
                <c:pt idx="78">
                  <c:v>12269</c:v>
                </c:pt>
                <c:pt idx="79">
                  <c:v>9686</c:v>
                </c:pt>
                <c:pt idx="80">
                  <c:v>13442</c:v>
                </c:pt>
                <c:pt idx="81">
                  <c:v>14774</c:v>
                </c:pt>
                <c:pt idx="82">
                  <c:v>18460</c:v>
                </c:pt>
                <c:pt idx="83">
                  <c:v>21951</c:v>
                </c:pt>
                <c:pt idx="84">
                  <c:v>12287</c:v>
                </c:pt>
                <c:pt idx="85">
                  <c:v>11519</c:v>
                </c:pt>
                <c:pt idx="86">
                  <c:v>12767</c:v>
                </c:pt>
                <c:pt idx="87">
                  <c:v>13235</c:v>
                </c:pt>
                <c:pt idx="88">
                  <c:v>13643</c:v>
                </c:pt>
                <c:pt idx="89">
                  <c:v>13552</c:v>
                </c:pt>
                <c:pt idx="90">
                  <c:v>13349</c:v>
                </c:pt>
                <c:pt idx="91">
                  <c:v>10240</c:v>
                </c:pt>
                <c:pt idx="92">
                  <c:v>14781</c:v>
                </c:pt>
                <c:pt idx="93">
                  <c:v>17123</c:v>
                </c:pt>
                <c:pt idx="94">
                  <c:v>20396</c:v>
                </c:pt>
                <c:pt idx="95">
                  <c:v>23609</c:v>
                </c:pt>
                <c:pt idx="96">
                  <c:v>14031</c:v>
                </c:pt>
                <c:pt idx="97">
                  <c:v>13109</c:v>
                </c:pt>
                <c:pt idx="98">
                  <c:v>14248</c:v>
                </c:pt>
                <c:pt idx="99">
                  <c:v>14468</c:v>
                </c:pt>
                <c:pt idx="100">
                  <c:v>14250</c:v>
                </c:pt>
                <c:pt idx="101">
                  <c:v>15024</c:v>
                </c:pt>
                <c:pt idx="102">
                  <c:v>13837</c:v>
                </c:pt>
                <c:pt idx="103">
                  <c:v>10522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B-454C-A427-373AED4F7E03}"/>
            </c:ext>
          </c:extLst>
        </c:ser>
        <c:ser>
          <c:idx val="1"/>
          <c:order val="1"/>
          <c:tx>
            <c:strRef>
              <c:f>Deseasonalizing!$E$1</c:f>
              <c:strCache>
                <c:ptCount val="1"/>
                <c:pt idx="0">
                  <c:v>Trend Fit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Deseasonalizing!$E$2:$E$105</c:f>
              <c:numCache>
                <c:formatCode>#,##0.0</c:formatCode>
                <c:ptCount val="104"/>
                <c:pt idx="0">
                  <c:v>7381.2824175824107</c:v>
                </c:pt>
                <c:pt idx="1">
                  <c:v>7461.2278299370464</c:v>
                </c:pt>
                <c:pt idx="2">
                  <c:v>7541.1732422916821</c:v>
                </c:pt>
                <c:pt idx="3">
                  <c:v>7621.1186546463177</c:v>
                </c:pt>
                <c:pt idx="4">
                  <c:v>7701.0640670009543</c:v>
                </c:pt>
                <c:pt idx="5">
                  <c:v>7781.00947935559</c:v>
                </c:pt>
                <c:pt idx="6">
                  <c:v>7860.9548917102256</c:v>
                </c:pt>
                <c:pt idx="7">
                  <c:v>7940.9003040648613</c:v>
                </c:pt>
                <c:pt idx="8">
                  <c:v>8020.845716419497</c:v>
                </c:pt>
                <c:pt idx="9">
                  <c:v>8100.7911287741326</c:v>
                </c:pt>
                <c:pt idx="10">
                  <c:v>8180.7365411287683</c:v>
                </c:pt>
                <c:pt idx="11">
                  <c:v>8260.6819534834049</c:v>
                </c:pt>
                <c:pt idx="12">
                  <c:v>8340.6273658380396</c:v>
                </c:pt>
                <c:pt idx="13">
                  <c:v>8420.5727781926762</c:v>
                </c:pt>
                <c:pt idx="14">
                  <c:v>8500.518190547311</c:v>
                </c:pt>
                <c:pt idx="15">
                  <c:v>8580.4636029019475</c:v>
                </c:pt>
                <c:pt idx="16">
                  <c:v>8660.4090152565841</c:v>
                </c:pt>
                <c:pt idx="17">
                  <c:v>8740.3544276112189</c:v>
                </c:pt>
                <c:pt idx="18">
                  <c:v>8820.2998399658554</c:v>
                </c:pt>
                <c:pt idx="19">
                  <c:v>8900.2452523204902</c:v>
                </c:pt>
                <c:pt idx="20">
                  <c:v>8980.1906646751268</c:v>
                </c:pt>
                <c:pt idx="21">
                  <c:v>9060.1360770297615</c:v>
                </c:pt>
                <c:pt idx="22">
                  <c:v>9140.0814893843981</c:v>
                </c:pt>
                <c:pt idx="23">
                  <c:v>9220.0269017390347</c:v>
                </c:pt>
                <c:pt idx="24">
                  <c:v>9299.9723140936694</c:v>
                </c:pt>
                <c:pt idx="25">
                  <c:v>9379.9177264483042</c:v>
                </c:pt>
                <c:pt idx="26">
                  <c:v>9459.8631388029407</c:v>
                </c:pt>
                <c:pt idx="27">
                  <c:v>9539.8085511575773</c:v>
                </c:pt>
                <c:pt idx="28">
                  <c:v>9619.7539635122121</c:v>
                </c:pt>
                <c:pt idx="29">
                  <c:v>9699.6993758668486</c:v>
                </c:pt>
                <c:pt idx="30">
                  <c:v>9779.6447882214852</c:v>
                </c:pt>
                <c:pt idx="31">
                  <c:v>9859.59020057612</c:v>
                </c:pt>
                <c:pt idx="32">
                  <c:v>9939.5356129307547</c:v>
                </c:pt>
                <c:pt idx="33">
                  <c:v>10019.481025285391</c:v>
                </c:pt>
                <c:pt idx="34">
                  <c:v>10099.426437640028</c:v>
                </c:pt>
                <c:pt idx="35">
                  <c:v>10179.371849994663</c:v>
                </c:pt>
                <c:pt idx="36">
                  <c:v>10259.317262349299</c:v>
                </c:pt>
                <c:pt idx="37">
                  <c:v>10339.262674703936</c:v>
                </c:pt>
                <c:pt idx="38">
                  <c:v>10419.208087058571</c:v>
                </c:pt>
                <c:pt idx="39">
                  <c:v>10499.153499413205</c:v>
                </c:pt>
                <c:pt idx="40">
                  <c:v>10579.098911767842</c:v>
                </c:pt>
                <c:pt idx="41">
                  <c:v>10659.044324122478</c:v>
                </c:pt>
                <c:pt idx="42">
                  <c:v>10738.989736477113</c:v>
                </c:pt>
                <c:pt idx="43">
                  <c:v>10818.93514883175</c:v>
                </c:pt>
                <c:pt idx="44">
                  <c:v>10898.880561186385</c:v>
                </c:pt>
                <c:pt idx="45">
                  <c:v>10978.825973541021</c:v>
                </c:pt>
                <c:pt idx="46">
                  <c:v>11058.771385895656</c:v>
                </c:pt>
                <c:pt idx="47">
                  <c:v>11138.716798250292</c:v>
                </c:pt>
                <c:pt idx="48">
                  <c:v>11218.662210604929</c:v>
                </c:pt>
                <c:pt idx="49">
                  <c:v>11298.607622959564</c:v>
                </c:pt>
                <c:pt idx="50">
                  <c:v>11378.5530353142</c:v>
                </c:pt>
                <c:pt idx="51">
                  <c:v>11458.498447668835</c:v>
                </c:pt>
                <c:pt idx="52">
                  <c:v>11538.443860023472</c:v>
                </c:pt>
                <c:pt idx="53">
                  <c:v>11618.389272378106</c:v>
                </c:pt>
                <c:pt idx="54">
                  <c:v>11698.334684732743</c:v>
                </c:pt>
                <c:pt idx="55">
                  <c:v>11778.28009708738</c:v>
                </c:pt>
                <c:pt idx="56">
                  <c:v>11858.225509442014</c:v>
                </c:pt>
                <c:pt idx="57">
                  <c:v>11938.170921796649</c:v>
                </c:pt>
                <c:pt idx="58">
                  <c:v>12018.116334151286</c:v>
                </c:pt>
                <c:pt idx="59">
                  <c:v>12098.061746505922</c:v>
                </c:pt>
                <c:pt idx="60">
                  <c:v>12178.007158860557</c:v>
                </c:pt>
                <c:pt idx="61">
                  <c:v>12257.952571215194</c:v>
                </c:pt>
                <c:pt idx="62">
                  <c:v>12337.89798356983</c:v>
                </c:pt>
                <c:pt idx="63">
                  <c:v>12417.843395924465</c:v>
                </c:pt>
                <c:pt idx="64">
                  <c:v>12497.7888082791</c:v>
                </c:pt>
                <c:pt idx="65">
                  <c:v>12577.734220633736</c:v>
                </c:pt>
                <c:pt idx="66">
                  <c:v>12657.679632988373</c:v>
                </c:pt>
                <c:pt idx="67">
                  <c:v>12737.625045343008</c:v>
                </c:pt>
                <c:pt idx="68">
                  <c:v>12817.570457697644</c:v>
                </c:pt>
                <c:pt idx="69">
                  <c:v>12897.515870052281</c:v>
                </c:pt>
                <c:pt idx="70">
                  <c:v>12977.461282406915</c:v>
                </c:pt>
                <c:pt idx="71">
                  <c:v>13057.40669476155</c:v>
                </c:pt>
                <c:pt idx="72">
                  <c:v>13137.352107116187</c:v>
                </c:pt>
                <c:pt idx="73">
                  <c:v>13217.297519470823</c:v>
                </c:pt>
                <c:pt idx="74">
                  <c:v>13297.242931825458</c:v>
                </c:pt>
                <c:pt idx="75">
                  <c:v>13377.188344180095</c:v>
                </c:pt>
                <c:pt idx="76">
                  <c:v>13457.133756534731</c:v>
                </c:pt>
                <c:pt idx="77">
                  <c:v>13537.079168889366</c:v>
                </c:pt>
                <c:pt idx="78">
                  <c:v>13617.024581244001</c:v>
                </c:pt>
                <c:pt idx="79">
                  <c:v>13696.969993598637</c:v>
                </c:pt>
                <c:pt idx="80">
                  <c:v>13776.915405953274</c:v>
                </c:pt>
                <c:pt idx="81">
                  <c:v>13856.860818307909</c:v>
                </c:pt>
                <c:pt idx="82">
                  <c:v>13936.806230662543</c:v>
                </c:pt>
                <c:pt idx="83">
                  <c:v>14016.75164301718</c:v>
                </c:pt>
                <c:pt idx="84">
                  <c:v>14096.697055371817</c:v>
                </c:pt>
                <c:pt idx="85">
                  <c:v>14176.642467726451</c:v>
                </c:pt>
                <c:pt idx="86">
                  <c:v>14256.587880081088</c:v>
                </c:pt>
                <c:pt idx="87">
                  <c:v>14336.533292435724</c:v>
                </c:pt>
                <c:pt idx="88">
                  <c:v>14416.478704790359</c:v>
                </c:pt>
                <c:pt idx="89">
                  <c:v>14496.424117144994</c:v>
                </c:pt>
                <c:pt idx="90">
                  <c:v>14576.369529499631</c:v>
                </c:pt>
                <c:pt idx="91">
                  <c:v>14656.314941854267</c:v>
                </c:pt>
                <c:pt idx="92">
                  <c:v>14736.260354208902</c:v>
                </c:pt>
                <c:pt idx="93">
                  <c:v>14816.205766563538</c:v>
                </c:pt>
                <c:pt idx="94">
                  <c:v>14896.151178918175</c:v>
                </c:pt>
                <c:pt idx="95">
                  <c:v>14976.09659127281</c:v>
                </c:pt>
                <c:pt idx="96">
                  <c:v>15056.042003627445</c:v>
                </c:pt>
                <c:pt idx="97">
                  <c:v>15135.987415982081</c:v>
                </c:pt>
                <c:pt idx="98">
                  <c:v>15215.932828336718</c:v>
                </c:pt>
                <c:pt idx="99">
                  <c:v>15295.878240691352</c:v>
                </c:pt>
                <c:pt idx="100">
                  <c:v>15375.823653045989</c:v>
                </c:pt>
                <c:pt idx="101">
                  <c:v>15455.769065400626</c:v>
                </c:pt>
                <c:pt idx="102">
                  <c:v>15535.71447775526</c:v>
                </c:pt>
                <c:pt idx="103">
                  <c:v>15615.659890109895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B-454C-A427-373AED4F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22400"/>
        <c:axId val="708228600"/>
      </c:lineChart>
      <c:catAx>
        <c:axId val="75472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08228600"/>
        <c:crosses val="autoZero"/>
        <c:auto val="1"/>
        <c:lblAlgn val="ctr"/>
        <c:lblOffset val="100"/>
        <c:noMultiLvlLbl val="0"/>
      </c:catAx>
      <c:valAx>
        <c:axId val="70822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72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 Residuals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Deseasonalizing!$F$1</c:f>
              <c:strCache>
                <c:ptCount val="1"/>
                <c:pt idx="0">
                  <c:v>Trend 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Deseasonalizing!$F$2:$F$105</c:f>
              <c:numCache>
                <c:formatCode>#,##0.0</c:formatCode>
                <c:ptCount val="104"/>
                <c:pt idx="0">
                  <c:v>-749.28241758241074</c:v>
                </c:pt>
                <c:pt idx="1">
                  <c:v>-927.22782993704641</c:v>
                </c:pt>
                <c:pt idx="2">
                  <c:v>-866.17324229168207</c:v>
                </c:pt>
                <c:pt idx="3">
                  <c:v>-929.11865464631774</c:v>
                </c:pt>
                <c:pt idx="4">
                  <c:v>-717.06406700095431</c:v>
                </c:pt>
                <c:pt idx="5">
                  <c:v>-648.00947935558997</c:v>
                </c:pt>
                <c:pt idx="6">
                  <c:v>-1475.9548917102256</c:v>
                </c:pt>
                <c:pt idx="7">
                  <c:v>-576.9003040648613</c:v>
                </c:pt>
                <c:pt idx="8">
                  <c:v>-849.84571641949697</c:v>
                </c:pt>
                <c:pt idx="9">
                  <c:v>589.20887122586737</c:v>
                </c:pt>
                <c:pt idx="10">
                  <c:v>2118.2634588712317</c:v>
                </c:pt>
                <c:pt idx="11">
                  <c:v>3736.3180465165951</c:v>
                </c:pt>
                <c:pt idx="12">
                  <c:v>-1361.6273658380396</c:v>
                </c:pt>
                <c:pt idx="13">
                  <c:v>-1458.5727781926762</c:v>
                </c:pt>
                <c:pt idx="14">
                  <c:v>-894.51819054731095</c:v>
                </c:pt>
                <c:pt idx="15">
                  <c:v>-671.46360290194752</c:v>
                </c:pt>
                <c:pt idx="16">
                  <c:v>-156.4090152565841</c:v>
                </c:pt>
                <c:pt idx="17">
                  <c:v>-763.35442761121885</c:v>
                </c:pt>
                <c:pt idx="18">
                  <c:v>-1004.2998399658554</c:v>
                </c:pt>
                <c:pt idx="19">
                  <c:v>-2380.2452523204902</c:v>
                </c:pt>
                <c:pt idx="20">
                  <c:v>-455.19066467512675</c:v>
                </c:pt>
                <c:pt idx="21">
                  <c:v>449.86392297023849</c:v>
                </c:pt>
                <c:pt idx="22">
                  <c:v>2938.9185106156019</c:v>
                </c:pt>
                <c:pt idx="23">
                  <c:v>4525.9730982609653</c:v>
                </c:pt>
                <c:pt idx="24">
                  <c:v>-1074.9723140936694</c:v>
                </c:pt>
                <c:pt idx="25">
                  <c:v>-1215.9177264483042</c:v>
                </c:pt>
                <c:pt idx="26">
                  <c:v>-135.86313880294074</c:v>
                </c:pt>
                <c:pt idx="27">
                  <c:v>-719.80855115757731</c:v>
                </c:pt>
                <c:pt idx="28">
                  <c:v>-306.75396351221207</c:v>
                </c:pt>
                <c:pt idx="29">
                  <c:v>-280.69937586684864</c:v>
                </c:pt>
                <c:pt idx="30">
                  <c:v>-1079.6447882214852</c:v>
                </c:pt>
                <c:pt idx="31">
                  <c:v>-2899.59020057612</c:v>
                </c:pt>
                <c:pt idx="32">
                  <c:v>-848.53561293075472</c:v>
                </c:pt>
                <c:pt idx="33">
                  <c:v>913.5189747146087</c:v>
                </c:pt>
                <c:pt idx="34">
                  <c:v>3017.5735623599721</c:v>
                </c:pt>
                <c:pt idx="35">
                  <c:v>5157.6281500053374</c:v>
                </c:pt>
                <c:pt idx="36">
                  <c:v>1007.6827376507008</c:v>
                </c:pt>
                <c:pt idx="37">
                  <c:v>-1450.2626747039358</c:v>
                </c:pt>
                <c:pt idx="38">
                  <c:v>-807.20808705857053</c:v>
                </c:pt>
                <c:pt idx="39">
                  <c:v>11.846500586794718</c:v>
                </c:pt>
                <c:pt idx="40">
                  <c:v>-8.0989117678418552</c:v>
                </c:pt>
                <c:pt idx="41">
                  <c:v>-15.044324122478429</c:v>
                </c:pt>
                <c:pt idx="42">
                  <c:v>-972.98973647711318</c:v>
                </c:pt>
                <c:pt idx="43">
                  <c:v>-3146.9351488317498</c:v>
                </c:pt>
                <c:pt idx="44">
                  <c:v>117.11943881361549</c:v>
                </c:pt>
                <c:pt idx="45">
                  <c:v>823.17402645897891</c:v>
                </c:pt>
                <c:pt idx="46">
                  <c:v>3864.2286141043442</c:v>
                </c:pt>
                <c:pt idx="47">
                  <c:v>6321.2832017497076</c:v>
                </c:pt>
                <c:pt idx="48">
                  <c:v>-1165.662210604929</c:v>
                </c:pt>
                <c:pt idx="49">
                  <c:v>-491.60762295956374</c:v>
                </c:pt>
                <c:pt idx="50">
                  <c:v>-665.55303531420032</c:v>
                </c:pt>
                <c:pt idx="51">
                  <c:v>-727.49844766883507</c:v>
                </c:pt>
                <c:pt idx="52">
                  <c:v>-194.44386002347164</c:v>
                </c:pt>
                <c:pt idx="53">
                  <c:v>-108.3892723781064</c:v>
                </c:pt>
                <c:pt idx="54">
                  <c:v>-973.33468473274297</c:v>
                </c:pt>
                <c:pt idx="55">
                  <c:v>-3383.2800970873795</c:v>
                </c:pt>
                <c:pt idx="56">
                  <c:v>124.7744905579857</c:v>
                </c:pt>
                <c:pt idx="57">
                  <c:v>2089.8290782033509</c:v>
                </c:pt>
                <c:pt idx="58">
                  <c:v>5183.8836658487144</c:v>
                </c:pt>
                <c:pt idx="59">
                  <c:v>6722.9382534940778</c:v>
                </c:pt>
                <c:pt idx="60">
                  <c:v>-1080.007158860557</c:v>
                </c:pt>
                <c:pt idx="61">
                  <c:v>-1168.9525712151935</c:v>
                </c:pt>
                <c:pt idx="62">
                  <c:v>-607.8979835698301</c:v>
                </c:pt>
                <c:pt idx="63">
                  <c:v>-883.84339592446486</c:v>
                </c:pt>
                <c:pt idx="64">
                  <c:v>-174.78880827909961</c:v>
                </c:pt>
                <c:pt idx="65">
                  <c:v>-510.73422063373619</c:v>
                </c:pt>
                <c:pt idx="66">
                  <c:v>-1764.6796329883728</c:v>
                </c:pt>
                <c:pt idx="67">
                  <c:v>-3600.6250453430075</c:v>
                </c:pt>
                <c:pt idx="68">
                  <c:v>-12.570457697644088</c:v>
                </c:pt>
                <c:pt idx="69">
                  <c:v>1714.4841299477193</c:v>
                </c:pt>
                <c:pt idx="70">
                  <c:v>5866.5387175930846</c:v>
                </c:pt>
                <c:pt idx="71">
                  <c:v>9149.5933052384498</c:v>
                </c:pt>
                <c:pt idx="72">
                  <c:v>-2865.3521071161867</c:v>
                </c:pt>
                <c:pt idx="73">
                  <c:v>-2615.2975194708233</c:v>
                </c:pt>
                <c:pt idx="74">
                  <c:v>-2141.2429318254581</c:v>
                </c:pt>
                <c:pt idx="75">
                  <c:v>-1775.1883441800946</c:v>
                </c:pt>
                <c:pt idx="76">
                  <c:v>-2666.1337565347312</c:v>
                </c:pt>
                <c:pt idx="77">
                  <c:v>-1567.079168889366</c:v>
                </c:pt>
                <c:pt idx="78">
                  <c:v>-1348.0245812440007</c:v>
                </c:pt>
                <c:pt idx="79">
                  <c:v>-4010.9699935986373</c:v>
                </c:pt>
                <c:pt idx="80">
                  <c:v>-334.91540595327388</c:v>
                </c:pt>
                <c:pt idx="81">
                  <c:v>917.13918169209137</c:v>
                </c:pt>
                <c:pt idx="82">
                  <c:v>4523.1937693374566</c:v>
                </c:pt>
                <c:pt idx="83">
                  <c:v>7934.24835698282</c:v>
                </c:pt>
                <c:pt idx="84">
                  <c:v>-1809.6970553718165</c:v>
                </c:pt>
                <c:pt idx="85">
                  <c:v>-2657.6424677264513</c:v>
                </c:pt>
                <c:pt idx="86">
                  <c:v>-1489.5878800810879</c:v>
                </c:pt>
                <c:pt idx="87">
                  <c:v>-1101.5332924357244</c:v>
                </c:pt>
                <c:pt idx="88">
                  <c:v>-773.47870479035919</c:v>
                </c:pt>
                <c:pt idx="89">
                  <c:v>-944.42411714499394</c:v>
                </c:pt>
                <c:pt idx="90">
                  <c:v>-1227.3695294996305</c:v>
                </c:pt>
                <c:pt idx="91">
                  <c:v>-4416.3149418542671</c:v>
                </c:pt>
                <c:pt idx="92">
                  <c:v>44.739645791098155</c:v>
                </c:pt>
                <c:pt idx="93">
                  <c:v>2306.7942334364616</c:v>
                </c:pt>
                <c:pt idx="94">
                  <c:v>5499.848821081825</c:v>
                </c:pt>
                <c:pt idx="95">
                  <c:v>8632.9034087271903</c:v>
                </c:pt>
                <c:pt idx="96">
                  <c:v>-1025.0420036274445</c:v>
                </c:pt>
                <c:pt idx="97">
                  <c:v>-2026.9874159820811</c:v>
                </c:pt>
                <c:pt idx="98">
                  <c:v>-967.93282833671765</c:v>
                </c:pt>
                <c:pt idx="99">
                  <c:v>-827.8782406913524</c:v>
                </c:pt>
                <c:pt idx="100">
                  <c:v>-1125.823653045989</c:v>
                </c:pt>
                <c:pt idx="101">
                  <c:v>-431.76906540062555</c:v>
                </c:pt>
                <c:pt idx="102">
                  <c:v>-1698.7144777552603</c:v>
                </c:pt>
                <c:pt idx="103">
                  <c:v>-5093.6598901098951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7-493F-A598-F1918D3D2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229776"/>
        <c:axId val="708228992"/>
      </c:lineChart>
      <c:catAx>
        <c:axId val="70822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28992"/>
        <c:crossesAt val="-6000"/>
        <c:auto val="1"/>
        <c:lblAlgn val="ctr"/>
        <c:lblOffset val="100"/>
        <c:noMultiLvlLbl val="0"/>
      </c:catAx>
      <c:valAx>
        <c:axId val="7082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</a:t>
            </a:r>
            <a:r>
              <a:rPr lang="en-US" b="1" baseline="0"/>
              <a:t> </a:t>
            </a:r>
            <a:r>
              <a:rPr lang="en-US" b="1"/>
              <a:t>Residuals  (blue) with overlaid Seasonal Fit (orange)</a:t>
            </a:r>
            <a:r>
              <a:rPr lang="en-US" b="1" baseline="0"/>
              <a:t> 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Deseasonalizing!$F$1</c:f>
              <c:strCache>
                <c:ptCount val="1"/>
                <c:pt idx="0">
                  <c:v>Trend 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Deseasonalizing!$F$2:$F$105</c:f>
              <c:numCache>
                <c:formatCode>#,##0.0</c:formatCode>
                <c:ptCount val="104"/>
                <c:pt idx="0">
                  <c:v>-749.28241758241074</c:v>
                </c:pt>
                <c:pt idx="1">
                  <c:v>-927.22782993704641</c:v>
                </c:pt>
                <c:pt idx="2">
                  <c:v>-866.17324229168207</c:v>
                </c:pt>
                <c:pt idx="3">
                  <c:v>-929.11865464631774</c:v>
                </c:pt>
                <c:pt idx="4">
                  <c:v>-717.06406700095431</c:v>
                </c:pt>
                <c:pt idx="5">
                  <c:v>-648.00947935558997</c:v>
                </c:pt>
                <c:pt idx="6">
                  <c:v>-1475.9548917102256</c:v>
                </c:pt>
                <c:pt idx="7">
                  <c:v>-576.9003040648613</c:v>
                </c:pt>
                <c:pt idx="8">
                  <c:v>-849.84571641949697</c:v>
                </c:pt>
                <c:pt idx="9">
                  <c:v>589.20887122586737</c:v>
                </c:pt>
                <c:pt idx="10">
                  <c:v>2118.2634588712317</c:v>
                </c:pt>
                <c:pt idx="11">
                  <c:v>3736.3180465165951</c:v>
                </c:pt>
                <c:pt idx="12">
                  <c:v>-1361.6273658380396</c:v>
                </c:pt>
                <c:pt idx="13">
                  <c:v>-1458.5727781926762</c:v>
                </c:pt>
                <c:pt idx="14">
                  <c:v>-894.51819054731095</c:v>
                </c:pt>
                <c:pt idx="15">
                  <c:v>-671.46360290194752</c:v>
                </c:pt>
                <c:pt idx="16">
                  <c:v>-156.4090152565841</c:v>
                </c:pt>
                <c:pt idx="17">
                  <c:v>-763.35442761121885</c:v>
                </c:pt>
                <c:pt idx="18">
                  <c:v>-1004.2998399658554</c:v>
                </c:pt>
                <c:pt idx="19">
                  <c:v>-2380.2452523204902</c:v>
                </c:pt>
                <c:pt idx="20">
                  <c:v>-455.19066467512675</c:v>
                </c:pt>
                <c:pt idx="21">
                  <c:v>449.86392297023849</c:v>
                </c:pt>
                <c:pt idx="22">
                  <c:v>2938.9185106156019</c:v>
                </c:pt>
                <c:pt idx="23">
                  <c:v>4525.9730982609653</c:v>
                </c:pt>
                <c:pt idx="24">
                  <c:v>-1074.9723140936694</c:v>
                </c:pt>
                <c:pt idx="25">
                  <c:v>-1215.9177264483042</c:v>
                </c:pt>
                <c:pt idx="26">
                  <c:v>-135.86313880294074</c:v>
                </c:pt>
                <c:pt idx="27">
                  <c:v>-719.80855115757731</c:v>
                </c:pt>
                <c:pt idx="28">
                  <c:v>-306.75396351221207</c:v>
                </c:pt>
                <c:pt idx="29">
                  <c:v>-280.69937586684864</c:v>
                </c:pt>
                <c:pt idx="30">
                  <c:v>-1079.6447882214852</c:v>
                </c:pt>
                <c:pt idx="31">
                  <c:v>-2899.59020057612</c:v>
                </c:pt>
                <c:pt idx="32">
                  <c:v>-848.53561293075472</c:v>
                </c:pt>
                <c:pt idx="33">
                  <c:v>913.5189747146087</c:v>
                </c:pt>
                <c:pt idx="34">
                  <c:v>3017.5735623599721</c:v>
                </c:pt>
                <c:pt idx="35">
                  <c:v>5157.6281500053374</c:v>
                </c:pt>
                <c:pt idx="36">
                  <c:v>1007.6827376507008</c:v>
                </c:pt>
                <c:pt idx="37">
                  <c:v>-1450.2626747039358</c:v>
                </c:pt>
                <c:pt idx="38">
                  <c:v>-807.20808705857053</c:v>
                </c:pt>
                <c:pt idx="39">
                  <c:v>11.846500586794718</c:v>
                </c:pt>
                <c:pt idx="40">
                  <c:v>-8.0989117678418552</c:v>
                </c:pt>
                <c:pt idx="41">
                  <c:v>-15.044324122478429</c:v>
                </c:pt>
                <c:pt idx="42">
                  <c:v>-972.98973647711318</c:v>
                </c:pt>
                <c:pt idx="43">
                  <c:v>-3146.9351488317498</c:v>
                </c:pt>
                <c:pt idx="44">
                  <c:v>117.11943881361549</c:v>
                </c:pt>
                <c:pt idx="45">
                  <c:v>823.17402645897891</c:v>
                </c:pt>
                <c:pt idx="46">
                  <c:v>3864.2286141043442</c:v>
                </c:pt>
                <c:pt idx="47">
                  <c:v>6321.2832017497076</c:v>
                </c:pt>
                <c:pt idx="48">
                  <c:v>-1165.662210604929</c:v>
                </c:pt>
                <c:pt idx="49">
                  <c:v>-491.60762295956374</c:v>
                </c:pt>
                <c:pt idx="50">
                  <c:v>-665.55303531420032</c:v>
                </c:pt>
                <c:pt idx="51">
                  <c:v>-727.49844766883507</c:v>
                </c:pt>
                <c:pt idx="52">
                  <c:v>-194.44386002347164</c:v>
                </c:pt>
                <c:pt idx="53">
                  <c:v>-108.3892723781064</c:v>
                </c:pt>
                <c:pt idx="54">
                  <c:v>-973.33468473274297</c:v>
                </c:pt>
                <c:pt idx="55">
                  <c:v>-3383.2800970873795</c:v>
                </c:pt>
                <c:pt idx="56">
                  <c:v>124.7744905579857</c:v>
                </c:pt>
                <c:pt idx="57">
                  <c:v>2089.8290782033509</c:v>
                </c:pt>
                <c:pt idx="58">
                  <c:v>5183.8836658487144</c:v>
                </c:pt>
                <c:pt idx="59">
                  <c:v>6722.9382534940778</c:v>
                </c:pt>
                <c:pt idx="60">
                  <c:v>-1080.007158860557</c:v>
                </c:pt>
                <c:pt idx="61">
                  <c:v>-1168.9525712151935</c:v>
                </c:pt>
                <c:pt idx="62">
                  <c:v>-607.8979835698301</c:v>
                </c:pt>
                <c:pt idx="63">
                  <c:v>-883.84339592446486</c:v>
                </c:pt>
                <c:pt idx="64">
                  <c:v>-174.78880827909961</c:v>
                </c:pt>
                <c:pt idx="65">
                  <c:v>-510.73422063373619</c:v>
                </c:pt>
                <c:pt idx="66">
                  <c:v>-1764.6796329883728</c:v>
                </c:pt>
                <c:pt idx="67">
                  <c:v>-3600.6250453430075</c:v>
                </c:pt>
                <c:pt idx="68">
                  <c:v>-12.570457697644088</c:v>
                </c:pt>
                <c:pt idx="69">
                  <c:v>1714.4841299477193</c:v>
                </c:pt>
                <c:pt idx="70">
                  <c:v>5866.5387175930846</c:v>
                </c:pt>
                <c:pt idx="71">
                  <c:v>9149.5933052384498</c:v>
                </c:pt>
                <c:pt idx="72">
                  <c:v>-2865.3521071161867</c:v>
                </c:pt>
                <c:pt idx="73">
                  <c:v>-2615.2975194708233</c:v>
                </c:pt>
                <c:pt idx="74">
                  <c:v>-2141.2429318254581</c:v>
                </c:pt>
                <c:pt idx="75">
                  <c:v>-1775.1883441800946</c:v>
                </c:pt>
                <c:pt idx="76">
                  <c:v>-2666.1337565347312</c:v>
                </c:pt>
                <c:pt idx="77">
                  <c:v>-1567.079168889366</c:v>
                </c:pt>
                <c:pt idx="78">
                  <c:v>-1348.0245812440007</c:v>
                </c:pt>
                <c:pt idx="79">
                  <c:v>-4010.9699935986373</c:v>
                </c:pt>
                <c:pt idx="80">
                  <c:v>-334.91540595327388</c:v>
                </c:pt>
                <c:pt idx="81">
                  <c:v>917.13918169209137</c:v>
                </c:pt>
                <c:pt idx="82">
                  <c:v>4523.1937693374566</c:v>
                </c:pt>
                <c:pt idx="83">
                  <c:v>7934.24835698282</c:v>
                </c:pt>
                <c:pt idx="84">
                  <c:v>-1809.6970553718165</c:v>
                </c:pt>
                <c:pt idx="85">
                  <c:v>-2657.6424677264513</c:v>
                </c:pt>
                <c:pt idx="86">
                  <c:v>-1489.5878800810879</c:v>
                </c:pt>
                <c:pt idx="87">
                  <c:v>-1101.5332924357244</c:v>
                </c:pt>
                <c:pt idx="88">
                  <c:v>-773.47870479035919</c:v>
                </c:pt>
                <c:pt idx="89">
                  <c:v>-944.42411714499394</c:v>
                </c:pt>
                <c:pt idx="90">
                  <c:v>-1227.3695294996305</c:v>
                </c:pt>
                <c:pt idx="91">
                  <c:v>-4416.3149418542671</c:v>
                </c:pt>
                <c:pt idx="92">
                  <c:v>44.739645791098155</c:v>
                </c:pt>
                <c:pt idx="93">
                  <c:v>2306.7942334364616</c:v>
                </c:pt>
                <c:pt idx="94">
                  <c:v>5499.848821081825</c:v>
                </c:pt>
                <c:pt idx="95">
                  <c:v>8632.9034087271903</c:v>
                </c:pt>
                <c:pt idx="96">
                  <c:v>-1025.0420036274445</c:v>
                </c:pt>
                <c:pt idx="97">
                  <c:v>-2026.9874159820811</c:v>
                </c:pt>
                <c:pt idx="98">
                  <c:v>-967.93282833671765</c:v>
                </c:pt>
                <c:pt idx="99">
                  <c:v>-827.8782406913524</c:v>
                </c:pt>
                <c:pt idx="100">
                  <c:v>-1125.823653045989</c:v>
                </c:pt>
                <c:pt idx="101">
                  <c:v>-431.76906540062555</c:v>
                </c:pt>
                <c:pt idx="102">
                  <c:v>-1698.7144777552603</c:v>
                </c:pt>
                <c:pt idx="103">
                  <c:v>-5093.6598901098951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F72-B122-7D04A80C2D25}"/>
            </c:ext>
          </c:extLst>
        </c:ser>
        <c:ser>
          <c:idx val="1"/>
          <c:order val="1"/>
          <c:tx>
            <c:strRef>
              <c:f>Deseasonalizing!$AL$1</c:f>
              <c:strCache>
                <c:ptCount val="1"/>
                <c:pt idx="0">
                  <c:v>Seasonal 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Deseasonalizing!$AL$2:$AL$105</c:f>
              <c:numCache>
                <c:formatCode>#,##0.0</c:formatCode>
                <c:ptCount val="104"/>
                <c:pt idx="0">
                  <c:v>-1124.8844328271462</c:v>
                </c:pt>
                <c:pt idx="1">
                  <c:v>-1556.9409562928995</c:v>
                </c:pt>
                <c:pt idx="2">
                  <c:v>-952.88636864753607</c:v>
                </c:pt>
                <c:pt idx="3">
                  <c:v>-847.16511433550477</c:v>
                </c:pt>
                <c:pt idx="4">
                  <c:v>-680.33274891236397</c:v>
                </c:pt>
                <c:pt idx="5">
                  <c:v>-585.50038348922135</c:v>
                </c:pt>
                <c:pt idx="6">
                  <c:v>-1282.7791291771882</c:v>
                </c:pt>
                <c:pt idx="7">
                  <c:v>-3278.7245415318248</c:v>
                </c:pt>
                <c:pt idx="8">
                  <c:v>-276.80303531420213</c:v>
                </c:pt>
                <c:pt idx="9">
                  <c:v>1225.5015523311613</c:v>
                </c:pt>
                <c:pt idx="10">
                  <c:v>4126.5561399765247</c:v>
                </c:pt>
                <c:pt idx="11">
                  <c:v>6522.6107276218881</c:v>
                </c:pt>
                <c:pt idx="12">
                  <c:v>-1124.8844328271462</c:v>
                </c:pt>
                <c:pt idx="13">
                  <c:v>-1556.9409562928995</c:v>
                </c:pt>
                <c:pt idx="14">
                  <c:v>-952.88636864753607</c:v>
                </c:pt>
                <c:pt idx="15">
                  <c:v>-847.16511433550477</c:v>
                </c:pt>
                <c:pt idx="16">
                  <c:v>-680.33274891236397</c:v>
                </c:pt>
                <c:pt idx="17">
                  <c:v>-585.50038348922135</c:v>
                </c:pt>
                <c:pt idx="18">
                  <c:v>-1282.7791291771882</c:v>
                </c:pt>
                <c:pt idx="19">
                  <c:v>-3278.7245415318248</c:v>
                </c:pt>
                <c:pt idx="20">
                  <c:v>-276.80303531420213</c:v>
                </c:pt>
                <c:pt idx="21">
                  <c:v>1225.5015523311613</c:v>
                </c:pt>
                <c:pt idx="22">
                  <c:v>4126.5561399765247</c:v>
                </c:pt>
                <c:pt idx="23">
                  <c:v>6522.6107276218881</c:v>
                </c:pt>
                <c:pt idx="24">
                  <c:v>-1124.8844328271462</c:v>
                </c:pt>
                <c:pt idx="25">
                  <c:v>-1556.9409562928995</c:v>
                </c:pt>
                <c:pt idx="26">
                  <c:v>-952.88636864753607</c:v>
                </c:pt>
                <c:pt idx="27">
                  <c:v>-847.16511433550477</c:v>
                </c:pt>
                <c:pt idx="28">
                  <c:v>-680.33274891236397</c:v>
                </c:pt>
                <c:pt idx="29">
                  <c:v>-585.50038348922135</c:v>
                </c:pt>
                <c:pt idx="30">
                  <c:v>-1282.7791291771882</c:v>
                </c:pt>
                <c:pt idx="31">
                  <c:v>-3278.7245415318248</c:v>
                </c:pt>
                <c:pt idx="32">
                  <c:v>-276.80303531420213</c:v>
                </c:pt>
                <c:pt idx="33">
                  <c:v>1225.5015523311613</c:v>
                </c:pt>
                <c:pt idx="34">
                  <c:v>4126.5561399765247</c:v>
                </c:pt>
                <c:pt idx="35">
                  <c:v>6522.6107276218881</c:v>
                </c:pt>
                <c:pt idx="36">
                  <c:v>-1124.8844328271462</c:v>
                </c:pt>
                <c:pt idx="37">
                  <c:v>-1556.9409562928995</c:v>
                </c:pt>
                <c:pt idx="38">
                  <c:v>-952.88636864753607</c:v>
                </c:pt>
                <c:pt idx="39">
                  <c:v>-847.16511433550477</c:v>
                </c:pt>
                <c:pt idx="40">
                  <c:v>-680.33274891236397</c:v>
                </c:pt>
                <c:pt idx="41">
                  <c:v>-585.50038348922135</c:v>
                </c:pt>
                <c:pt idx="42">
                  <c:v>-1282.7791291771882</c:v>
                </c:pt>
                <c:pt idx="43">
                  <c:v>-3278.7245415318248</c:v>
                </c:pt>
                <c:pt idx="44">
                  <c:v>-276.80303531420213</c:v>
                </c:pt>
                <c:pt idx="45">
                  <c:v>1225.5015523311613</c:v>
                </c:pt>
                <c:pt idx="46">
                  <c:v>4126.5561399765247</c:v>
                </c:pt>
                <c:pt idx="47">
                  <c:v>6522.6107276218881</c:v>
                </c:pt>
                <c:pt idx="48">
                  <c:v>-1124.8844328271462</c:v>
                </c:pt>
                <c:pt idx="49">
                  <c:v>-1556.9409562928995</c:v>
                </c:pt>
                <c:pt idx="50">
                  <c:v>-952.88636864753607</c:v>
                </c:pt>
                <c:pt idx="51">
                  <c:v>-847.16511433550477</c:v>
                </c:pt>
                <c:pt idx="52">
                  <c:v>-680.33274891236397</c:v>
                </c:pt>
                <c:pt idx="53">
                  <c:v>-585.50038348922135</c:v>
                </c:pt>
                <c:pt idx="54">
                  <c:v>-1282.7791291771882</c:v>
                </c:pt>
                <c:pt idx="55">
                  <c:v>-3278.7245415318248</c:v>
                </c:pt>
                <c:pt idx="56">
                  <c:v>-276.80303531420213</c:v>
                </c:pt>
                <c:pt idx="57">
                  <c:v>1225.5015523311613</c:v>
                </c:pt>
                <c:pt idx="58">
                  <c:v>4126.5561399765247</c:v>
                </c:pt>
                <c:pt idx="59">
                  <c:v>6522.6107276218881</c:v>
                </c:pt>
                <c:pt idx="60">
                  <c:v>-1124.8844328271462</c:v>
                </c:pt>
                <c:pt idx="61">
                  <c:v>-1556.9409562928995</c:v>
                </c:pt>
                <c:pt idx="62">
                  <c:v>-952.88636864753607</c:v>
                </c:pt>
                <c:pt idx="63">
                  <c:v>-847.16511433550477</c:v>
                </c:pt>
                <c:pt idx="64">
                  <c:v>-680.33274891236397</c:v>
                </c:pt>
                <c:pt idx="65">
                  <c:v>-585.50038348922135</c:v>
                </c:pt>
                <c:pt idx="66">
                  <c:v>-1282.7791291771882</c:v>
                </c:pt>
                <c:pt idx="67">
                  <c:v>-3278.7245415318248</c:v>
                </c:pt>
                <c:pt idx="68">
                  <c:v>-276.80303531420213</c:v>
                </c:pt>
                <c:pt idx="69">
                  <c:v>1225.5015523311613</c:v>
                </c:pt>
                <c:pt idx="70">
                  <c:v>4126.5561399765247</c:v>
                </c:pt>
                <c:pt idx="71">
                  <c:v>6522.6107276218881</c:v>
                </c:pt>
                <c:pt idx="72">
                  <c:v>-1124.8844328271462</c:v>
                </c:pt>
                <c:pt idx="73">
                  <c:v>-1556.9409562928995</c:v>
                </c:pt>
                <c:pt idx="74">
                  <c:v>-952.88636864753607</c:v>
                </c:pt>
                <c:pt idx="75">
                  <c:v>-847.16511433550477</c:v>
                </c:pt>
                <c:pt idx="76">
                  <c:v>-680.33274891236397</c:v>
                </c:pt>
                <c:pt idx="77">
                  <c:v>-585.50038348922135</c:v>
                </c:pt>
                <c:pt idx="78">
                  <c:v>-1282.7791291771882</c:v>
                </c:pt>
                <c:pt idx="79">
                  <c:v>-3278.7245415318248</c:v>
                </c:pt>
                <c:pt idx="80">
                  <c:v>-276.80303531420213</c:v>
                </c:pt>
                <c:pt idx="81">
                  <c:v>1225.5015523311613</c:v>
                </c:pt>
                <c:pt idx="82">
                  <c:v>4126.5561399765247</c:v>
                </c:pt>
                <c:pt idx="83">
                  <c:v>6522.6107276218881</c:v>
                </c:pt>
                <c:pt idx="84">
                  <c:v>-1124.8844328271462</c:v>
                </c:pt>
                <c:pt idx="85">
                  <c:v>-1556.9409562928995</c:v>
                </c:pt>
                <c:pt idx="86">
                  <c:v>-952.88636864753607</c:v>
                </c:pt>
                <c:pt idx="87">
                  <c:v>-847.16511433550477</c:v>
                </c:pt>
                <c:pt idx="88">
                  <c:v>-680.33274891236397</c:v>
                </c:pt>
                <c:pt idx="89">
                  <c:v>-585.50038348922135</c:v>
                </c:pt>
                <c:pt idx="90">
                  <c:v>-1282.7791291771882</c:v>
                </c:pt>
                <c:pt idx="91">
                  <c:v>-3278.7245415318248</c:v>
                </c:pt>
                <c:pt idx="92">
                  <c:v>-276.80303531420213</c:v>
                </c:pt>
                <c:pt idx="93">
                  <c:v>1225.5015523311613</c:v>
                </c:pt>
                <c:pt idx="94">
                  <c:v>4126.5561399765247</c:v>
                </c:pt>
                <c:pt idx="95">
                  <c:v>6522.6107276218881</c:v>
                </c:pt>
                <c:pt idx="96">
                  <c:v>-1124.8844328271462</c:v>
                </c:pt>
                <c:pt idx="97">
                  <c:v>-1556.9409562928995</c:v>
                </c:pt>
                <c:pt idx="98">
                  <c:v>-952.88636864753607</c:v>
                </c:pt>
                <c:pt idx="99">
                  <c:v>-847.16511433550477</c:v>
                </c:pt>
                <c:pt idx="100">
                  <c:v>-680.33274891236397</c:v>
                </c:pt>
                <c:pt idx="101">
                  <c:v>-585.50038348922135</c:v>
                </c:pt>
                <c:pt idx="102">
                  <c:v>-1282.7791291771882</c:v>
                </c:pt>
                <c:pt idx="103">
                  <c:v>-3278.7245415318248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0-4F72-B122-7D04A80C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319296"/>
        <c:axId val="340318904"/>
      </c:lineChart>
      <c:catAx>
        <c:axId val="34031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18904"/>
        <c:crossesAt val="-6000"/>
        <c:auto val="1"/>
        <c:lblAlgn val="ctr"/>
        <c:lblOffset val="100"/>
        <c:noMultiLvlLbl val="0"/>
      </c:catAx>
      <c:valAx>
        <c:axId val="3403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Seasonal </a:t>
            </a:r>
            <a:r>
              <a:rPr lang="en-US" b="1"/>
              <a:t>Residuals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Deseasonalizing!$AM$1</c:f>
              <c:strCache>
                <c:ptCount val="1"/>
                <c:pt idx="0">
                  <c:v>Seasonal 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Deseasonalizing!$AM$2:$AM$105</c:f>
              <c:numCache>
                <c:formatCode>#,##0.0</c:formatCode>
                <c:ptCount val="104"/>
                <c:pt idx="0">
                  <c:v>375.60201524473541</c:v>
                </c:pt>
                <c:pt idx="1">
                  <c:v>629.71312635585309</c:v>
                </c:pt>
                <c:pt idx="2">
                  <c:v>86.713126355854001</c:v>
                </c:pt>
                <c:pt idx="3">
                  <c:v>-81.953540310812969</c:v>
                </c:pt>
                <c:pt idx="4">
                  <c:v>-36.731318088590342</c:v>
                </c:pt>
                <c:pt idx="5">
                  <c:v>-62.509095866368625</c:v>
                </c:pt>
                <c:pt idx="6">
                  <c:v>-193.17576253303741</c:v>
                </c:pt>
                <c:pt idx="7">
                  <c:v>2701.8242374669635</c:v>
                </c:pt>
                <c:pt idx="8">
                  <c:v>-573.04268110529483</c:v>
                </c:pt>
                <c:pt idx="9">
                  <c:v>-636.29268110529392</c:v>
                </c:pt>
                <c:pt idx="10">
                  <c:v>-2008.292681105293</c:v>
                </c:pt>
                <c:pt idx="11">
                  <c:v>-2786.292681105293</c:v>
                </c:pt>
                <c:pt idx="12">
                  <c:v>-236.74293301089347</c:v>
                </c:pt>
                <c:pt idx="13">
                  <c:v>98.368178100223304</c:v>
                </c:pt>
                <c:pt idx="14">
                  <c:v>58.368178100225123</c:v>
                </c:pt>
                <c:pt idx="15">
                  <c:v>175.70151143355724</c:v>
                </c:pt>
                <c:pt idx="16">
                  <c:v>523.92373365577987</c:v>
                </c:pt>
                <c:pt idx="17">
                  <c:v>-177.8540441219975</c:v>
                </c:pt>
                <c:pt idx="18">
                  <c:v>278.4792892113328</c:v>
                </c:pt>
                <c:pt idx="19">
                  <c:v>898.47928921133462</c:v>
                </c:pt>
                <c:pt idx="20">
                  <c:v>-178.38762936092462</c:v>
                </c:pt>
                <c:pt idx="21">
                  <c:v>-775.6376293609228</c:v>
                </c:pt>
                <c:pt idx="22">
                  <c:v>-1187.6376293609228</c:v>
                </c:pt>
                <c:pt idx="23">
                  <c:v>-1996.6376293609228</c:v>
                </c:pt>
                <c:pt idx="24">
                  <c:v>49.912118733476746</c:v>
                </c:pt>
                <c:pt idx="25">
                  <c:v>341.02322984459533</c:v>
                </c:pt>
                <c:pt idx="26">
                  <c:v>817.02322984459533</c:v>
                </c:pt>
                <c:pt idx="27">
                  <c:v>127.35656317792746</c:v>
                </c:pt>
                <c:pt idx="28">
                  <c:v>373.5787854001519</c:v>
                </c:pt>
                <c:pt idx="29">
                  <c:v>304.80100762237271</c:v>
                </c:pt>
                <c:pt idx="30">
                  <c:v>203.13434095570301</c:v>
                </c:pt>
                <c:pt idx="31">
                  <c:v>379.13434095570483</c:v>
                </c:pt>
                <c:pt idx="32">
                  <c:v>-571.73257761655259</c:v>
                </c:pt>
                <c:pt idx="33">
                  <c:v>-311.98257761655259</c:v>
                </c:pt>
                <c:pt idx="34">
                  <c:v>-1108.9825776165526</c:v>
                </c:pt>
                <c:pt idx="35">
                  <c:v>-1364.9825776165508</c:v>
                </c:pt>
                <c:pt idx="36">
                  <c:v>2132.567170477847</c:v>
                </c:pt>
                <c:pt idx="37">
                  <c:v>106.67828158896373</c:v>
                </c:pt>
                <c:pt idx="38">
                  <c:v>145.67828158896555</c:v>
                </c:pt>
                <c:pt idx="39">
                  <c:v>859.01161492229949</c:v>
                </c:pt>
                <c:pt idx="40">
                  <c:v>672.23383714452211</c:v>
                </c:pt>
                <c:pt idx="41">
                  <c:v>570.45605936674292</c:v>
                </c:pt>
                <c:pt idx="42">
                  <c:v>309.78939270007504</c:v>
                </c:pt>
                <c:pt idx="43">
                  <c:v>131.78939270007504</c:v>
                </c:pt>
                <c:pt idx="44">
                  <c:v>393.92247412781762</c:v>
                </c:pt>
                <c:pt idx="45">
                  <c:v>-402.32752587218238</c:v>
                </c:pt>
                <c:pt idx="46">
                  <c:v>-262.32752587218056</c:v>
                </c:pt>
                <c:pt idx="47">
                  <c:v>-201.32752587218056</c:v>
                </c:pt>
                <c:pt idx="48">
                  <c:v>-40.777777777782831</c:v>
                </c:pt>
                <c:pt idx="49">
                  <c:v>1065.3333333333358</c:v>
                </c:pt>
                <c:pt idx="50">
                  <c:v>287.33333333333576</c:v>
                </c:pt>
                <c:pt idx="51">
                  <c:v>119.6666666666697</c:v>
                </c:pt>
                <c:pt idx="52">
                  <c:v>485.88888888889232</c:v>
                </c:pt>
                <c:pt idx="53">
                  <c:v>477.11111111111495</c:v>
                </c:pt>
                <c:pt idx="54">
                  <c:v>309.44444444444525</c:v>
                </c:pt>
                <c:pt idx="55">
                  <c:v>-104.55555555555475</c:v>
                </c:pt>
                <c:pt idx="56">
                  <c:v>401.57752587218783</c:v>
                </c:pt>
                <c:pt idx="57">
                  <c:v>864.32752587218965</c:v>
                </c:pt>
                <c:pt idx="58">
                  <c:v>1057.3275258721897</c:v>
                </c:pt>
                <c:pt idx="59">
                  <c:v>200.32752587218965</c:v>
                </c:pt>
                <c:pt idx="60">
                  <c:v>44.8772739665892</c:v>
                </c:pt>
                <c:pt idx="61">
                  <c:v>387.98838507770597</c:v>
                </c:pt>
                <c:pt idx="62">
                  <c:v>344.98838507770597</c:v>
                </c:pt>
                <c:pt idx="63">
                  <c:v>-36.67828158896009</c:v>
                </c:pt>
                <c:pt idx="64">
                  <c:v>505.54394063326436</c:v>
                </c:pt>
                <c:pt idx="65">
                  <c:v>74.766162855485163</c:v>
                </c:pt>
                <c:pt idx="66">
                  <c:v>-481.90050381118454</c:v>
                </c:pt>
                <c:pt idx="67">
                  <c:v>-321.90050381118272</c:v>
                </c:pt>
                <c:pt idx="68">
                  <c:v>264.23257761655805</c:v>
                </c:pt>
                <c:pt idx="69">
                  <c:v>488.98257761655805</c:v>
                </c:pt>
                <c:pt idx="70">
                  <c:v>1739.9825776165599</c:v>
                </c:pt>
                <c:pt idx="71">
                  <c:v>2626.9825776165617</c:v>
                </c:pt>
                <c:pt idx="72">
                  <c:v>-1740.4676742890406</c:v>
                </c:pt>
                <c:pt idx="73">
                  <c:v>-1058.3565631779238</c:v>
                </c:pt>
                <c:pt idx="74">
                  <c:v>-1188.356563177922</c:v>
                </c:pt>
                <c:pt idx="75">
                  <c:v>-928.02322984458988</c:v>
                </c:pt>
                <c:pt idx="76">
                  <c:v>-1985.8010076223673</c:v>
                </c:pt>
                <c:pt idx="77">
                  <c:v>-981.57878540014462</c:v>
                </c:pt>
                <c:pt idx="78">
                  <c:v>-65.245452066812504</c:v>
                </c:pt>
                <c:pt idx="79">
                  <c:v>-732.2454520668125</c:v>
                </c:pt>
                <c:pt idx="80">
                  <c:v>-58.112370639071742</c:v>
                </c:pt>
                <c:pt idx="81">
                  <c:v>-308.36237063906992</c:v>
                </c:pt>
                <c:pt idx="82">
                  <c:v>396.6376293609319</c:v>
                </c:pt>
                <c:pt idx="83">
                  <c:v>1411.6376293609319</c:v>
                </c:pt>
                <c:pt idx="84">
                  <c:v>-684.81262254467038</c:v>
                </c:pt>
                <c:pt idx="85">
                  <c:v>-1100.7015114335518</c:v>
                </c:pt>
                <c:pt idx="86">
                  <c:v>-536.70151143355179</c:v>
                </c:pt>
                <c:pt idx="87">
                  <c:v>-254.36817810021967</c:v>
                </c:pt>
                <c:pt idx="88">
                  <c:v>-93.14595587799522</c:v>
                </c:pt>
                <c:pt idx="89">
                  <c:v>-358.92373365577259</c:v>
                </c:pt>
                <c:pt idx="90">
                  <c:v>55.409599677557708</c:v>
                </c:pt>
                <c:pt idx="91">
                  <c:v>-1137.5904003224423</c:v>
                </c:pt>
                <c:pt idx="92">
                  <c:v>321.54268110530029</c:v>
                </c:pt>
                <c:pt idx="93">
                  <c:v>1081.2926811053003</c:v>
                </c:pt>
                <c:pt idx="94">
                  <c:v>1373.2926811053003</c:v>
                </c:pt>
                <c:pt idx="95">
                  <c:v>2110.2926811053021</c:v>
                </c:pt>
                <c:pt idx="96">
                  <c:v>99.842429199701655</c:v>
                </c:pt>
                <c:pt idx="97">
                  <c:v>-470.04645968918157</c:v>
                </c:pt>
                <c:pt idx="98">
                  <c:v>-15.046459689181575</c:v>
                </c:pt>
                <c:pt idx="99">
                  <c:v>19.286873644152365</c:v>
                </c:pt>
                <c:pt idx="100">
                  <c:v>-445.49090413362501</c:v>
                </c:pt>
                <c:pt idx="101">
                  <c:v>153.7313180885958</c:v>
                </c:pt>
                <c:pt idx="102">
                  <c:v>-415.93534857807208</c:v>
                </c:pt>
                <c:pt idx="103">
                  <c:v>-1814.9353485780703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F-42CF-83F5-3B25F5F1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673904"/>
        <c:axId val="705308856"/>
      </c:lineChart>
      <c:catAx>
        <c:axId val="7086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08856"/>
        <c:crossesAt val="-6000"/>
        <c:auto val="1"/>
        <c:lblAlgn val="ctr"/>
        <c:lblOffset val="100"/>
        <c:noMultiLvlLbl val="0"/>
      </c:catAx>
      <c:valAx>
        <c:axId val="705308856"/>
        <c:scaling>
          <c:orientation val="minMax"/>
          <c:max val="10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23898092308822E-2"/>
          <c:y val="0.13354396460079679"/>
          <c:w val="0.904782575676506"/>
          <c:h val="0.76547120952284597"/>
        </c:manualLayout>
      </c:layout>
      <c:lineChart>
        <c:grouping val="standard"/>
        <c:varyColors val="0"/>
        <c:ser>
          <c:idx val="0"/>
          <c:order val="0"/>
          <c:tx>
            <c:strRef>
              <c:f>'Detrending + Deseasonalizing'!$D$1</c:f>
              <c:strCache>
                <c:ptCount val="1"/>
                <c:pt idx="0">
                  <c:v>Sales</c:v>
                </c:pt>
              </c:strCache>
            </c:strRef>
          </c:tx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5.0697437231963433E-2"/>
                  <c:y val="0.2466828834604291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79.945x + 7301.3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0.4477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val>
            <c:numRef>
              <c:f>'Detrending + Deseasonalizing'!$D$2:$D$105</c:f>
              <c:numCache>
                <c:formatCode>General</c:formatCode>
                <c:ptCount val="104"/>
                <c:pt idx="0">
                  <c:v>6632</c:v>
                </c:pt>
                <c:pt idx="1">
                  <c:v>6534</c:v>
                </c:pt>
                <c:pt idx="2">
                  <c:v>6675</c:v>
                </c:pt>
                <c:pt idx="3">
                  <c:v>6692</c:v>
                </c:pt>
                <c:pt idx="4">
                  <c:v>6984</c:v>
                </c:pt>
                <c:pt idx="5">
                  <c:v>7133</c:v>
                </c:pt>
                <c:pt idx="6">
                  <c:v>6385</c:v>
                </c:pt>
                <c:pt idx="7">
                  <c:v>7364</c:v>
                </c:pt>
                <c:pt idx="8">
                  <c:v>7171</c:v>
                </c:pt>
                <c:pt idx="9">
                  <c:v>8690</c:v>
                </c:pt>
                <c:pt idx="10">
                  <c:v>10299</c:v>
                </c:pt>
                <c:pt idx="11">
                  <c:v>11997</c:v>
                </c:pt>
                <c:pt idx="12">
                  <c:v>6979</c:v>
                </c:pt>
                <c:pt idx="13">
                  <c:v>6962</c:v>
                </c:pt>
                <c:pt idx="14">
                  <c:v>7606</c:v>
                </c:pt>
                <c:pt idx="15">
                  <c:v>7909</c:v>
                </c:pt>
                <c:pt idx="16">
                  <c:v>8504</c:v>
                </c:pt>
                <c:pt idx="17">
                  <c:v>7977</c:v>
                </c:pt>
                <c:pt idx="18">
                  <c:v>7816</c:v>
                </c:pt>
                <c:pt idx="19">
                  <c:v>6520</c:v>
                </c:pt>
                <c:pt idx="20">
                  <c:v>8525</c:v>
                </c:pt>
                <c:pt idx="21">
                  <c:v>9510</c:v>
                </c:pt>
                <c:pt idx="22">
                  <c:v>12079</c:v>
                </c:pt>
                <c:pt idx="23">
                  <c:v>13746</c:v>
                </c:pt>
                <c:pt idx="24">
                  <c:v>8225</c:v>
                </c:pt>
                <c:pt idx="25">
                  <c:v>8164</c:v>
                </c:pt>
                <c:pt idx="26">
                  <c:v>9324</c:v>
                </c:pt>
                <c:pt idx="27">
                  <c:v>8820</c:v>
                </c:pt>
                <c:pt idx="28">
                  <c:v>9313</c:v>
                </c:pt>
                <c:pt idx="29">
                  <c:v>9419</c:v>
                </c:pt>
                <c:pt idx="30">
                  <c:v>8700</c:v>
                </c:pt>
                <c:pt idx="31">
                  <c:v>6960</c:v>
                </c:pt>
                <c:pt idx="32">
                  <c:v>9091</c:v>
                </c:pt>
                <c:pt idx="33">
                  <c:v>10933</c:v>
                </c:pt>
                <c:pt idx="34">
                  <c:v>13117</c:v>
                </c:pt>
                <c:pt idx="35">
                  <c:v>15337</c:v>
                </c:pt>
                <c:pt idx="36">
                  <c:v>11267</c:v>
                </c:pt>
                <c:pt idx="37">
                  <c:v>8889</c:v>
                </c:pt>
                <c:pt idx="38">
                  <c:v>9612</c:v>
                </c:pt>
                <c:pt idx="39">
                  <c:v>10511</c:v>
                </c:pt>
                <c:pt idx="40">
                  <c:v>10571</c:v>
                </c:pt>
                <c:pt idx="41">
                  <c:v>10644</c:v>
                </c:pt>
                <c:pt idx="42">
                  <c:v>9766</c:v>
                </c:pt>
                <c:pt idx="43">
                  <c:v>7672</c:v>
                </c:pt>
                <c:pt idx="44">
                  <c:v>11016</c:v>
                </c:pt>
                <c:pt idx="45">
                  <c:v>11802</c:v>
                </c:pt>
                <c:pt idx="46">
                  <c:v>14923</c:v>
                </c:pt>
                <c:pt idx="47">
                  <c:v>17460</c:v>
                </c:pt>
                <c:pt idx="48">
                  <c:v>10053</c:v>
                </c:pt>
                <c:pt idx="49">
                  <c:v>10807</c:v>
                </c:pt>
                <c:pt idx="50">
                  <c:v>10713</c:v>
                </c:pt>
                <c:pt idx="51">
                  <c:v>10731</c:v>
                </c:pt>
                <c:pt idx="52">
                  <c:v>11344</c:v>
                </c:pt>
                <c:pt idx="53">
                  <c:v>11510</c:v>
                </c:pt>
                <c:pt idx="54">
                  <c:v>10725</c:v>
                </c:pt>
                <c:pt idx="55">
                  <c:v>8395</c:v>
                </c:pt>
                <c:pt idx="56">
                  <c:v>11983</c:v>
                </c:pt>
                <c:pt idx="57">
                  <c:v>14028</c:v>
                </c:pt>
                <c:pt idx="58">
                  <c:v>17202</c:v>
                </c:pt>
                <c:pt idx="59">
                  <c:v>18821</c:v>
                </c:pt>
                <c:pt idx="60">
                  <c:v>11098</c:v>
                </c:pt>
                <c:pt idx="61">
                  <c:v>11089</c:v>
                </c:pt>
                <c:pt idx="62">
                  <c:v>11730</c:v>
                </c:pt>
                <c:pt idx="63">
                  <c:v>11534</c:v>
                </c:pt>
                <c:pt idx="64">
                  <c:v>12323</c:v>
                </c:pt>
                <c:pt idx="65">
                  <c:v>12067</c:v>
                </c:pt>
                <c:pt idx="66">
                  <c:v>10893</c:v>
                </c:pt>
                <c:pt idx="67">
                  <c:v>9137</c:v>
                </c:pt>
                <c:pt idx="68">
                  <c:v>12805</c:v>
                </c:pt>
                <c:pt idx="69">
                  <c:v>14612</c:v>
                </c:pt>
                <c:pt idx="70">
                  <c:v>18844</c:v>
                </c:pt>
                <c:pt idx="71">
                  <c:v>22207</c:v>
                </c:pt>
                <c:pt idx="72">
                  <c:v>10272</c:v>
                </c:pt>
                <c:pt idx="73">
                  <c:v>10602</c:v>
                </c:pt>
                <c:pt idx="74">
                  <c:v>11156</c:v>
                </c:pt>
                <c:pt idx="75">
                  <c:v>11602</c:v>
                </c:pt>
                <c:pt idx="76">
                  <c:v>10791</c:v>
                </c:pt>
                <c:pt idx="77">
                  <c:v>11970</c:v>
                </c:pt>
                <c:pt idx="78">
                  <c:v>12269</c:v>
                </c:pt>
                <c:pt idx="79">
                  <c:v>9686</c:v>
                </c:pt>
                <c:pt idx="80">
                  <c:v>13442</c:v>
                </c:pt>
                <c:pt idx="81">
                  <c:v>14774</c:v>
                </c:pt>
                <c:pt idx="82">
                  <c:v>18460</c:v>
                </c:pt>
                <c:pt idx="83">
                  <c:v>21951</c:v>
                </c:pt>
                <c:pt idx="84">
                  <c:v>12287</c:v>
                </c:pt>
                <c:pt idx="85">
                  <c:v>11519</c:v>
                </c:pt>
                <c:pt idx="86">
                  <c:v>12767</c:v>
                </c:pt>
                <c:pt idx="87">
                  <c:v>13235</c:v>
                </c:pt>
                <c:pt idx="88">
                  <c:v>13643</c:v>
                </c:pt>
                <c:pt idx="89">
                  <c:v>13552</c:v>
                </c:pt>
                <c:pt idx="90">
                  <c:v>13349</c:v>
                </c:pt>
                <c:pt idx="91">
                  <c:v>10240</c:v>
                </c:pt>
                <c:pt idx="92">
                  <c:v>14781</c:v>
                </c:pt>
                <c:pt idx="93">
                  <c:v>17123</c:v>
                </c:pt>
                <c:pt idx="94">
                  <c:v>20396</c:v>
                </c:pt>
                <c:pt idx="95">
                  <c:v>23609</c:v>
                </c:pt>
                <c:pt idx="96">
                  <c:v>14031</c:v>
                </c:pt>
                <c:pt idx="97">
                  <c:v>13109</c:v>
                </c:pt>
                <c:pt idx="98">
                  <c:v>14248</c:v>
                </c:pt>
                <c:pt idx="99">
                  <c:v>14468</c:v>
                </c:pt>
                <c:pt idx="100">
                  <c:v>14250</c:v>
                </c:pt>
                <c:pt idx="101">
                  <c:v>15024</c:v>
                </c:pt>
                <c:pt idx="102">
                  <c:v>13837</c:v>
                </c:pt>
                <c:pt idx="103">
                  <c:v>10522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2-4991-8DCA-2060BC675CFA}"/>
            </c:ext>
          </c:extLst>
        </c:ser>
        <c:ser>
          <c:idx val="1"/>
          <c:order val="1"/>
          <c:tx>
            <c:strRef>
              <c:f>'Detrending + Deseasonalizing'!$E$1</c:f>
              <c:strCache>
                <c:ptCount val="1"/>
                <c:pt idx="0">
                  <c:v>Trend Fit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'Detrending + Deseasonalizing'!$E$2:$E$105</c:f>
              <c:numCache>
                <c:formatCode>#,##0.0</c:formatCode>
                <c:ptCount val="104"/>
                <c:pt idx="0">
                  <c:v>7381.2824175824107</c:v>
                </c:pt>
                <c:pt idx="1">
                  <c:v>7461.2278299370464</c:v>
                </c:pt>
                <c:pt idx="2">
                  <c:v>7541.1732422916821</c:v>
                </c:pt>
                <c:pt idx="3">
                  <c:v>7621.1186546463177</c:v>
                </c:pt>
                <c:pt idx="4">
                  <c:v>7701.0640670009543</c:v>
                </c:pt>
                <c:pt idx="5">
                  <c:v>7781.00947935559</c:v>
                </c:pt>
                <c:pt idx="6">
                  <c:v>7860.9548917102256</c:v>
                </c:pt>
                <c:pt idx="7">
                  <c:v>7940.9003040648613</c:v>
                </c:pt>
                <c:pt idx="8">
                  <c:v>8020.845716419497</c:v>
                </c:pt>
                <c:pt idx="9">
                  <c:v>8100.7911287741326</c:v>
                </c:pt>
                <c:pt idx="10">
                  <c:v>8180.7365411287683</c:v>
                </c:pt>
                <c:pt idx="11">
                  <c:v>8260.6819534834049</c:v>
                </c:pt>
                <c:pt idx="12">
                  <c:v>8340.6273658380396</c:v>
                </c:pt>
                <c:pt idx="13">
                  <c:v>8420.5727781926762</c:v>
                </c:pt>
                <c:pt idx="14">
                  <c:v>8500.518190547311</c:v>
                </c:pt>
                <c:pt idx="15">
                  <c:v>8580.4636029019475</c:v>
                </c:pt>
                <c:pt idx="16">
                  <c:v>8660.4090152565841</c:v>
                </c:pt>
                <c:pt idx="17">
                  <c:v>8740.3544276112189</c:v>
                </c:pt>
                <c:pt idx="18">
                  <c:v>8820.2998399658554</c:v>
                </c:pt>
                <c:pt idx="19">
                  <c:v>8900.2452523204902</c:v>
                </c:pt>
                <c:pt idx="20">
                  <c:v>8980.1906646751268</c:v>
                </c:pt>
                <c:pt idx="21">
                  <c:v>9060.1360770297615</c:v>
                </c:pt>
                <c:pt idx="22">
                  <c:v>9140.0814893843981</c:v>
                </c:pt>
                <c:pt idx="23">
                  <c:v>9220.0269017390347</c:v>
                </c:pt>
                <c:pt idx="24">
                  <c:v>9299.9723140936694</c:v>
                </c:pt>
                <c:pt idx="25">
                  <c:v>9379.9177264483042</c:v>
                </c:pt>
                <c:pt idx="26">
                  <c:v>9459.8631388029407</c:v>
                </c:pt>
                <c:pt idx="27">
                  <c:v>9539.8085511575773</c:v>
                </c:pt>
                <c:pt idx="28">
                  <c:v>9619.7539635122121</c:v>
                </c:pt>
                <c:pt idx="29">
                  <c:v>9699.6993758668486</c:v>
                </c:pt>
                <c:pt idx="30">
                  <c:v>9779.6447882214852</c:v>
                </c:pt>
                <c:pt idx="31">
                  <c:v>9859.59020057612</c:v>
                </c:pt>
                <c:pt idx="32">
                  <c:v>9939.5356129307547</c:v>
                </c:pt>
                <c:pt idx="33">
                  <c:v>10019.481025285391</c:v>
                </c:pt>
                <c:pt idx="34">
                  <c:v>10099.426437640028</c:v>
                </c:pt>
                <c:pt idx="35">
                  <c:v>10179.371849994663</c:v>
                </c:pt>
                <c:pt idx="36">
                  <c:v>10259.317262349299</c:v>
                </c:pt>
                <c:pt idx="37">
                  <c:v>10339.262674703936</c:v>
                </c:pt>
                <c:pt idx="38">
                  <c:v>10419.208087058571</c:v>
                </c:pt>
                <c:pt idx="39">
                  <c:v>10499.153499413205</c:v>
                </c:pt>
                <c:pt idx="40">
                  <c:v>10579.098911767842</c:v>
                </c:pt>
                <c:pt idx="41">
                  <c:v>10659.044324122478</c:v>
                </c:pt>
                <c:pt idx="42">
                  <c:v>10738.989736477113</c:v>
                </c:pt>
                <c:pt idx="43">
                  <c:v>10818.93514883175</c:v>
                </c:pt>
                <c:pt idx="44">
                  <c:v>10898.880561186385</c:v>
                </c:pt>
                <c:pt idx="45">
                  <c:v>10978.825973541021</c:v>
                </c:pt>
                <c:pt idx="46">
                  <c:v>11058.771385895656</c:v>
                </c:pt>
                <c:pt idx="47">
                  <c:v>11138.716798250292</c:v>
                </c:pt>
                <c:pt idx="48">
                  <c:v>11218.662210604929</c:v>
                </c:pt>
                <c:pt idx="49">
                  <c:v>11298.607622959564</c:v>
                </c:pt>
                <c:pt idx="50">
                  <c:v>11378.5530353142</c:v>
                </c:pt>
                <c:pt idx="51">
                  <c:v>11458.498447668835</c:v>
                </c:pt>
                <c:pt idx="52">
                  <c:v>11538.443860023472</c:v>
                </c:pt>
                <c:pt idx="53">
                  <c:v>11618.389272378106</c:v>
                </c:pt>
                <c:pt idx="54">
                  <c:v>11698.334684732743</c:v>
                </c:pt>
                <c:pt idx="55">
                  <c:v>11778.28009708738</c:v>
                </c:pt>
                <c:pt idx="56">
                  <c:v>11858.225509442014</c:v>
                </c:pt>
                <c:pt idx="57">
                  <c:v>11938.170921796649</c:v>
                </c:pt>
                <c:pt idx="58">
                  <c:v>12018.116334151286</c:v>
                </c:pt>
                <c:pt idx="59">
                  <c:v>12098.061746505922</c:v>
                </c:pt>
                <c:pt idx="60">
                  <c:v>12178.007158860557</c:v>
                </c:pt>
                <c:pt idx="61">
                  <c:v>12257.952571215194</c:v>
                </c:pt>
                <c:pt idx="62">
                  <c:v>12337.89798356983</c:v>
                </c:pt>
                <c:pt idx="63">
                  <c:v>12417.843395924465</c:v>
                </c:pt>
                <c:pt idx="64">
                  <c:v>12497.7888082791</c:v>
                </c:pt>
                <c:pt idx="65">
                  <c:v>12577.734220633736</c:v>
                </c:pt>
                <c:pt idx="66">
                  <c:v>12657.679632988373</c:v>
                </c:pt>
                <c:pt idx="67">
                  <c:v>12737.625045343008</c:v>
                </c:pt>
                <c:pt idx="68">
                  <c:v>12817.570457697644</c:v>
                </c:pt>
                <c:pt idx="69">
                  <c:v>12897.515870052281</c:v>
                </c:pt>
                <c:pt idx="70">
                  <c:v>12977.461282406915</c:v>
                </c:pt>
                <c:pt idx="71">
                  <c:v>13057.40669476155</c:v>
                </c:pt>
                <c:pt idx="72">
                  <c:v>13137.352107116187</c:v>
                </c:pt>
                <c:pt idx="73">
                  <c:v>13217.297519470823</c:v>
                </c:pt>
                <c:pt idx="74">
                  <c:v>13297.242931825458</c:v>
                </c:pt>
                <c:pt idx="75">
                  <c:v>13377.188344180095</c:v>
                </c:pt>
                <c:pt idx="76">
                  <c:v>13457.133756534731</c:v>
                </c:pt>
                <c:pt idx="77">
                  <c:v>13537.079168889366</c:v>
                </c:pt>
                <c:pt idx="78">
                  <c:v>13617.024581244001</c:v>
                </c:pt>
                <c:pt idx="79">
                  <c:v>13696.969993598637</c:v>
                </c:pt>
                <c:pt idx="80">
                  <c:v>13776.915405953274</c:v>
                </c:pt>
                <c:pt idx="81">
                  <c:v>13856.860818307909</c:v>
                </c:pt>
                <c:pt idx="82">
                  <c:v>13936.806230662543</c:v>
                </c:pt>
                <c:pt idx="83">
                  <c:v>14016.75164301718</c:v>
                </c:pt>
                <c:pt idx="84">
                  <c:v>14096.697055371817</c:v>
                </c:pt>
                <c:pt idx="85">
                  <c:v>14176.642467726451</c:v>
                </c:pt>
                <c:pt idx="86">
                  <c:v>14256.587880081088</c:v>
                </c:pt>
                <c:pt idx="87">
                  <c:v>14336.533292435724</c:v>
                </c:pt>
                <c:pt idx="88">
                  <c:v>14416.478704790359</c:v>
                </c:pt>
                <c:pt idx="89">
                  <c:v>14496.424117144994</c:v>
                </c:pt>
                <c:pt idx="90">
                  <c:v>14576.369529499631</c:v>
                </c:pt>
                <c:pt idx="91">
                  <c:v>14656.314941854267</c:v>
                </c:pt>
                <c:pt idx="92">
                  <c:v>14736.260354208902</c:v>
                </c:pt>
                <c:pt idx="93">
                  <c:v>14816.205766563538</c:v>
                </c:pt>
                <c:pt idx="94">
                  <c:v>14896.151178918175</c:v>
                </c:pt>
                <c:pt idx="95">
                  <c:v>14976.09659127281</c:v>
                </c:pt>
                <c:pt idx="96">
                  <c:v>15056.042003627445</c:v>
                </c:pt>
                <c:pt idx="97">
                  <c:v>15135.987415982081</c:v>
                </c:pt>
                <c:pt idx="98">
                  <c:v>15215.932828336718</c:v>
                </c:pt>
                <c:pt idx="99">
                  <c:v>15295.878240691352</c:v>
                </c:pt>
                <c:pt idx="100">
                  <c:v>15375.823653045989</c:v>
                </c:pt>
                <c:pt idx="101">
                  <c:v>15455.769065400626</c:v>
                </c:pt>
                <c:pt idx="102">
                  <c:v>15535.71447775526</c:v>
                </c:pt>
                <c:pt idx="103">
                  <c:v>15615.659890109895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2-4991-8DCA-2060BC67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43712"/>
        <c:axId val="971339264"/>
      </c:lineChart>
      <c:catAx>
        <c:axId val="9452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1339264"/>
        <c:crosses val="autoZero"/>
        <c:auto val="1"/>
        <c:lblAlgn val="ctr"/>
        <c:lblOffset val="100"/>
        <c:noMultiLvlLbl val="0"/>
      </c:catAx>
      <c:valAx>
        <c:axId val="9713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24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7620</xdr:rowOff>
    </xdr:from>
    <xdr:to>
      <xdr:col>11</xdr:col>
      <xdr:colOff>449580</xdr:colOff>
      <xdr:row>20</xdr:row>
      <xdr:rowOff>55245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0</xdr:row>
      <xdr:rowOff>134302</xdr:rowOff>
    </xdr:from>
    <xdr:to>
      <xdr:col>13</xdr:col>
      <xdr:colOff>129540</xdr:colOff>
      <xdr:row>17</xdr:row>
      <xdr:rowOff>20002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85344</xdr:colOff>
      <xdr:row>20</xdr:row>
      <xdr:rowOff>85344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14</xdr:col>
      <xdr:colOff>198120</xdr:colOff>
      <xdr:row>20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0.42153</cdr:x>
      <cdr:y>0.01339</cdr:y>
    </cdr:from>
    <cdr:to>
      <cdr:x>0.56532</cdr:x>
      <cdr:y>0.11878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30652" y="47244"/>
          <a:ext cx="999744" cy="371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Sales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7620</xdr:rowOff>
    </xdr:from>
    <xdr:to>
      <xdr:col>14</xdr:col>
      <xdr:colOff>449580</xdr:colOff>
      <xdr:row>20</xdr:row>
      <xdr:rowOff>55245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536448</xdr:colOff>
      <xdr:row>0</xdr:row>
      <xdr:rowOff>176784</xdr:rowOff>
    </xdr:from>
    <xdr:to>
      <xdr:col>23</xdr:col>
      <xdr:colOff>621792</xdr:colOff>
      <xdr:row>20</xdr:row>
      <xdr:rowOff>79248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</xdr:row>
      <xdr:rowOff>0</xdr:rowOff>
    </xdr:from>
    <xdr:to>
      <xdr:col>46</xdr:col>
      <xdr:colOff>560832</xdr:colOff>
      <xdr:row>20</xdr:row>
      <xdr:rowOff>85344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85344</xdr:colOff>
      <xdr:row>20</xdr:row>
      <xdr:rowOff>85344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0.42153</cdr:x>
      <cdr:y>0.01339</cdr:y>
    </cdr:from>
    <cdr:to>
      <cdr:x>0.56532</cdr:x>
      <cdr:y>0.11878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30652" y="47244"/>
          <a:ext cx="999744" cy="371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Sales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7620</xdr:rowOff>
    </xdr:from>
    <xdr:to>
      <xdr:col>14</xdr:col>
      <xdr:colOff>449580</xdr:colOff>
      <xdr:row>20</xdr:row>
      <xdr:rowOff>55245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536448</xdr:colOff>
      <xdr:row>0</xdr:row>
      <xdr:rowOff>176784</xdr:rowOff>
    </xdr:from>
    <xdr:to>
      <xdr:col>23</xdr:col>
      <xdr:colOff>621792</xdr:colOff>
      <xdr:row>20</xdr:row>
      <xdr:rowOff>79248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</xdr:row>
      <xdr:rowOff>0</xdr:rowOff>
    </xdr:from>
    <xdr:to>
      <xdr:col>46</xdr:col>
      <xdr:colOff>560832</xdr:colOff>
      <xdr:row>20</xdr:row>
      <xdr:rowOff>85344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85344</xdr:colOff>
      <xdr:row>20</xdr:row>
      <xdr:rowOff>85344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0</xdr:colOff>
      <xdr:row>1</xdr:row>
      <xdr:rowOff>0</xdr:rowOff>
    </xdr:from>
    <xdr:to>
      <xdr:col>69</xdr:col>
      <xdr:colOff>45720</xdr:colOff>
      <xdr:row>20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1</xdr:row>
      <xdr:rowOff>0</xdr:rowOff>
    </xdr:from>
    <xdr:to>
      <xdr:col>80</xdr:col>
      <xdr:colOff>85344</xdr:colOff>
      <xdr:row>20</xdr:row>
      <xdr:rowOff>85344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22</xdr:row>
      <xdr:rowOff>0</xdr:rowOff>
    </xdr:from>
    <xdr:to>
      <xdr:col>80</xdr:col>
      <xdr:colOff>85344</xdr:colOff>
      <xdr:row>39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0.42153</cdr:x>
      <cdr:y>0.01339</cdr:y>
    </cdr:from>
    <cdr:to>
      <cdr:x>0.56532</cdr:x>
      <cdr:y>0.11878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30652" y="47244"/>
          <a:ext cx="999744" cy="371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Sales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0.16922</cdr:x>
      <cdr:y>0.01339</cdr:y>
    </cdr:from>
    <cdr:to>
      <cdr:x>0.8733</cdr:x>
      <cdr:y>0.11878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76528" y="47246"/>
          <a:ext cx="4895088" cy="37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Sales (blue) with overlaid Combined</a:t>
          </a:r>
          <a:r>
            <a:rPr lang="en-US" sz="1800" b="1" baseline="0"/>
            <a:t> Fit (orange)</a:t>
          </a:r>
          <a:endParaRPr lang="en-US" sz="18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1542.904580902781" createdVersion="1" refreshedVersion="4" recordCount="104" upgradeOnRefresh="1">
  <cacheSource type="worksheet">
    <worksheetSource ref="A1:C105" sheet="Monthly sales"/>
  </cacheSource>
  <cacheFields count="3">
    <cacheField name="Year" numFmtId="0">
      <sharedItems containsSemiMixedTypes="0" containsString="0" containsNumber="1" containsInteger="1" minValue="2000" maxValue="2008" count="9">
        <n v="2000"/>
        <n v="2001"/>
        <n v="2002"/>
        <n v="2003"/>
        <n v="2004"/>
        <n v="2005"/>
        <n v="2006"/>
        <n v="2007"/>
        <n v="2008"/>
      </sharedItems>
    </cacheField>
    <cacheField name="Month" numFmtId="0">
      <sharedItems/>
    </cacheField>
    <cacheField name="Sales" numFmtId="0">
      <sharedItems containsSemiMixedTypes="0" containsString="0" containsNumber="1" containsInteger="1" minValue="6385" maxValue="23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m Sager" refreshedDate="43035.207090277778" createdVersion="5" refreshedVersion="5" minRefreshableVersion="3" recordCount="110">
  <cacheSource type="worksheet">
    <worksheetSource ref="A1:B1048576" sheet="Seasonal Effects"/>
  </cacheSource>
  <cacheFields count="2">
    <cacheField name="Month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Residuals" numFmtId="0">
      <sharedItems containsString="0" containsBlank="1" containsNumber="1" minValue="-5093.6598901098951" maxValue="9149.5933052384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s v="Jan"/>
    <n v="6632"/>
  </r>
  <r>
    <x v="0"/>
    <s v="Feb"/>
    <n v="6534"/>
  </r>
  <r>
    <x v="0"/>
    <s v="Mar"/>
    <n v="6675"/>
  </r>
  <r>
    <x v="0"/>
    <s v="Apr"/>
    <n v="6692"/>
  </r>
  <r>
    <x v="0"/>
    <s v="May"/>
    <n v="6984"/>
  </r>
  <r>
    <x v="0"/>
    <s v="Jun"/>
    <n v="7133"/>
  </r>
  <r>
    <x v="0"/>
    <s v="Jul"/>
    <n v="6385"/>
  </r>
  <r>
    <x v="0"/>
    <s v="Aug"/>
    <n v="7364"/>
  </r>
  <r>
    <x v="0"/>
    <s v="Sep"/>
    <n v="7171"/>
  </r>
  <r>
    <x v="0"/>
    <s v="Oct"/>
    <n v="8690"/>
  </r>
  <r>
    <x v="0"/>
    <s v="Nov"/>
    <n v="10299"/>
  </r>
  <r>
    <x v="0"/>
    <s v="Dec"/>
    <n v="11997"/>
  </r>
  <r>
    <x v="1"/>
    <s v="Jan"/>
    <n v="6979"/>
  </r>
  <r>
    <x v="1"/>
    <s v="Feb"/>
    <n v="6962"/>
  </r>
  <r>
    <x v="1"/>
    <s v="Mar"/>
    <n v="7606"/>
  </r>
  <r>
    <x v="1"/>
    <s v="Apr"/>
    <n v="7909"/>
  </r>
  <r>
    <x v="1"/>
    <s v="May"/>
    <n v="8504"/>
  </r>
  <r>
    <x v="1"/>
    <s v="Jun"/>
    <n v="7977"/>
  </r>
  <r>
    <x v="1"/>
    <s v="Jul"/>
    <n v="7816"/>
  </r>
  <r>
    <x v="1"/>
    <s v="Aug"/>
    <n v="6520"/>
  </r>
  <r>
    <x v="1"/>
    <s v="Sep"/>
    <n v="8525"/>
  </r>
  <r>
    <x v="1"/>
    <s v="Oct"/>
    <n v="9510"/>
  </r>
  <r>
    <x v="1"/>
    <s v="Nov"/>
    <n v="12079"/>
  </r>
  <r>
    <x v="1"/>
    <s v="Dec"/>
    <n v="13746"/>
  </r>
  <r>
    <x v="2"/>
    <s v="Jan"/>
    <n v="8225"/>
  </r>
  <r>
    <x v="2"/>
    <s v="Feb"/>
    <n v="8164"/>
  </r>
  <r>
    <x v="2"/>
    <s v="Mar"/>
    <n v="9324"/>
  </r>
  <r>
    <x v="2"/>
    <s v="Apr"/>
    <n v="8820"/>
  </r>
  <r>
    <x v="2"/>
    <s v="May"/>
    <n v="9313"/>
  </r>
  <r>
    <x v="2"/>
    <s v="Jun"/>
    <n v="9419"/>
  </r>
  <r>
    <x v="2"/>
    <s v="Jul"/>
    <n v="8700"/>
  </r>
  <r>
    <x v="2"/>
    <s v="Aug"/>
    <n v="6960"/>
  </r>
  <r>
    <x v="2"/>
    <s v="Sep"/>
    <n v="9091"/>
  </r>
  <r>
    <x v="2"/>
    <s v="Oct"/>
    <n v="10933"/>
  </r>
  <r>
    <x v="2"/>
    <s v="Nov"/>
    <n v="13117"/>
  </r>
  <r>
    <x v="2"/>
    <s v="Dec"/>
    <n v="15337"/>
  </r>
  <r>
    <x v="3"/>
    <s v="Jan"/>
    <n v="11267"/>
  </r>
  <r>
    <x v="3"/>
    <s v="Feb"/>
    <n v="8889"/>
  </r>
  <r>
    <x v="3"/>
    <s v="Mar"/>
    <n v="9612"/>
  </r>
  <r>
    <x v="3"/>
    <s v="Apr"/>
    <n v="10511"/>
  </r>
  <r>
    <x v="3"/>
    <s v="May"/>
    <n v="10571"/>
  </r>
  <r>
    <x v="3"/>
    <s v="Jun"/>
    <n v="10644"/>
  </r>
  <r>
    <x v="3"/>
    <s v="Jul"/>
    <n v="9766"/>
  </r>
  <r>
    <x v="3"/>
    <s v="Aug"/>
    <n v="7672"/>
  </r>
  <r>
    <x v="3"/>
    <s v="Sep"/>
    <n v="11016"/>
  </r>
  <r>
    <x v="3"/>
    <s v="Oct"/>
    <n v="11802"/>
  </r>
  <r>
    <x v="3"/>
    <s v="Nov"/>
    <n v="14923"/>
  </r>
  <r>
    <x v="3"/>
    <s v="Dec"/>
    <n v="17460"/>
  </r>
  <r>
    <x v="4"/>
    <s v="Jan"/>
    <n v="10053"/>
  </r>
  <r>
    <x v="4"/>
    <s v="Feb"/>
    <n v="10807"/>
  </r>
  <r>
    <x v="4"/>
    <s v="Mar"/>
    <n v="10713"/>
  </r>
  <r>
    <x v="4"/>
    <s v="Apr"/>
    <n v="10731"/>
  </r>
  <r>
    <x v="4"/>
    <s v="May"/>
    <n v="11344"/>
  </r>
  <r>
    <x v="4"/>
    <s v="Jun"/>
    <n v="11510"/>
  </r>
  <r>
    <x v="4"/>
    <s v="Jul"/>
    <n v="10725"/>
  </r>
  <r>
    <x v="4"/>
    <s v="Aug"/>
    <n v="8395"/>
  </r>
  <r>
    <x v="4"/>
    <s v="Sep"/>
    <n v="11983"/>
  </r>
  <r>
    <x v="4"/>
    <s v="Oct"/>
    <n v="14028"/>
  </r>
  <r>
    <x v="4"/>
    <s v="Nov"/>
    <n v="17202"/>
  </r>
  <r>
    <x v="4"/>
    <s v="Dec"/>
    <n v="18821"/>
  </r>
  <r>
    <x v="5"/>
    <s v="Jan"/>
    <n v="11098"/>
  </r>
  <r>
    <x v="5"/>
    <s v="Feb"/>
    <n v="11089"/>
  </r>
  <r>
    <x v="5"/>
    <s v="Mar"/>
    <n v="11730"/>
  </r>
  <r>
    <x v="5"/>
    <s v="Apr"/>
    <n v="11534"/>
  </r>
  <r>
    <x v="5"/>
    <s v="May"/>
    <n v="12323"/>
  </r>
  <r>
    <x v="5"/>
    <s v="Jun"/>
    <n v="12067"/>
  </r>
  <r>
    <x v="5"/>
    <s v="Jul"/>
    <n v="10893"/>
  </r>
  <r>
    <x v="5"/>
    <s v="Aug"/>
    <n v="9137"/>
  </r>
  <r>
    <x v="5"/>
    <s v="Sep"/>
    <n v="12805"/>
  </r>
  <r>
    <x v="5"/>
    <s v="Oct"/>
    <n v="14612"/>
  </r>
  <r>
    <x v="5"/>
    <s v="Nov"/>
    <n v="18844"/>
  </r>
  <r>
    <x v="5"/>
    <s v="Dec"/>
    <n v="22207"/>
  </r>
  <r>
    <x v="6"/>
    <s v="Jan"/>
    <n v="10272"/>
  </r>
  <r>
    <x v="6"/>
    <s v="Feb"/>
    <n v="10602"/>
  </r>
  <r>
    <x v="6"/>
    <s v="Mar"/>
    <n v="11156"/>
  </r>
  <r>
    <x v="6"/>
    <s v="Apr"/>
    <n v="11602"/>
  </r>
  <r>
    <x v="6"/>
    <s v="May"/>
    <n v="10791"/>
  </r>
  <r>
    <x v="6"/>
    <s v="Jun"/>
    <n v="11970"/>
  </r>
  <r>
    <x v="6"/>
    <s v="Jul"/>
    <n v="12269"/>
  </r>
  <r>
    <x v="6"/>
    <s v="Aug"/>
    <n v="9686"/>
  </r>
  <r>
    <x v="6"/>
    <s v="Sep"/>
    <n v="13442"/>
  </r>
  <r>
    <x v="6"/>
    <s v="Oct"/>
    <n v="14774"/>
  </r>
  <r>
    <x v="6"/>
    <s v="Nov"/>
    <n v="18460"/>
  </r>
  <r>
    <x v="6"/>
    <s v="Dec"/>
    <n v="21951"/>
  </r>
  <r>
    <x v="7"/>
    <s v="Jan"/>
    <n v="12287"/>
  </r>
  <r>
    <x v="7"/>
    <s v="Feb"/>
    <n v="11519"/>
  </r>
  <r>
    <x v="7"/>
    <s v="Mar"/>
    <n v="12767"/>
  </r>
  <r>
    <x v="7"/>
    <s v="Apr"/>
    <n v="13235"/>
  </r>
  <r>
    <x v="7"/>
    <s v="May"/>
    <n v="13643"/>
  </r>
  <r>
    <x v="7"/>
    <s v="Jun"/>
    <n v="13552"/>
  </r>
  <r>
    <x v="7"/>
    <s v="Jul"/>
    <n v="13349"/>
  </r>
  <r>
    <x v="7"/>
    <s v="Aug"/>
    <n v="10240"/>
  </r>
  <r>
    <x v="7"/>
    <s v="Sep"/>
    <n v="14781"/>
  </r>
  <r>
    <x v="7"/>
    <s v="Oct"/>
    <n v="17123"/>
  </r>
  <r>
    <x v="7"/>
    <s v="Nov"/>
    <n v="20396"/>
  </r>
  <r>
    <x v="7"/>
    <s v="Dec"/>
    <n v="23609"/>
  </r>
  <r>
    <x v="8"/>
    <s v="Jan"/>
    <n v="14031"/>
  </r>
  <r>
    <x v="8"/>
    <s v="Feb"/>
    <n v="13109"/>
  </r>
  <r>
    <x v="8"/>
    <s v="Mar"/>
    <n v="14248"/>
  </r>
  <r>
    <x v="8"/>
    <s v="Apr"/>
    <n v="14468"/>
  </r>
  <r>
    <x v="8"/>
    <s v="May"/>
    <n v="14250"/>
  </r>
  <r>
    <x v="8"/>
    <s v="Jun"/>
    <n v="15024"/>
  </r>
  <r>
    <x v="8"/>
    <s v="Jul"/>
    <n v="13837"/>
  </r>
  <r>
    <x v="8"/>
    <s v="Aug"/>
    <n v="105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n v="-749.28241758241074"/>
  </r>
  <r>
    <x v="1"/>
    <n v="-927.22782993704641"/>
  </r>
  <r>
    <x v="2"/>
    <n v="-866.17324229168207"/>
  </r>
  <r>
    <x v="3"/>
    <n v="-929.11865464631774"/>
  </r>
  <r>
    <x v="4"/>
    <n v="-717.06406700095431"/>
  </r>
  <r>
    <x v="5"/>
    <n v="-648.00947935558997"/>
  </r>
  <r>
    <x v="6"/>
    <n v="-1475.9548917102256"/>
  </r>
  <r>
    <x v="7"/>
    <n v="-576.9003040648613"/>
  </r>
  <r>
    <x v="8"/>
    <n v="-849.84571641949697"/>
  </r>
  <r>
    <x v="9"/>
    <n v="589.20887122586737"/>
  </r>
  <r>
    <x v="10"/>
    <n v="2118.2634588712317"/>
  </r>
  <r>
    <x v="11"/>
    <n v="3736.3180465165951"/>
  </r>
  <r>
    <x v="0"/>
    <n v="-1361.6273658380396"/>
  </r>
  <r>
    <x v="1"/>
    <n v="-1458.5727781926762"/>
  </r>
  <r>
    <x v="2"/>
    <n v="-894.51819054731095"/>
  </r>
  <r>
    <x v="3"/>
    <n v="-671.46360290194752"/>
  </r>
  <r>
    <x v="4"/>
    <n v="-156.4090152565841"/>
  </r>
  <r>
    <x v="5"/>
    <n v="-763.35442761121885"/>
  </r>
  <r>
    <x v="6"/>
    <n v="-1004.2998399658554"/>
  </r>
  <r>
    <x v="7"/>
    <n v="-2380.2452523204902"/>
  </r>
  <r>
    <x v="8"/>
    <n v="-455.19066467512675"/>
  </r>
  <r>
    <x v="9"/>
    <n v="449.86392297023849"/>
  </r>
  <r>
    <x v="10"/>
    <n v="2938.9185106156019"/>
  </r>
  <r>
    <x v="11"/>
    <n v="4525.9730982609653"/>
  </r>
  <r>
    <x v="0"/>
    <n v="-1074.9723140936694"/>
  </r>
  <r>
    <x v="1"/>
    <n v="-1215.9177264483042"/>
  </r>
  <r>
    <x v="2"/>
    <n v="-135.86313880294074"/>
  </r>
  <r>
    <x v="3"/>
    <n v="-719.80855115757731"/>
  </r>
  <r>
    <x v="4"/>
    <n v="-306.75396351221207"/>
  </r>
  <r>
    <x v="5"/>
    <n v="-280.69937586684864"/>
  </r>
  <r>
    <x v="6"/>
    <n v="-1079.6447882214852"/>
  </r>
  <r>
    <x v="7"/>
    <n v="-2899.59020057612"/>
  </r>
  <r>
    <x v="8"/>
    <n v="-848.53561293075472"/>
  </r>
  <r>
    <x v="9"/>
    <n v="913.5189747146087"/>
  </r>
  <r>
    <x v="10"/>
    <n v="3017.5735623599721"/>
  </r>
  <r>
    <x v="11"/>
    <n v="5157.6281500053374"/>
  </r>
  <r>
    <x v="0"/>
    <n v="1007.6827376507008"/>
  </r>
  <r>
    <x v="1"/>
    <n v="-1450.2626747039358"/>
  </r>
  <r>
    <x v="2"/>
    <n v="-807.20808705857053"/>
  </r>
  <r>
    <x v="3"/>
    <n v="11.846500586794718"/>
  </r>
  <r>
    <x v="4"/>
    <n v="-8.0989117678418552"/>
  </r>
  <r>
    <x v="5"/>
    <n v="-15.044324122478429"/>
  </r>
  <r>
    <x v="6"/>
    <n v="-972.98973647711318"/>
  </r>
  <r>
    <x v="7"/>
    <n v="-3146.9351488317498"/>
  </r>
  <r>
    <x v="8"/>
    <n v="117.11943881361549"/>
  </r>
  <r>
    <x v="9"/>
    <n v="823.17402645897891"/>
  </r>
  <r>
    <x v="10"/>
    <n v="3864.2286141043442"/>
  </r>
  <r>
    <x v="11"/>
    <n v="6321.2832017497076"/>
  </r>
  <r>
    <x v="0"/>
    <n v="-1165.662210604929"/>
  </r>
  <r>
    <x v="1"/>
    <n v="-491.60762295956374"/>
  </r>
  <r>
    <x v="2"/>
    <n v="-665.55303531420032"/>
  </r>
  <r>
    <x v="3"/>
    <n v="-727.49844766883507"/>
  </r>
  <r>
    <x v="4"/>
    <n v="-194.44386002347164"/>
  </r>
  <r>
    <x v="5"/>
    <n v="-108.3892723781064"/>
  </r>
  <r>
    <x v="6"/>
    <n v="-973.33468473274297"/>
  </r>
  <r>
    <x v="7"/>
    <n v="-3383.2800970873795"/>
  </r>
  <r>
    <x v="8"/>
    <n v="124.7744905579857"/>
  </r>
  <r>
    <x v="9"/>
    <n v="2089.8290782033509"/>
  </r>
  <r>
    <x v="10"/>
    <n v="5183.8836658487144"/>
  </r>
  <r>
    <x v="11"/>
    <n v="6722.9382534940778"/>
  </r>
  <r>
    <x v="0"/>
    <n v="-1080.007158860557"/>
  </r>
  <r>
    <x v="1"/>
    <n v="-1168.9525712151935"/>
  </r>
  <r>
    <x v="2"/>
    <n v="-607.8979835698301"/>
  </r>
  <r>
    <x v="3"/>
    <n v="-883.84339592446486"/>
  </r>
  <r>
    <x v="4"/>
    <n v="-174.78880827909961"/>
  </r>
  <r>
    <x v="5"/>
    <n v="-510.73422063373619"/>
  </r>
  <r>
    <x v="6"/>
    <n v="-1764.6796329883728"/>
  </r>
  <r>
    <x v="7"/>
    <n v="-3600.6250453430075"/>
  </r>
  <r>
    <x v="8"/>
    <n v="-12.570457697644088"/>
  </r>
  <r>
    <x v="9"/>
    <n v="1714.4841299477193"/>
  </r>
  <r>
    <x v="10"/>
    <n v="5866.5387175930846"/>
  </r>
  <r>
    <x v="11"/>
    <n v="9149.5933052384498"/>
  </r>
  <r>
    <x v="0"/>
    <n v="-2865.3521071161867"/>
  </r>
  <r>
    <x v="1"/>
    <n v="-2615.2975194708233"/>
  </r>
  <r>
    <x v="2"/>
    <n v="-2141.2429318254581"/>
  </r>
  <r>
    <x v="3"/>
    <n v="-1775.1883441800946"/>
  </r>
  <r>
    <x v="4"/>
    <n v="-2666.1337565347312"/>
  </r>
  <r>
    <x v="5"/>
    <n v="-1567.079168889366"/>
  </r>
  <r>
    <x v="6"/>
    <n v="-1348.0245812440007"/>
  </r>
  <r>
    <x v="7"/>
    <n v="-4010.9699935986373"/>
  </r>
  <r>
    <x v="8"/>
    <n v="-334.91540595327388"/>
  </r>
  <r>
    <x v="9"/>
    <n v="917.13918169209137"/>
  </r>
  <r>
    <x v="10"/>
    <n v="4523.1937693374566"/>
  </r>
  <r>
    <x v="11"/>
    <n v="7934.24835698282"/>
  </r>
  <r>
    <x v="0"/>
    <n v="-1809.6970553718165"/>
  </r>
  <r>
    <x v="1"/>
    <n v="-2657.6424677264513"/>
  </r>
  <r>
    <x v="2"/>
    <n v="-1489.5878800810879"/>
  </r>
  <r>
    <x v="3"/>
    <n v="-1101.5332924357244"/>
  </r>
  <r>
    <x v="4"/>
    <n v="-773.47870479035919"/>
  </r>
  <r>
    <x v="5"/>
    <n v="-944.42411714499394"/>
  </r>
  <r>
    <x v="6"/>
    <n v="-1227.3695294996305"/>
  </r>
  <r>
    <x v="7"/>
    <n v="-4416.3149418542671"/>
  </r>
  <r>
    <x v="8"/>
    <n v="44.739645791098155"/>
  </r>
  <r>
    <x v="9"/>
    <n v="2306.7942334364616"/>
  </r>
  <r>
    <x v="10"/>
    <n v="5499.848821081825"/>
  </r>
  <r>
    <x v="11"/>
    <n v="8632.9034087271903"/>
  </r>
  <r>
    <x v="0"/>
    <n v="-1025.0420036274445"/>
  </r>
  <r>
    <x v="1"/>
    <n v="-2026.9874159820811"/>
  </r>
  <r>
    <x v="2"/>
    <n v="-967.93282833671765"/>
  </r>
  <r>
    <x v="3"/>
    <n v="-827.8782406913524"/>
  </r>
  <r>
    <x v="4"/>
    <n v="-1125.823653045989"/>
  </r>
  <r>
    <x v="5"/>
    <n v="-431.76906540062555"/>
  </r>
  <r>
    <x v="6"/>
    <n v="-1698.7144777552603"/>
  </r>
  <r>
    <x v="7"/>
    <n v="-5093.6598901098951"/>
  </r>
  <r>
    <x v="12"/>
    <m/>
  </r>
  <r>
    <x v="12"/>
    <m/>
  </r>
  <r>
    <x v="12"/>
    <m/>
  </r>
  <r>
    <x v="12"/>
    <m/>
  </r>
  <r>
    <x v="12"/>
    <m/>
  </r>
  <r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:B12" firstHeaderRow="2" firstDataRow="2" firstDataCol="1"/>
  <pivotFields count="3">
    <pivotField axis="axisRow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es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E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esiduals" fld="1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E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esiduals" fld="1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zoomScale="125" zoomScaleNormal="125" workbookViewId="0"/>
  </sheetViews>
  <sheetFormatPr defaultColWidth="9.109375" defaultRowHeight="13.2" x14ac:dyDescent="0.25"/>
  <cols>
    <col min="1" max="1" width="9.109375" style="19"/>
    <col min="2" max="2" width="9.109375" style="20"/>
    <col min="3" max="16384" width="9.109375" style="19"/>
  </cols>
  <sheetData>
    <row r="1" spans="1:3" x14ac:dyDescent="0.25">
      <c r="A1" s="22" t="s">
        <v>95</v>
      </c>
      <c r="B1" s="23" t="s">
        <v>94</v>
      </c>
      <c r="C1" s="22" t="s">
        <v>0</v>
      </c>
    </row>
    <row r="2" spans="1:3" x14ac:dyDescent="0.25">
      <c r="A2" s="19">
        <v>2000</v>
      </c>
      <c r="B2" s="21" t="s">
        <v>89</v>
      </c>
      <c r="C2" s="19">
        <v>6632</v>
      </c>
    </row>
    <row r="3" spans="1:3" x14ac:dyDescent="0.25">
      <c r="A3" s="19">
        <v>2000</v>
      </c>
      <c r="B3" s="21" t="s">
        <v>88</v>
      </c>
      <c r="C3" s="19">
        <v>6534</v>
      </c>
    </row>
    <row r="4" spans="1:3" x14ac:dyDescent="0.25">
      <c r="A4" s="19">
        <v>2000</v>
      </c>
      <c r="B4" s="21" t="s">
        <v>87</v>
      </c>
      <c r="C4" s="19">
        <v>6675</v>
      </c>
    </row>
    <row r="5" spans="1:3" x14ac:dyDescent="0.25">
      <c r="A5" s="19">
        <v>2000</v>
      </c>
      <c r="B5" s="21" t="s">
        <v>86</v>
      </c>
      <c r="C5" s="19">
        <v>6692</v>
      </c>
    </row>
    <row r="6" spans="1:3" x14ac:dyDescent="0.25">
      <c r="A6" s="19">
        <v>2000</v>
      </c>
      <c r="B6" s="21" t="s">
        <v>85</v>
      </c>
      <c r="C6" s="19">
        <v>6984</v>
      </c>
    </row>
    <row r="7" spans="1:3" x14ac:dyDescent="0.25">
      <c r="A7" s="19">
        <v>2000</v>
      </c>
      <c r="B7" s="21" t="s">
        <v>84</v>
      </c>
      <c r="C7" s="19">
        <v>7133</v>
      </c>
    </row>
    <row r="8" spans="1:3" x14ac:dyDescent="0.25">
      <c r="A8" s="19">
        <v>2000</v>
      </c>
      <c r="B8" s="21" t="s">
        <v>83</v>
      </c>
      <c r="C8" s="19">
        <v>6385</v>
      </c>
    </row>
    <row r="9" spans="1:3" x14ac:dyDescent="0.25">
      <c r="A9" s="19">
        <v>2000</v>
      </c>
      <c r="B9" s="21" t="s">
        <v>82</v>
      </c>
      <c r="C9" s="19">
        <v>7364</v>
      </c>
    </row>
    <row r="10" spans="1:3" x14ac:dyDescent="0.25">
      <c r="A10" s="19">
        <v>2000</v>
      </c>
      <c r="B10" s="21" t="s">
        <v>93</v>
      </c>
      <c r="C10" s="19">
        <v>7171</v>
      </c>
    </row>
    <row r="11" spans="1:3" x14ac:dyDescent="0.25">
      <c r="A11" s="19">
        <v>2000</v>
      </c>
      <c r="B11" s="21" t="s">
        <v>92</v>
      </c>
      <c r="C11" s="19">
        <v>8690</v>
      </c>
    </row>
    <row r="12" spans="1:3" x14ac:dyDescent="0.25">
      <c r="A12" s="19">
        <v>2000</v>
      </c>
      <c r="B12" s="21" t="s">
        <v>91</v>
      </c>
      <c r="C12" s="19">
        <v>10299</v>
      </c>
    </row>
    <row r="13" spans="1:3" x14ac:dyDescent="0.25">
      <c r="A13" s="19">
        <v>2000</v>
      </c>
      <c r="B13" s="21" t="s">
        <v>90</v>
      </c>
      <c r="C13" s="19">
        <v>11997</v>
      </c>
    </row>
    <row r="14" spans="1:3" x14ac:dyDescent="0.25">
      <c r="A14" s="19">
        <v>2001</v>
      </c>
      <c r="B14" s="21" t="s">
        <v>89</v>
      </c>
      <c r="C14" s="19">
        <v>6979</v>
      </c>
    </row>
    <row r="15" spans="1:3" x14ac:dyDescent="0.25">
      <c r="A15" s="19">
        <v>2001</v>
      </c>
      <c r="B15" s="21" t="s">
        <v>88</v>
      </c>
      <c r="C15" s="19">
        <v>6962</v>
      </c>
    </row>
    <row r="16" spans="1:3" x14ac:dyDescent="0.25">
      <c r="A16" s="19">
        <v>2001</v>
      </c>
      <c r="B16" s="21" t="s">
        <v>87</v>
      </c>
      <c r="C16" s="19">
        <v>7606</v>
      </c>
    </row>
    <row r="17" spans="1:3" x14ac:dyDescent="0.25">
      <c r="A17" s="19">
        <v>2001</v>
      </c>
      <c r="B17" s="21" t="s">
        <v>86</v>
      </c>
      <c r="C17" s="19">
        <v>7909</v>
      </c>
    </row>
    <row r="18" spans="1:3" x14ac:dyDescent="0.25">
      <c r="A18" s="19">
        <v>2001</v>
      </c>
      <c r="B18" s="21" t="s">
        <v>85</v>
      </c>
      <c r="C18" s="19">
        <v>8504</v>
      </c>
    </row>
    <row r="19" spans="1:3" x14ac:dyDescent="0.25">
      <c r="A19" s="19">
        <v>2001</v>
      </c>
      <c r="B19" s="21" t="s">
        <v>84</v>
      </c>
      <c r="C19" s="19">
        <v>7977</v>
      </c>
    </row>
    <row r="20" spans="1:3" x14ac:dyDescent="0.25">
      <c r="A20" s="19">
        <v>2001</v>
      </c>
      <c r="B20" s="21" t="s">
        <v>83</v>
      </c>
      <c r="C20" s="19">
        <v>7816</v>
      </c>
    </row>
    <row r="21" spans="1:3" x14ac:dyDescent="0.25">
      <c r="A21" s="19">
        <v>2001</v>
      </c>
      <c r="B21" s="21" t="s">
        <v>82</v>
      </c>
      <c r="C21" s="19">
        <v>6520</v>
      </c>
    </row>
    <row r="22" spans="1:3" x14ac:dyDescent="0.25">
      <c r="A22" s="19">
        <v>2001</v>
      </c>
      <c r="B22" s="21" t="s">
        <v>93</v>
      </c>
      <c r="C22" s="19">
        <v>8525</v>
      </c>
    </row>
    <row r="23" spans="1:3" x14ac:dyDescent="0.25">
      <c r="A23" s="19">
        <v>2001</v>
      </c>
      <c r="B23" s="21" t="s">
        <v>92</v>
      </c>
      <c r="C23" s="19">
        <v>9510</v>
      </c>
    </row>
    <row r="24" spans="1:3" x14ac:dyDescent="0.25">
      <c r="A24" s="19">
        <v>2001</v>
      </c>
      <c r="B24" s="21" t="s">
        <v>91</v>
      </c>
      <c r="C24" s="19">
        <v>12079</v>
      </c>
    </row>
    <row r="25" spans="1:3" x14ac:dyDescent="0.25">
      <c r="A25" s="19">
        <v>2001</v>
      </c>
      <c r="B25" s="21" t="s">
        <v>90</v>
      </c>
      <c r="C25" s="19">
        <v>13746</v>
      </c>
    </row>
    <row r="26" spans="1:3" x14ac:dyDescent="0.25">
      <c r="A26" s="19">
        <v>2002</v>
      </c>
      <c r="B26" s="21" t="s">
        <v>89</v>
      </c>
      <c r="C26" s="19">
        <v>8225</v>
      </c>
    </row>
    <row r="27" spans="1:3" x14ac:dyDescent="0.25">
      <c r="A27" s="19">
        <v>2002</v>
      </c>
      <c r="B27" s="21" t="s">
        <v>88</v>
      </c>
      <c r="C27" s="19">
        <v>8164</v>
      </c>
    </row>
    <row r="28" spans="1:3" x14ac:dyDescent="0.25">
      <c r="A28" s="19">
        <v>2002</v>
      </c>
      <c r="B28" s="21" t="s">
        <v>87</v>
      </c>
      <c r="C28" s="19">
        <v>9324</v>
      </c>
    </row>
    <row r="29" spans="1:3" x14ac:dyDescent="0.25">
      <c r="A29" s="19">
        <v>2002</v>
      </c>
      <c r="B29" s="21" t="s">
        <v>86</v>
      </c>
      <c r="C29" s="19">
        <v>8820</v>
      </c>
    </row>
    <row r="30" spans="1:3" x14ac:dyDescent="0.25">
      <c r="A30" s="19">
        <v>2002</v>
      </c>
      <c r="B30" s="21" t="s">
        <v>85</v>
      </c>
      <c r="C30" s="19">
        <v>9313</v>
      </c>
    </row>
    <row r="31" spans="1:3" x14ac:dyDescent="0.25">
      <c r="A31" s="19">
        <v>2002</v>
      </c>
      <c r="B31" s="21" t="s">
        <v>84</v>
      </c>
      <c r="C31" s="19">
        <v>9419</v>
      </c>
    </row>
    <row r="32" spans="1:3" x14ac:dyDescent="0.25">
      <c r="A32" s="19">
        <v>2002</v>
      </c>
      <c r="B32" s="21" t="s">
        <v>83</v>
      </c>
      <c r="C32" s="19">
        <v>8700</v>
      </c>
    </row>
    <row r="33" spans="1:3" x14ac:dyDescent="0.25">
      <c r="A33" s="19">
        <v>2002</v>
      </c>
      <c r="B33" s="21" t="s">
        <v>82</v>
      </c>
      <c r="C33" s="19">
        <v>6960</v>
      </c>
    </row>
    <row r="34" spans="1:3" x14ac:dyDescent="0.25">
      <c r="A34" s="19">
        <v>2002</v>
      </c>
      <c r="B34" s="21" t="s">
        <v>93</v>
      </c>
      <c r="C34" s="19">
        <v>9091</v>
      </c>
    </row>
    <row r="35" spans="1:3" x14ac:dyDescent="0.25">
      <c r="A35" s="19">
        <v>2002</v>
      </c>
      <c r="B35" s="21" t="s">
        <v>92</v>
      </c>
      <c r="C35" s="19">
        <v>10933</v>
      </c>
    </row>
    <row r="36" spans="1:3" x14ac:dyDescent="0.25">
      <c r="A36" s="19">
        <v>2002</v>
      </c>
      <c r="B36" s="21" t="s">
        <v>91</v>
      </c>
      <c r="C36" s="19">
        <v>13117</v>
      </c>
    </row>
    <row r="37" spans="1:3" x14ac:dyDescent="0.25">
      <c r="A37" s="19">
        <v>2002</v>
      </c>
      <c r="B37" s="21" t="s">
        <v>90</v>
      </c>
      <c r="C37" s="19">
        <v>15337</v>
      </c>
    </row>
    <row r="38" spans="1:3" x14ac:dyDescent="0.25">
      <c r="A38" s="19">
        <v>2003</v>
      </c>
      <c r="B38" s="21" t="s">
        <v>89</v>
      </c>
      <c r="C38" s="19">
        <v>11267</v>
      </c>
    </row>
    <row r="39" spans="1:3" x14ac:dyDescent="0.25">
      <c r="A39" s="19">
        <v>2003</v>
      </c>
      <c r="B39" s="21" t="s">
        <v>88</v>
      </c>
      <c r="C39" s="19">
        <v>8889</v>
      </c>
    </row>
    <row r="40" spans="1:3" x14ac:dyDescent="0.25">
      <c r="A40" s="19">
        <v>2003</v>
      </c>
      <c r="B40" s="21" t="s">
        <v>87</v>
      </c>
      <c r="C40" s="19">
        <v>9612</v>
      </c>
    </row>
    <row r="41" spans="1:3" x14ac:dyDescent="0.25">
      <c r="A41" s="19">
        <v>2003</v>
      </c>
      <c r="B41" s="21" t="s">
        <v>86</v>
      </c>
      <c r="C41" s="19">
        <v>10511</v>
      </c>
    </row>
    <row r="42" spans="1:3" x14ac:dyDescent="0.25">
      <c r="A42" s="19">
        <v>2003</v>
      </c>
      <c r="B42" s="21" t="s">
        <v>85</v>
      </c>
      <c r="C42" s="19">
        <v>10571</v>
      </c>
    </row>
    <row r="43" spans="1:3" x14ac:dyDescent="0.25">
      <c r="A43" s="19">
        <v>2003</v>
      </c>
      <c r="B43" s="21" t="s">
        <v>84</v>
      </c>
      <c r="C43" s="19">
        <v>10644</v>
      </c>
    </row>
    <row r="44" spans="1:3" x14ac:dyDescent="0.25">
      <c r="A44" s="19">
        <v>2003</v>
      </c>
      <c r="B44" s="21" t="s">
        <v>83</v>
      </c>
      <c r="C44" s="19">
        <v>9766</v>
      </c>
    </row>
    <row r="45" spans="1:3" x14ac:dyDescent="0.25">
      <c r="A45" s="19">
        <v>2003</v>
      </c>
      <c r="B45" s="21" t="s">
        <v>82</v>
      </c>
      <c r="C45" s="19">
        <v>7672</v>
      </c>
    </row>
    <row r="46" spans="1:3" x14ac:dyDescent="0.25">
      <c r="A46" s="19">
        <v>2003</v>
      </c>
      <c r="B46" s="21" t="s">
        <v>93</v>
      </c>
      <c r="C46" s="19">
        <v>11016</v>
      </c>
    </row>
    <row r="47" spans="1:3" x14ac:dyDescent="0.25">
      <c r="A47" s="19">
        <v>2003</v>
      </c>
      <c r="B47" s="21" t="s">
        <v>92</v>
      </c>
      <c r="C47" s="19">
        <v>11802</v>
      </c>
    </row>
    <row r="48" spans="1:3" x14ac:dyDescent="0.25">
      <c r="A48" s="19">
        <v>2003</v>
      </c>
      <c r="B48" s="21" t="s">
        <v>91</v>
      </c>
      <c r="C48" s="19">
        <v>14923</v>
      </c>
    </row>
    <row r="49" spans="1:3" x14ac:dyDescent="0.25">
      <c r="A49" s="19">
        <v>2003</v>
      </c>
      <c r="B49" s="21" t="s">
        <v>90</v>
      </c>
      <c r="C49" s="19">
        <v>17460</v>
      </c>
    </row>
    <row r="50" spans="1:3" x14ac:dyDescent="0.25">
      <c r="A50" s="19">
        <v>2004</v>
      </c>
      <c r="B50" s="21" t="s">
        <v>89</v>
      </c>
      <c r="C50" s="19">
        <v>10053</v>
      </c>
    </row>
    <row r="51" spans="1:3" x14ac:dyDescent="0.25">
      <c r="A51" s="19">
        <v>2004</v>
      </c>
      <c r="B51" s="21" t="s">
        <v>88</v>
      </c>
      <c r="C51" s="19">
        <v>10807</v>
      </c>
    </row>
    <row r="52" spans="1:3" x14ac:dyDescent="0.25">
      <c r="A52" s="19">
        <v>2004</v>
      </c>
      <c r="B52" s="21" t="s">
        <v>87</v>
      </c>
      <c r="C52" s="19">
        <v>10713</v>
      </c>
    </row>
    <row r="53" spans="1:3" x14ac:dyDescent="0.25">
      <c r="A53" s="19">
        <v>2004</v>
      </c>
      <c r="B53" s="21" t="s">
        <v>86</v>
      </c>
      <c r="C53" s="19">
        <v>10731</v>
      </c>
    </row>
    <row r="54" spans="1:3" x14ac:dyDescent="0.25">
      <c r="A54" s="19">
        <v>2004</v>
      </c>
      <c r="B54" s="21" t="s">
        <v>85</v>
      </c>
      <c r="C54" s="19">
        <v>11344</v>
      </c>
    </row>
    <row r="55" spans="1:3" x14ac:dyDescent="0.25">
      <c r="A55" s="19">
        <v>2004</v>
      </c>
      <c r="B55" s="21" t="s">
        <v>84</v>
      </c>
      <c r="C55" s="19">
        <v>11510</v>
      </c>
    </row>
    <row r="56" spans="1:3" x14ac:dyDescent="0.25">
      <c r="A56" s="19">
        <v>2004</v>
      </c>
      <c r="B56" s="21" t="s">
        <v>83</v>
      </c>
      <c r="C56" s="19">
        <v>10725</v>
      </c>
    </row>
    <row r="57" spans="1:3" x14ac:dyDescent="0.25">
      <c r="A57" s="19">
        <v>2004</v>
      </c>
      <c r="B57" s="21" t="s">
        <v>82</v>
      </c>
      <c r="C57" s="19">
        <v>8395</v>
      </c>
    </row>
    <row r="58" spans="1:3" x14ac:dyDescent="0.25">
      <c r="A58" s="19">
        <v>2004</v>
      </c>
      <c r="B58" s="21" t="s">
        <v>93</v>
      </c>
      <c r="C58" s="19">
        <v>11983</v>
      </c>
    </row>
    <row r="59" spans="1:3" x14ac:dyDescent="0.25">
      <c r="A59" s="19">
        <v>2004</v>
      </c>
      <c r="B59" s="21" t="s">
        <v>92</v>
      </c>
      <c r="C59" s="19">
        <v>14028</v>
      </c>
    </row>
    <row r="60" spans="1:3" x14ac:dyDescent="0.25">
      <c r="A60" s="19">
        <v>2004</v>
      </c>
      <c r="B60" s="21" t="s">
        <v>91</v>
      </c>
      <c r="C60" s="19">
        <v>17202</v>
      </c>
    </row>
    <row r="61" spans="1:3" x14ac:dyDescent="0.25">
      <c r="A61" s="19">
        <v>2004</v>
      </c>
      <c r="B61" s="21" t="s">
        <v>90</v>
      </c>
      <c r="C61" s="19">
        <v>18821</v>
      </c>
    </row>
    <row r="62" spans="1:3" x14ac:dyDescent="0.25">
      <c r="A62" s="19">
        <v>2005</v>
      </c>
      <c r="B62" s="21" t="s">
        <v>89</v>
      </c>
      <c r="C62" s="19">
        <v>11098</v>
      </c>
    </row>
    <row r="63" spans="1:3" x14ac:dyDescent="0.25">
      <c r="A63" s="19">
        <v>2005</v>
      </c>
      <c r="B63" s="21" t="s">
        <v>88</v>
      </c>
      <c r="C63" s="19">
        <v>11089</v>
      </c>
    </row>
    <row r="64" spans="1:3" x14ac:dyDescent="0.25">
      <c r="A64" s="19">
        <v>2005</v>
      </c>
      <c r="B64" s="21" t="s">
        <v>87</v>
      </c>
      <c r="C64" s="19">
        <v>11730</v>
      </c>
    </row>
    <row r="65" spans="1:3" x14ac:dyDescent="0.25">
      <c r="A65" s="19">
        <v>2005</v>
      </c>
      <c r="B65" s="21" t="s">
        <v>86</v>
      </c>
      <c r="C65" s="19">
        <v>11534</v>
      </c>
    </row>
    <row r="66" spans="1:3" x14ac:dyDescent="0.25">
      <c r="A66" s="19">
        <v>2005</v>
      </c>
      <c r="B66" s="21" t="s">
        <v>85</v>
      </c>
      <c r="C66" s="19">
        <v>12323</v>
      </c>
    </row>
    <row r="67" spans="1:3" x14ac:dyDescent="0.25">
      <c r="A67" s="19">
        <v>2005</v>
      </c>
      <c r="B67" s="21" t="s">
        <v>84</v>
      </c>
      <c r="C67" s="19">
        <v>12067</v>
      </c>
    </row>
    <row r="68" spans="1:3" x14ac:dyDescent="0.25">
      <c r="A68" s="19">
        <v>2005</v>
      </c>
      <c r="B68" s="21" t="s">
        <v>83</v>
      </c>
      <c r="C68" s="19">
        <v>10893</v>
      </c>
    </row>
    <row r="69" spans="1:3" x14ac:dyDescent="0.25">
      <c r="A69" s="19">
        <v>2005</v>
      </c>
      <c r="B69" s="21" t="s">
        <v>82</v>
      </c>
      <c r="C69" s="19">
        <v>9137</v>
      </c>
    </row>
    <row r="70" spans="1:3" x14ac:dyDescent="0.25">
      <c r="A70" s="19">
        <v>2005</v>
      </c>
      <c r="B70" s="21" t="s">
        <v>93</v>
      </c>
      <c r="C70" s="19">
        <v>12805</v>
      </c>
    </row>
    <row r="71" spans="1:3" x14ac:dyDescent="0.25">
      <c r="A71" s="19">
        <v>2005</v>
      </c>
      <c r="B71" s="21" t="s">
        <v>92</v>
      </c>
      <c r="C71" s="19">
        <v>14612</v>
      </c>
    </row>
    <row r="72" spans="1:3" x14ac:dyDescent="0.25">
      <c r="A72" s="19">
        <v>2005</v>
      </c>
      <c r="B72" s="21" t="s">
        <v>91</v>
      </c>
      <c r="C72" s="19">
        <v>18844</v>
      </c>
    </row>
    <row r="73" spans="1:3" x14ac:dyDescent="0.25">
      <c r="A73" s="19">
        <v>2005</v>
      </c>
      <c r="B73" s="21" t="s">
        <v>90</v>
      </c>
      <c r="C73" s="19">
        <v>22207</v>
      </c>
    </row>
    <row r="74" spans="1:3" x14ac:dyDescent="0.25">
      <c r="A74" s="19">
        <v>2006</v>
      </c>
      <c r="B74" s="21" t="s">
        <v>89</v>
      </c>
      <c r="C74" s="19">
        <v>10272</v>
      </c>
    </row>
    <row r="75" spans="1:3" x14ac:dyDescent="0.25">
      <c r="A75" s="19">
        <v>2006</v>
      </c>
      <c r="B75" s="21" t="s">
        <v>88</v>
      </c>
      <c r="C75" s="19">
        <v>10602</v>
      </c>
    </row>
    <row r="76" spans="1:3" x14ac:dyDescent="0.25">
      <c r="A76" s="19">
        <v>2006</v>
      </c>
      <c r="B76" s="21" t="s">
        <v>87</v>
      </c>
      <c r="C76" s="19">
        <v>11156</v>
      </c>
    </row>
    <row r="77" spans="1:3" x14ac:dyDescent="0.25">
      <c r="A77" s="19">
        <v>2006</v>
      </c>
      <c r="B77" s="21" t="s">
        <v>86</v>
      </c>
      <c r="C77" s="19">
        <v>11602</v>
      </c>
    </row>
    <row r="78" spans="1:3" x14ac:dyDescent="0.25">
      <c r="A78" s="19">
        <v>2006</v>
      </c>
      <c r="B78" s="21" t="s">
        <v>85</v>
      </c>
      <c r="C78" s="19">
        <v>10791</v>
      </c>
    </row>
    <row r="79" spans="1:3" x14ac:dyDescent="0.25">
      <c r="A79" s="19">
        <v>2006</v>
      </c>
      <c r="B79" s="21" t="s">
        <v>84</v>
      </c>
      <c r="C79" s="19">
        <v>11970</v>
      </c>
    </row>
    <row r="80" spans="1:3" x14ac:dyDescent="0.25">
      <c r="A80" s="19">
        <v>2006</v>
      </c>
      <c r="B80" s="21" t="s">
        <v>83</v>
      </c>
      <c r="C80" s="19">
        <v>12269</v>
      </c>
    </row>
    <row r="81" spans="1:3" x14ac:dyDescent="0.25">
      <c r="A81" s="19">
        <v>2006</v>
      </c>
      <c r="B81" s="21" t="s">
        <v>82</v>
      </c>
      <c r="C81" s="19">
        <v>9686</v>
      </c>
    </row>
    <row r="82" spans="1:3" x14ac:dyDescent="0.25">
      <c r="A82" s="19">
        <v>2006</v>
      </c>
      <c r="B82" s="21" t="s">
        <v>93</v>
      </c>
      <c r="C82" s="19">
        <v>13442</v>
      </c>
    </row>
    <row r="83" spans="1:3" x14ac:dyDescent="0.25">
      <c r="A83" s="19">
        <v>2006</v>
      </c>
      <c r="B83" s="21" t="s">
        <v>92</v>
      </c>
      <c r="C83" s="19">
        <v>14774</v>
      </c>
    </row>
    <row r="84" spans="1:3" x14ac:dyDescent="0.25">
      <c r="A84" s="19">
        <v>2006</v>
      </c>
      <c r="B84" s="21" t="s">
        <v>91</v>
      </c>
      <c r="C84" s="19">
        <v>18460</v>
      </c>
    </row>
    <row r="85" spans="1:3" x14ac:dyDescent="0.25">
      <c r="A85" s="19">
        <v>2006</v>
      </c>
      <c r="B85" s="21" t="s">
        <v>90</v>
      </c>
      <c r="C85" s="19">
        <v>21951</v>
      </c>
    </row>
    <row r="86" spans="1:3" x14ac:dyDescent="0.25">
      <c r="A86" s="19">
        <v>2007</v>
      </c>
      <c r="B86" s="21" t="s">
        <v>89</v>
      </c>
      <c r="C86" s="19">
        <v>12287</v>
      </c>
    </row>
    <row r="87" spans="1:3" x14ac:dyDescent="0.25">
      <c r="A87" s="19">
        <v>2007</v>
      </c>
      <c r="B87" s="21" t="s">
        <v>88</v>
      </c>
      <c r="C87" s="19">
        <v>11519</v>
      </c>
    </row>
    <row r="88" spans="1:3" x14ac:dyDescent="0.25">
      <c r="A88" s="19">
        <v>2007</v>
      </c>
      <c r="B88" s="21" t="s">
        <v>87</v>
      </c>
      <c r="C88" s="19">
        <v>12767</v>
      </c>
    </row>
    <row r="89" spans="1:3" x14ac:dyDescent="0.25">
      <c r="A89" s="19">
        <v>2007</v>
      </c>
      <c r="B89" s="21" t="s">
        <v>86</v>
      </c>
      <c r="C89" s="19">
        <v>13235</v>
      </c>
    </row>
    <row r="90" spans="1:3" x14ac:dyDescent="0.25">
      <c r="A90" s="19">
        <v>2007</v>
      </c>
      <c r="B90" s="21" t="s">
        <v>85</v>
      </c>
      <c r="C90" s="19">
        <v>13643</v>
      </c>
    </row>
    <row r="91" spans="1:3" x14ac:dyDescent="0.25">
      <c r="A91" s="19">
        <v>2007</v>
      </c>
      <c r="B91" s="21" t="s">
        <v>84</v>
      </c>
      <c r="C91" s="19">
        <v>13552</v>
      </c>
    </row>
    <row r="92" spans="1:3" x14ac:dyDescent="0.25">
      <c r="A92" s="19">
        <v>2007</v>
      </c>
      <c r="B92" s="21" t="s">
        <v>83</v>
      </c>
      <c r="C92" s="19">
        <v>13349</v>
      </c>
    </row>
    <row r="93" spans="1:3" x14ac:dyDescent="0.25">
      <c r="A93" s="19">
        <v>2007</v>
      </c>
      <c r="B93" s="21" t="s">
        <v>82</v>
      </c>
      <c r="C93" s="19">
        <v>10240</v>
      </c>
    </row>
    <row r="94" spans="1:3" x14ac:dyDescent="0.25">
      <c r="A94" s="19">
        <v>2007</v>
      </c>
      <c r="B94" s="21" t="s">
        <v>93</v>
      </c>
      <c r="C94" s="19">
        <v>14781</v>
      </c>
    </row>
    <row r="95" spans="1:3" x14ac:dyDescent="0.25">
      <c r="A95" s="19">
        <v>2007</v>
      </c>
      <c r="B95" s="21" t="s">
        <v>92</v>
      </c>
      <c r="C95" s="19">
        <v>17123</v>
      </c>
    </row>
    <row r="96" spans="1:3" x14ac:dyDescent="0.25">
      <c r="A96" s="19">
        <v>2007</v>
      </c>
      <c r="B96" s="21" t="s">
        <v>91</v>
      </c>
      <c r="C96" s="19">
        <v>20396</v>
      </c>
    </row>
    <row r="97" spans="1:3" x14ac:dyDescent="0.25">
      <c r="A97" s="19">
        <v>2007</v>
      </c>
      <c r="B97" s="21" t="s">
        <v>90</v>
      </c>
      <c r="C97" s="19">
        <v>23609</v>
      </c>
    </row>
    <row r="98" spans="1:3" x14ac:dyDescent="0.25">
      <c r="A98" s="19">
        <v>2008</v>
      </c>
      <c r="B98" s="21" t="s">
        <v>89</v>
      </c>
      <c r="C98" s="19">
        <v>14031</v>
      </c>
    </row>
    <row r="99" spans="1:3" x14ac:dyDescent="0.25">
      <c r="A99" s="19">
        <v>2008</v>
      </c>
      <c r="B99" s="21" t="s">
        <v>88</v>
      </c>
      <c r="C99" s="19">
        <v>13109</v>
      </c>
    </row>
    <row r="100" spans="1:3" x14ac:dyDescent="0.25">
      <c r="A100" s="19">
        <v>2008</v>
      </c>
      <c r="B100" s="21" t="s">
        <v>87</v>
      </c>
      <c r="C100" s="19">
        <v>14248</v>
      </c>
    </row>
    <row r="101" spans="1:3" x14ac:dyDescent="0.25">
      <c r="A101" s="19">
        <v>2008</v>
      </c>
      <c r="B101" s="21" t="s">
        <v>86</v>
      </c>
      <c r="C101" s="19">
        <v>14468</v>
      </c>
    </row>
    <row r="102" spans="1:3" x14ac:dyDescent="0.25">
      <c r="A102" s="19">
        <v>2008</v>
      </c>
      <c r="B102" s="21" t="s">
        <v>85</v>
      </c>
      <c r="C102" s="19">
        <v>14250</v>
      </c>
    </row>
    <row r="103" spans="1:3" x14ac:dyDescent="0.25">
      <c r="A103" s="19">
        <v>2008</v>
      </c>
      <c r="B103" s="21" t="s">
        <v>84</v>
      </c>
      <c r="C103" s="19">
        <v>15024</v>
      </c>
    </row>
    <row r="104" spans="1:3" x14ac:dyDescent="0.25">
      <c r="A104" s="19">
        <v>2008</v>
      </c>
      <c r="B104" s="21" t="s">
        <v>83</v>
      </c>
      <c r="C104" s="19">
        <v>13837</v>
      </c>
    </row>
    <row r="105" spans="1:3" x14ac:dyDescent="0.25">
      <c r="A105" s="19">
        <v>2008</v>
      </c>
      <c r="B105" s="21" t="s">
        <v>82</v>
      </c>
      <c r="C105" s="19">
        <v>10522</v>
      </c>
    </row>
    <row r="106" spans="1:3" x14ac:dyDescent="0.25">
      <c r="B106" s="21"/>
    </row>
    <row r="107" spans="1:3" x14ac:dyDescent="0.25">
      <c r="B107" s="21"/>
    </row>
    <row r="108" spans="1:3" x14ac:dyDescent="0.25">
      <c r="B108" s="21"/>
    </row>
    <row r="109" spans="1:3" x14ac:dyDescent="0.25">
      <c r="B109" s="21"/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workbookViewId="0"/>
  </sheetViews>
  <sheetFormatPr defaultRowHeight="14.4" x14ac:dyDescent="0.3"/>
  <sheetData>
    <row r="9" spans="2:2" x14ac:dyDescent="0.3">
      <c r="B9" s="91">
        <f>1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3"/>
  </cols>
  <sheetData>
    <row r="1" spans="1:20" x14ac:dyDescent="0.3">
      <c r="A1" s="5" t="s">
        <v>49</v>
      </c>
      <c r="B1" s="3" t="s">
        <v>332</v>
      </c>
      <c r="C1" s="3" t="s">
        <v>40</v>
      </c>
      <c r="D1" s="3">
        <v>7</v>
      </c>
      <c r="E1" s="3" t="s">
        <v>41</v>
      </c>
      <c r="F1" s="3">
        <v>5</v>
      </c>
      <c r="G1" s="3" t="s">
        <v>42</v>
      </c>
      <c r="H1" s="3">
        <v>1</v>
      </c>
      <c r="I1" s="3" t="s">
        <v>43</v>
      </c>
      <c r="J1" s="3">
        <v>1</v>
      </c>
      <c r="K1" s="3" t="s">
        <v>44</v>
      </c>
      <c r="L1" s="3">
        <v>0</v>
      </c>
      <c r="M1" s="3" t="s">
        <v>45</v>
      </c>
      <c r="N1" s="3">
        <v>0</v>
      </c>
      <c r="O1" s="3" t="s">
        <v>46</v>
      </c>
      <c r="P1" s="3">
        <v>1</v>
      </c>
      <c r="Q1" s="3" t="s">
        <v>47</v>
      </c>
      <c r="R1" s="3">
        <v>0</v>
      </c>
      <c r="S1" s="3" t="s">
        <v>48</v>
      </c>
      <c r="T1" s="3">
        <v>0</v>
      </c>
    </row>
    <row r="2" spans="1:20" x14ac:dyDescent="0.3">
      <c r="A2" s="5" t="s">
        <v>51</v>
      </c>
      <c r="B2" s="3" t="s">
        <v>334</v>
      </c>
    </row>
    <row r="3" spans="1:20" x14ac:dyDescent="0.3">
      <c r="A3" s="5" t="s">
        <v>53</v>
      </c>
      <c r="B3" s="3" t="b">
        <f>IF(B10&gt;256,"TripUpST110AndEarlier",TRUE)</f>
        <v>1</v>
      </c>
    </row>
    <row r="4" spans="1:20" x14ac:dyDescent="0.3">
      <c r="A4" s="5" t="s">
        <v>54</v>
      </c>
      <c r="B4" s="3" t="s">
        <v>55</v>
      </c>
    </row>
    <row r="5" spans="1:20" x14ac:dyDescent="0.3">
      <c r="A5" s="5" t="s">
        <v>56</v>
      </c>
      <c r="B5" s="3" t="b">
        <v>1</v>
      </c>
    </row>
    <row r="6" spans="1:20" x14ac:dyDescent="0.3">
      <c r="A6" s="5" t="s">
        <v>57</v>
      </c>
      <c r="B6" s="3" t="b">
        <v>0</v>
      </c>
    </row>
    <row r="7" spans="1:20" x14ac:dyDescent="0.3">
      <c r="A7" s="5" t="s">
        <v>58</v>
      </c>
      <c r="B7" s="3">
        <f>'Detrending + Deseasonalizing'!$BS$1:$BS$105</f>
        <v>-62.509095866368625</v>
      </c>
    </row>
    <row r="8" spans="1:20" x14ac:dyDescent="0.3">
      <c r="A8" s="5" t="s">
        <v>59</v>
      </c>
      <c r="B8" s="3">
        <v>2</v>
      </c>
    </row>
    <row r="9" spans="1:20" x14ac:dyDescent="0.3">
      <c r="A9" s="5" t="s">
        <v>60</v>
      </c>
      <c r="B9" s="9">
        <f>1</f>
        <v>1</v>
      </c>
    </row>
    <row r="10" spans="1:20" x14ac:dyDescent="0.3">
      <c r="A10" s="5" t="s">
        <v>61</v>
      </c>
      <c r="B10" s="3">
        <v>1</v>
      </c>
    </row>
    <row r="12" spans="1:20" x14ac:dyDescent="0.3">
      <c r="A12" s="5" t="s">
        <v>62</v>
      </c>
      <c r="B12" s="3" t="s">
        <v>335</v>
      </c>
      <c r="C12" s="3" t="s">
        <v>64</v>
      </c>
      <c r="D12" s="3" t="s">
        <v>336</v>
      </c>
      <c r="E12" s="3" t="b">
        <v>1</v>
      </c>
      <c r="F12" s="3">
        <v>0</v>
      </c>
      <c r="G12" s="3">
        <v>4</v>
      </c>
      <c r="H12" s="3">
        <v>0</v>
      </c>
    </row>
    <row r="13" spans="1:20" x14ac:dyDescent="0.3">
      <c r="A13" s="5" t="s">
        <v>66</v>
      </c>
      <c r="B13" s="3">
        <f>'Detrending + Deseasonalizing'!$BS$1:$BS$105</f>
        <v>-2786.292681105293</v>
      </c>
    </row>
    <row r="14" spans="1:20" x14ac:dyDescent="0.3">
      <c r="A14" s="5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3"/>
  </cols>
  <sheetData>
    <row r="1" spans="1:20" x14ac:dyDescent="0.3">
      <c r="A1" s="5" t="s">
        <v>49</v>
      </c>
      <c r="B1" s="3" t="s">
        <v>273</v>
      </c>
      <c r="C1" s="3" t="s">
        <v>40</v>
      </c>
      <c r="D1" s="3">
        <v>7</v>
      </c>
      <c r="E1" s="3" t="s">
        <v>41</v>
      </c>
      <c r="F1" s="3">
        <v>5</v>
      </c>
      <c r="G1" s="3" t="s">
        <v>42</v>
      </c>
      <c r="H1" s="3">
        <v>1</v>
      </c>
      <c r="I1" s="3" t="s">
        <v>43</v>
      </c>
      <c r="J1" s="3">
        <v>1</v>
      </c>
      <c r="K1" s="3" t="s">
        <v>44</v>
      </c>
      <c r="L1" s="3">
        <v>0</v>
      </c>
      <c r="M1" s="3" t="s">
        <v>45</v>
      </c>
      <c r="N1" s="3">
        <v>0</v>
      </c>
      <c r="O1" s="3" t="s">
        <v>46</v>
      </c>
      <c r="P1" s="3">
        <v>1</v>
      </c>
      <c r="Q1" s="3" t="s">
        <v>47</v>
      </c>
      <c r="R1" s="3">
        <v>0</v>
      </c>
      <c r="S1" s="3" t="s">
        <v>48</v>
      </c>
      <c r="T1" s="3">
        <v>0</v>
      </c>
    </row>
    <row r="2" spans="1:20" x14ac:dyDescent="0.3">
      <c r="A2" s="5" t="s">
        <v>51</v>
      </c>
      <c r="B2" s="3" t="s">
        <v>274</v>
      </c>
    </row>
    <row r="3" spans="1:20" x14ac:dyDescent="0.3">
      <c r="A3" s="5" t="s">
        <v>53</v>
      </c>
      <c r="B3" s="3" t="b">
        <f>IF(B10&gt;256,"TripUpST110AndEarlier",FALSE)</f>
        <v>0</v>
      </c>
    </row>
    <row r="4" spans="1:20" x14ac:dyDescent="0.3">
      <c r="A4" s="5" t="s">
        <v>54</v>
      </c>
      <c r="B4" s="3" t="s">
        <v>55</v>
      </c>
    </row>
    <row r="5" spans="1:20" x14ac:dyDescent="0.3">
      <c r="A5" s="5" t="s">
        <v>56</v>
      </c>
      <c r="B5" s="3" t="b">
        <v>1</v>
      </c>
    </row>
    <row r="6" spans="1:20" x14ac:dyDescent="0.3">
      <c r="A6" s="5" t="s">
        <v>57</v>
      </c>
      <c r="B6" s="3" t="b">
        <v>1</v>
      </c>
    </row>
    <row r="7" spans="1:20" x14ac:dyDescent="0.3">
      <c r="A7" s="5" t="s">
        <v>58</v>
      </c>
      <c r="B7" s="8" t="s">
        <v>295</v>
      </c>
    </row>
    <row r="8" spans="1:20" x14ac:dyDescent="0.3">
      <c r="A8" s="5" t="s">
        <v>59</v>
      </c>
      <c r="B8" s="3">
        <v>2</v>
      </c>
    </row>
    <row r="9" spans="1:20" x14ac:dyDescent="0.3">
      <c r="A9" s="5" t="s">
        <v>60</v>
      </c>
      <c r="B9" s="9">
        <f>1</f>
        <v>1</v>
      </c>
    </row>
    <row r="10" spans="1:20" x14ac:dyDescent="0.3">
      <c r="A10" s="5" t="s">
        <v>61</v>
      </c>
      <c r="B10" s="3">
        <v>5</v>
      </c>
    </row>
    <row r="12" spans="1:20" x14ac:dyDescent="0.3">
      <c r="A12" s="5" t="s">
        <v>62</v>
      </c>
      <c r="B12" s="3" t="s">
        <v>275</v>
      </c>
      <c r="C12" s="3" t="s">
        <v>64</v>
      </c>
      <c r="D12" s="3" t="s">
        <v>222</v>
      </c>
      <c r="E12" s="3" t="b">
        <v>1</v>
      </c>
      <c r="F12" s="3">
        <v>0</v>
      </c>
      <c r="G12" s="3">
        <v>4</v>
      </c>
      <c r="H12" s="3">
        <v>2</v>
      </c>
    </row>
    <row r="13" spans="1:20" x14ac:dyDescent="0.3">
      <c r="A13" s="5" t="s">
        <v>66</v>
      </c>
      <c r="B13" s="8" t="s">
        <v>296</v>
      </c>
    </row>
    <row r="14" spans="1:20" x14ac:dyDescent="0.3">
      <c r="A14" s="5" t="s">
        <v>67</v>
      </c>
    </row>
    <row r="15" spans="1:20" x14ac:dyDescent="0.3">
      <c r="A15" s="5" t="s">
        <v>105</v>
      </c>
      <c r="B15" s="3" t="s">
        <v>276</v>
      </c>
      <c r="C15" s="3" t="s">
        <v>107</v>
      </c>
      <c r="D15" s="3" t="s">
        <v>277</v>
      </c>
      <c r="E15" s="3" t="b">
        <v>1</v>
      </c>
      <c r="F15" s="3">
        <v>0</v>
      </c>
      <c r="G15" s="3">
        <v>4</v>
      </c>
      <c r="H15" s="3">
        <v>2</v>
      </c>
    </row>
    <row r="16" spans="1:20" x14ac:dyDescent="0.3">
      <c r="A16" s="5" t="s">
        <v>109</v>
      </c>
      <c r="B16" s="8" t="s">
        <v>297</v>
      </c>
    </row>
    <row r="17" spans="1:8" x14ac:dyDescent="0.3">
      <c r="A17" s="5" t="s">
        <v>110</v>
      </c>
    </row>
    <row r="18" spans="1:8" x14ac:dyDescent="0.3">
      <c r="A18" s="5" t="s">
        <v>111</v>
      </c>
      <c r="B18" s="3" t="s">
        <v>278</v>
      </c>
      <c r="C18" s="3" t="s">
        <v>113</v>
      </c>
      <c r="D18" s="3" t="s">
        <v>223</v>
      </c>
      <c r="E18" s="3" t="b">
        <v>1</v>
      </c>
      <c r="F18" s="3">
        <v>0</v>
      </c>
      <c r="G18" s="3">
        <v>4</v>
      </c>
      <c r="H18" s="3">
        <v>2</v>
      </c>
    </row>
    <row r="19" spans="1:8" x14ac:dyDescent="0.3">
      <c r="A19" s="5" t="s">
        <v>115</v>
      </c>
      <c r="B19" s="8" t="s">
        <v>298</v>
      </c>
    </row>
    <row r="20" spans="1:8" x14ac:dyDescent="0.3">
      <c r="A20" s="5" t="s">
        <v>116</v>
      </c>
    </row>
    <row r="21" spans="1:8" x14ac:dyDescent="0.3">
      <c r="A21" s="5" t="s">
        <v>117</v>
      </c>
      <c r="B21" s="3" t="s">
        <v>279</v>
      </c>
      <c r="C21" s="3" t="s">
        <v>119</v>
      </c>
      <c r="D21" s="3" t="s">
        <v>224</v>
      </c>
      <c r="E21" s="3" t="b">
        <v>1</v>
      </c>
      <c r="F21" s="3">
        <v>0</v>
      </c>
      <c r="G21" s="3">
        <v>4</v>
      </c>
      <c r="H21" s="3">
        <v>2</v>
      </c>
    </row>
    <row r="22" spans="1:8" x14ac:dyDescent="0.3">
      <c r="A22" s="5" t="s">
        <v>121</v>
      </c>
      <c r="B22" s="8" t="s">
        <v>299</v>
      </c>
    </row>
    <row r="23" spans="1:8" x14ac:dyDescent="0.3">
      <c r="A23" s="5" t="s">
        <v>122</v>
      </c>
    </row>
    <row r="24" spans="1:8" x14ac:dyDescent="0.3">
      <c r="A24" s="5" t="s">
        <v>123</v>
      </c>
      <c r="B24" s="3" t="s">
        <v>280</v>
      </c>
      <c r="C24" s="3" t="s">
        <v>125</v>
      </c>
      <c r="D24" s="3" t="s">
        <v>225</v>
      </c>
      <c r="E24" s="3" t="b">
        <v>1</v>
      </c>
      <c r="F24" s="3">
        <v>0</v>
      </c>
      <c r="G24" s="3">
        <v>4</v>
      </c>
      <c r="H24" s="3">
        <v>2</v>
      </c>
    </row>
    <row r="25" spans="1:8" x14ac:dyDescent="0.3">
      <c r="A25" s="5" t="s">
        <v>127</v>
      </c>
      <c r="B25" s="8" t="s">
        <v>300</v>
      </c>
    </row>
    <row r="26" spans="1:8" x14ac:dyDescent="0.3">
      <c r="A26" s="5" t="s">
        <v>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3"/>
  </cols>
  <sheetData>
    <row r="1" spans="1:20" x14ac:dyDescent="0.3">
      <c r="A1" s="5" t="s">
        <v>49</v>
      </c>
      <c r="B1" s="3" t="s">
        <v>226</v>
      </c>
      <c r="C1" s="3" t="s">
        <v>40</v>
      </c>
      <c r="D1" s="3">
        <v>7</v>
      </c>
      <c r="E1" s="3" t="s">
        <v>41</v>
      </c>
      <c r="F1" s="3">
        <v>5</v>
      </c>
      <c r="G1" s="3" t="s">
        <v>42</v>
      </c>
      <c r="H1" s="3">
        <v>1</v>
      </c>
      <c r="I1" s="3" t="s">
        <v>43</v>
      </c>
      <c r="J1" s="3">
        <v>1</v>
      </c>
      <c r="K1" s="3" t="s">
        <v>44</v>
      </c>
      <c r="L1" s="3">
        <v>0</v>
      </c>
      <c r="M1" s="3" t="s">
        <v>45</v>
      </c>
      <c r="N1" s="3">
        <v>0</v>
      </c>
      <c r="O1" s="3" t="s">
        <v>46</v>
      </c>
      <c r="P1" s="3">
        <v>1</v>
      </c>
      <c r="Q1" s="3" t="s">
        <v>47</v>
      </c>
      <c r="R1" s="3">
        <v>0</v>
      </c>
      <c r="S1" s="3" t="s">
        <v>48</v>
      </c>
      <c r="T1" s="3">
        <v>0</v>
      </c>
    </row>
    <row r="2" spans="1:20" x14ac:dyDescent="0.3">
      <c r="A2" s="5" t="s">
        <v>51</v>
      </c>
      <c r="B2" s="3" t="s">
        <v>227</v>
      </c>
    </row>
    <row r="3" spans="1:20" x14ac:dyDescent="0.3">
      <c r="A3" s="5" t="s">
        <v>53</v>
      </c>
      <c r="B3" s="3" t="b">
        <f>IF(B10&gt;256,"TripUpST110AndEarlier",FALSE)</f>
        <v>0</v>
      </c>
    </row>
    <row r="4" spans="1:20" x14ac:dyDescent="0.3">
      <c r="A4" s="5" t="s">
        <v>54</v>
      </c>
      <c r="B4" s="3" t="s">
        <v>55</v>
      </c>
    </row>
    <row r="5" spans="1:20" x14ac:dyDescent="0.3">
      <c r="A5" s="5" t="s">
        <v>56</v>
      </c>
      <c r="B5" s="3" t="b">
        <v>1</v>
      </c>
    </row>
    <row r="6" spans="1:20" x14ac:dyDescent="0.3">
      <c r="A6" s="5" t="s">
        <v>57</v>
      </c>
      <c r="B6" s="3" t="b">
        <v>1</v>
      </c>
    </row>
    <row r="7" spans="1:20" x14ac:dyDescent="0.3">
      <c r="A7" s="5" t="s">
        <v>58</v>
      </c>
      <c r="B7" s="3" t="e">
        <f>'Annual sales'!$D$1:$E$9</f>
        <v>#VALUE!</v>
      </c>
    </row>
    <row r="8" spans="1:20" x14ac:dyDescent="0.3">
      <c r="A8" s="5" t="s">
        <v>59</v>
      </c>
      <c r="B8" s="3">
        <v>2</v>
      </c>
    </row>
    <row r="9" spans="1:20" x14ac:dyDescent="0.3">
      <c r="A9" s="5" t="s">
        <v>60</v>
      </c>
      <c r="B9" s="9">
        <f>1</f>
        <v>1</v>
      </c>
    </row>
    <row r="10" spans="1:20" x14ac:dyDescent="0.3">
      <c r="A10" s="5" t="s">
        <v>61</v>
      </c>
      <c r="B10" s="3">
        <v>2</v>
      </c>
    </row>
    <row r="12" spans="1:20" x14ac:dyDescent="0.3">
      <c r="A12" s="5" t="s">
        <v>62</v>
      </c>
      <c r="B12" s="3" t="s">
        <v>228</v>
      </c>
      <c r="C12" s="3" t="s">
        <v>64</v>
      </c>
      <c r="D12" s="3" t="s">
        <v>229</v>
      </c>
      <c r="E12" s="3" t="b">
        <v>1</v>
      </c>
      <c r="F12" s="3">
        <v>0</v>
      </c>
      <c r="G12" s="3">
        <v>4</v>
      </c>
      <c r="H12" s="3">
        <v>2</v>
      </c>
    </row>
    <row r="13" spans="1:20" x14ac:dyDescent="0.3">
      <c r="A13" s="5" t="s">
        <v>66</v>
      </c>
      <c r="B13" s="3" t="e">
        <f>'Annual sales'!$D$1:$D$9</f>
        <v>#VALUE!</v>
      </c>
    </row>
    <row r="14" spans="1:20" x14ac:dyDescent="0.3">
      <c r="A14" s="5" t="s">
        <v>67</v>
      </c>
    </row>
    <row r="15" spans="1:20" x14ac:dyDescent="0.3">
      <c r="A15" s="5" t="s">
        <v>105</v>
      </c>
      <c r="B15" s="3" t="s">
        <v>230</v>
      </c>
      <c r="C15" s="3" t="s">
        <v>107</v>
      </c>
      <c r="D15" s="3" t="s">
        <v>231</v>
      </c>
      <c r="E15" s="3" t="b">
        <v>1</v>
      </c>
      <c r="F15" s="3">
        <v>0</v>
      </c>
      <c r="G15" s="3">
        <v>4</v>
      </c>
      <c r="H15" s="3">
        <v>2</v>
      </c>
    </row>
    <row r="16" spans="1:20" x14ac:dyDescent="0.3">
      <c r="A16" s="5" t="s">
        <v>109</v>
      </c>
      <c r="B16" s="3" t="e">
        <f>'Annual sales'!$E$1:$E$9</f>
        <v>#VALUE!</v>
      </c>
    </row>
    <row r="17" spans="1:1" x14ac:dyDescent="0.3">
      <c r="A17" s="5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3"/>
  </cols>
  <sheetData>
    <row r="1" spans="1:20" x14ac:dyDescent="0.3">
      <c r="A1" s="5" t="s">
        <v>49</v>
      </c>
      <c r="B1" s="3" t="s">
        <v>28</v>
      </c>
      <c r="C1" s="3" t="s">
        <v>40</v>
      </c>
      <c r="D1" s="3">
        <v>7</v>
      </c>
      <c r="E1" s="3" t="s">
        <v>41</v>
      </c>
      <c r="F1" s="3">
        <v>5</v>
      </c>
      <c r="G1" s="3" t="s">
        <v>42</v>
      </c>
      <c r="H1" s="3">
        <v>1</v>
      </c>
      <c r="I1" s="3" t="s">
        <v>43</v>
      </c>
      <c r="J1" s="3">
        <v>1</v>
      </c>
      <c r="K1" s="3" t="s">
        <v>44</v>
      </c>
      <c r="L1" s="3">
        <v>0</v>
      </c>
      <c r="M1" s="3" t="s">
        <v>45</v>
      </c>
      <c r="N1" s="3">
        <v>0</v>
      </c>
      <c r="O1" s="3" t="s">
        <v>46</v>
      </c>
      <c r="P1" s="3">
        <v>1</v>
      </c>
      <c r="Q1" s="3" t="s">
        <v>47</v>
      </c>
      <c r="R1" s="3">
        <v>0</v>
      </c>
      <c r="S1" s="3" t="s">
        <v>48</v>
      </c>
      <c r="T1" s="3">
        <v>0</v>
      </c>
    </row>
    <row r="2" spans="1:20" x14ac:dyDescent="0.3">
      <c r="A2" s="5" t="s">
        <v>51</v>
      </c>
      <c r="B2" s="3" t="s">
        <v>308</v>
      </c>
    </row>
    <row r="3" spans="1:20" x14ac:dyDescent="0.3">
      <c r="A3" s="5" t="s">
        <v>53</v>
      </c>
      <c r="B3" s="3" t="b">
        <f>IF(B10&gt;256,"TripUpST110AndEarlier",TRUE)</f>
        <v>1</v>
      </c>
    </row>
    <row r="4" spans="1:20" x14ac:dyDescent="0.3">
      <c r="A4" s="5" t="s">
        <v>54</v>
      </c>
      <c r="B4" s="3" t="s">
        <v>55</v>
      </c>
    </row>
    <row r="5" spans="1:20" x14ac:dyDescent="0.3">
      <c r="A5" s="5" t="s">
        <v>56</v>
      </c>
      <c r="B5" s="3" t="b">
        <v>1</v>
      </c>
    </row>
    <row r="6" spans="1:20" x14ac:dyDescent="0.3">
      <c r="A6" s="5" t="s">
        <v>57</v>
      </c>
      <c r="B6" s="3" t="b">
        <v>0</v>
      </c>
    </row>
    <row r="7" spans="1:20" x14ac:dyDescent="0.3">
      <c r="A7" s="5" t="s">
        <v>58</v>
      </c>
      <c r="B7" s="3" t="str">
        <f>Detrending!$A$1:$D$105</f>
        <v>Jun</v>
      </c>
    </row>
    <row r="8" spans="1:20" x14ac:dyDescent="0.3">
      <c r="A8" s="5" t="s">
        <v>59</v>
      </c>
      <c r="B8" s="3">
        <v>2</v>
      </c>
    </row>
    <row r="9" spans="1:20" x14ac:dyDescent="0.3">
      <c r="A9" s="5" t="s">
        <v>60</v>
      </c>
      <c r="B9" s="9">
        <f>1</f>
        <v>1</v>
      </c>
    </row>
    <row r="10" spans="1:20" x14ac:dyDescent="0.3">
      <c r="A10" s="5" t="s">
        <v>61</v>
      </c>
      <c r="B10" s="3">
        <v>4</v>
      </c>
    </row>
    <row r="12" spans="1:20" x14ac:dyDescent="0.3">
      <c r="A12" s="5" t="s">
        <v>62</v>
      </c>
      <c r="B12" s="3" t="s">
        <v>309</v>
      </c>
      <c r="C12" s="3" t="s">
        <v>64</v>
      </c>
      <c r="D12" s="3" t="s">
        <v>310</v>
      </c>
      <c r="E12" s="3" t="b">
        <v>1</v>
      </c>
      <c r="F12" s="3">
        <v>0</v>
      </c>
      <c r="G12" s="3">
        <v>4</v>
      </c>
      <c r="H12" s="3">
        <v>0</v>
      </c>
    </row>
    <row r="13" spans="1:20" x14ac:dyDescent="0.3">
      <c r="A13" s="5" t="s">
        <v>66</v>
      </c>
      <c r="B13" s="3">
        <f>Detrending!$A$1:$A$105</f>
        <v>2000</v>
      </c>
    </row>
    <row r="14" spans="1:20" x14ac:dyDescent="0.3">
      <c r="A14" s="5" t="s">
        <v>67</v>
      </c>
    </row>
    <row r="15" spans="1:20" x14ac:dyDescent="0.3">
      <c r="A15" s="5" t="s">
        <v>105</v>
      </c>
      <c r="B15" s="3" t="s">
        <v>311</v>
      </c>
      <c r="C15" s="3" t="s">
        <v>107</v>
      </c>
      <c r="D15" s="3" t="s">
        <v>312</v>
      </c>
      <c r="E15" s="3" t="b">
        <v>1</v>
      </c>
      <c r="F15" s="3">
        <v>0</v>
      </c>
      <c r="G15" s="3">
        <v>4</v>
      </c>
      <c r="H15" s="3">
        <v>1</v>
      </c>
    </row>
    <row r="16" spans="1:20" x14ac:dyDescent="0.3">
      <c r="A16" s="5" t="s">
        <v>109</v>
      </c>
      <c r="B16" s="3" t="str">
        <f>Detrending!$B$1:$B$105</f>
        <v>Mar</v>
      </c>
    </row>
    <row r="17" spans="1:8" x14ac:dyDescent="0.3">
      <c r="A17" s="5" t="s">
        <v>110</v>
      </c>
    </row>
    <row r="18" spans="1:8" x14ac:dyDescent="0.3">
      <c r="A18" s="5" t="s">
        <v>111</v>
      </c>
      <c r="B18" s="3" t="s">
        <v>313</v>
      </c>
      <c r="C18" s="3" t="s">
        <v>113</v>
      </c>
      <c r="D18" s="3" t="s">
        <v>314</v>
      </c>
      <c r="E18" s="3" t="b">
        <v>1</v>
      </c>
      <c r="F18" s="3">
        <v>0</v>
      </c>
      <c r="G18" s="3">
        <v>4</v>
      </c>
      <c r="H18" s="3">
        <v>0</v>
      </c>
    </row>
    <row r="19" spans="1:8" x14ac:dyDescent="0.3">
      <c r="A19" s="5" t="s">
        <v>115</v>
      </c>
      <c r="B19" s="3">
        <f>Detrending!$C$1:$C$105</f>
        <v>18</v>
      </c>
    </row>
    <row r="20" spans="1:8" x14ac:dyDescent="0.3">
      <c r="A20" s="5" t="s">
        <v>116</v>
      </c>
    </row>
    <row r="21" spans="1:8" x14ac:dyDescent="0.3">
      <c r="A21" s="5" t="s">
        <v>117</v>
      </c>
      <c r="B21" s="3" t="s">
        <v>315</v>
      </c>
      <c r="C21" s="3" t="s">
        <v>119</v>
      </c>
      <c r="D21" s="3" t="s">
        <v>316</v>
      </c>
      <c r="E21" s="3" t="b">
        <v>1</v>
      </c>
      <c r="F21" s="3">
        <v>0</v>
      </c>
      <c r="G21" s="3">
        <v>4</v>
      </c>
      <c r="H21" s="3">
        <v>0</v>
      </c>
    </row>
    <row r="22" spans="1:8" x14ac:dyDescent="0.3">
      <c r="A22" s="5" t="s">
        <v>121</v>
      </c>
      <c r="B22" s="3">
        <f>Detrending!$D$1:$D$105</f>
        <v>8525</v>
      </c>
    </row>
    <row r="23" spans="1:8" x14ac:dyDescent="0.3">
      <c r="A23" s="5" t="s">
        <v>122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3"/>
  </cols>
  <sheetData>
    <row r="1" spans="1:20" x14ac:dyDescent="0.3">
      <c r="A1" s="5" t="s">
        <v>49</v>
      </c>
      <c r="B1" s="3" t="s">
        <v>101</v>
      </c>
      <c r="C1" s="3" t="s">
        <v>40</v>
      </c>
      <c r="D1" s="3">
        <v>7</v>
      </c>
      <c r="E1" s="3" t="s">
        <v>41</v>
      </c>
      <c r="F1" s="3">
        <v>5</v>
      </c>
      <c r="G1" s="3" t="s">
        <v>42</v>
      </c>
      <c r="H1" s="3">
        <v>1</v>
      </c>
      <c r="I1" s="3" t="s">
        <v>43</v>
      </c>
      <c r="J1" s="3">
        <v>1</v>
      </c>
      <c r="K1" s="3" t="s">
        <v>44</v>
      </c>
      <c r="L1" s="3">
        <v>0</v>
      </c>
      <c r="M1" s="3" t="s">
        <v>45</v>
      </c>
      <c r="N1" s="3">
        <v>0</v>
      </c>
      <c r="O1" s="3" t="s">
        <v>46</v>
      </c>
      <c r="P1" s="3">
        <v>1</v>
      </c>
      <c r="Q1" s="3" t="s">
        <v>47</v>
      </c>
      <c r="R1" s="3">
        <v>0</v>
      </c>
      <c r="S1" s="3" t="s">
        <v>48</v>
      </c>
      <c r="T1" s="3">
        <v>0</v>
      </c>
    </row>
    <row r="2" spans="1:20" x14ac:dyDescent="0.3">
      <c r="A2" s="5" t="s">
        <v>51</v>
      </c>
      <c r="B2" s="3" t="s">
        <v>102</v>
      </c>
    </row>
    <row r="3" spans="1:20" x14ac:dyDescent="0.3">
      <c r="A3" s="5" t="s">
        <v>53</v>
      </c>
      <c r="B3" s="3" t="b">
        <f>IF(B10&gt;256,"TripUpST110AndEarlier",FALSE)</f>
        <v>0</v>
      </c>
    </row>
    <row r="4" spans="1:20" x14ac:dyDescent="0.3">
      <c r="A4" s="5" t="s">
        <v>54</v>
      </c>
      <c r="B4" s="3" t="s">
        <v>55</v>
      </c>
    </row>
    <row r="5" spans="1:20" x14ac:dyDescent="0.3">
      <c r="A5" s="5" t="s">
        <v>56</v>
      </c>
      <c r="B5" s="3" t="b">
        <v>1</v>
      </c>
    </row>
    <row r="6" spans="1:20" x14ac:dyDescent="0.3">
      <c r="A6" s="5" t="s">
        <v>57</v>
      </c>
      <c r="B6" s="3" t="b">
        <v>1</v>
      </c>
    </row>
    <row r="7" spans="1:20" x14ac:dyDescent="0.3">
      <c r="A7" s="5" t="s">
        <v>58</v>
      </c>
      <c r="B7" s="3" t="e">
        <f>#REF!</f>
        <v>#REF!</v>
      </c>
    </row>
    <row r="8" spans="1:20" x14ac:dyDescent="0.3">
      <c r="A8" s="5" t="s">
        <v>59</v>
      </c>
      <c r="B8" s="3">
        <v>2</v>
      </c>
    </row>
    <row r="9" spans="1:20" x14ac:dyDescent="0.3">
      <c r="A9" s="5" t="s">
        <v>60</v>
      </c>
      <c r="B9" s="9">
        <f>1</f>
        <v>1</v>
      </c>
    </row>
    <row r="10" spans="1:20" x14ac:dyDescent="0.3">
      <c r="A10" s="5" t="s">
        <v>61</v>
      </c>
      <c r="B10" s="3">
        <v>19</v>
      </c>
    </row>
    <row r="12" spans="1:20" x14ac:dyDescent="0.3">
      <c r="A12" s="5" t="s">
        <v>62</v>
      </c>
      <c r="B12" s="3" t="s">
        <v>103</v>
      </c>
      <c r="C12" s="3" t="s">
        <v>64</v>
      </c>
      <c r="D12" s="3" t="s">
        <v>104</v>
      </c>
      <c r="E12" s="3" t="b">
        <v>1</v>
      </c>
      <c r="F12" s="3">
        <v>0</v>
      </c>
      <c r="G12" s="3">
        <v>4</v>
      </c>
      <c r="H12" s="3">
        <v>2</v>
      </c>
    </row>
    <row r="13" spans="1:20" x14ac:dyDescent="0.3">
      <c r="A13" s="5" t="s">
        <v>66</v>
      </c>
      <c r="B13" s="3" t="e">
        <f>#REF!</f>
        <v>#REF!</v>
      </c>
    </row>
    <row r="14" spans="1:20" x14ac:dyDescent="0.3">
      <c r="A14" s="5" t="s">
        <v>67</v>
      </c>
    </row>
    <row r="15" spans="1:20" x14ac:dyDescent="0.3">
      <c r="A15" s="5" t="s">
        <v>105</v>
      </c>
      <c r="B15" s="3" t="s">
        <v>106</v>
      </c>
      <c r="C15" s="3" t="s">
        <v>107</v>
      </c>
      <c r="D15" s="3" t="s">
        <v>108</v>
      </c>
      <c r="E15" s="3" t="b">
        <v>1</v>
      </c>
      <c r="F15" s="3">
        <v>0</v>
      </c>
      <c r="G15" s="3">
        <v>4</v>
      </c>
      <c r="H15" s="3">
        <v>2</v>
      </c>
    </row>
    <row r="16" spans="1:20" x14ac:dyDescent="0.3">
      <c r="A16" s="5" t="s">
        <v>109</v>
      </c>
      <c r="B16" s="3" t="e">
        <f>#REF!</f>
        <v>#REF!</v>
      </c>
    </row>
    <row r="17" spans="1:8" x14ac:dyDescent="0.3">
      <c r="A17" s="5" t="s">
        <v>110</v>
      </c>
    </row>
    <row r="18" spans="1:8" x14ac:dyDescent="0.3">
      <c r="A18" s="5" t="s">
        <v>111</v>
      </c>
      <c r="B18" s="3" t="s">
        <v>112</v>
      </c>
      <c r="C18" s="3" t="s">
        <v>113</v>
      </c>
      <c r="D18" s="3" t="s">
        <v>114</v>
      </c>
      <c r="E18" s="3" t="b">
        <v>1</v>
      </c>
      <c r="F18" s="3">
        <v>0</v>
      </c>
      <c r="G18" s="3">
        <v>4</v>
      </c>
      <c r="H18" s="3">
        <v>2</v>
      </c>
    </row>
    <row r="19" spans="1:8" x14ac:dyDescent="0.3">
      <c r="A19" s="5" t="s">
        <v>115</v>
      </c>
      <c r="B19" s="3" t="e">
        <f>#REF!</f>
        <v>#REF!</v>
      </c>
    </row>
    <row r="20" spans="1:8" x14ac:dyDescent="0.3">
      <c r="A20" s="5" t="s">
        <v>116</v>
      </c>
    </row>
    <row r="21" spans="1:8" x14ac:dyDescent="0.3">
      <c r="A21" s="5" t="s">
        <v>117</v>
      </c>
      <c r="B21" s="3" t="s">
        <v>238</v>
      </c>
      <c r="D21" s="3" t="s">
        <v>239</v>
      </c>
      <c r="E21" s="3" t="b">
        <v>1</v>
      </c>
      <c r="F21" s="3">
        <v>0</v>
      </c>
      <c r="G21" s="3">
        <v>4</v>
      </c>
      <c r="H21" s="3">
        <v>2</v>
      </c>
    </row>
    <row r="22" spans="1:8" x14ac:dyDescent="0.3">
      <c r="A22" s="5" t="s">
        <v>121</v>
      </c>
      <c r="B22" s="3" t="e">
        <f>#REF!</f>
        <v>#REF!</v>
      </c>
    </row>
    <row r="23" spans="1:8" x14ac:dyDescent="0.3">
      <c r="A23" s="5" t="s">
        <v>122</v>
      </c>
    </row>
    <row r="24" spans="1:8" x14ac:dyDescent="0.3">
      <c r="A24" s="5" t="s">
        <v>123</v>
      </c>
      <c r="B24" s="3" t="s">
        <v>118</v>
      </c>
      <c r="C24" s="3" t="s">
        <v>119</v>
      </c>
      <c r="D24" s="3" t="s">
        <v>120</v>
      </c>
      <c r="E24" s="3" t="b">
        <v>1</v>
      </c>
      <c r="F24" s="3">
        <v>0</v>
      </c>
      <c r="G24" s="3">
        <v>4</v>
      </c>
      <c r="H24" s="3">
        <v>2</v>
      </c>
    </row>
    <row r="25" spans="1:8" x14ac:dyDescent="0.3">
      <c r="A25" s="5" t="s">
        <v>127</v>
      </c>
      <c r="B25" s="3" t="e">
        <f>#REF!</f>
        <v>#REF!</v>
      </c>
    </row>
    <row r="26" spans="1:8" x14ac:dyDescent="0.3">
      <c r="A26" s="5" t="s">
        <v>128</v>
      </c>
    </row>
    <row r="27" spans="1:8" x14ac:dyDescent="0.3">
      <c r="A27" s="5" t="s">
        <v>129</v>
      </c>
      <c r="B27" s="3" t="s">
        <v>233</v>
      </c>
      <c r="D27" s="3" t="s">
        <v>234</v>
      </c>
      <c r="E27" s="3" t="b">
        <v>1</v>
      </c>
      <c r="F27" s="3">
        <v>0</v>
      </c>
      <c r="G27" s="3">
        <v>4</v>
      </c>
      <c r="H27" s="3">
        <v>2</v>
      </c>
    </row>
    <row r="28" spans="1:8" x14ac:dyDescent="0.3">
      <c r="A28" s="5" t="s">
        <v>133</v>
      </c>
      <c r="B28" s="3" t="e">
        <f>#REF!</f>
        <v>#REF!</v>
      </c>
    </row>
    <row r="29" spans="1:8" x14ac:dyDescent="0.3">
      <c r="A29" s="5" t="s">
        <v>134</v>
      </c>
    </row>
    <row r="30" spans="1:8" x14ac:dyDescent="0.3">
      <c r="A30" s="5" t="s">
        <v>135</v>
      </c>
      <c r="B30" s="3" t="s">
        <v>124</v>
      </c>
      <c r="C30" s="3" t="s">
        <v>125</v>
      </c>
      <c r="D30" s="3" t="s">
        <v>126</v>
      </c>
      <c r="E30" s="3" t="b">
        <v>1</v>
      </c>
      <c r="F30" s="3">
        <v>0</v>
      </c>
      <c r="G30" s="3">
        <v>4</v>
      </c>
      <c r="H30" s="3">
        <v>2</v>
      </c>
    </row>
    <row r="31" spans="1:8" x14ac:dyDescent="0.3">
      <c r="A31" s="5" t="s">
        <v>139</v>
      </c>
      <c r="B31" s="3" t="e">
        <f>#REF!</f>
        <v>#REF!</v>
      </c>
    </row>
    <row r="32" spans="1:8" x14ac:dyDescent="0.3">
      <c r="A32" s="5" t="s">
        <v>140</v>
      </c>
    </row>
    <row r="33" spans="1:8" x14ac:dyDescent="0.3">
      <c r="A33" s="5" t="s">
        <v>141</v>
      </c>
      <c r="B33" s="3" t="s">
        <v>130</v>
      </c>
      <c r="C33" s="3" t="s">
        <v>131</v>
      </c>
      <c r="D33" s="3" t="s">
        <v>132</v>
      </c>
      <c r="E33" s="3" t="b">
        <v>1</v>
      </c>
      <c r="F33" s="3">
        <v>0</v>
      </c>
      <c r="G33" s="3">
        <v>4</v>
      </c>
      <c r="H33" s="3">
        <v>2</v>
      </c>
    </row>
    <row r="34" spans="1:8" x14ac:dyDescent="0.3">
      <c r="A34" s="5" t="s">
        <v>145</v>
      </c>
      <c r="B34" s="3" t="e">
        <f>#REF!</f>
        <v>#REF!</v>
      </c>
    </row>
    <row r="35" spans="1:8" x14ac:dyDescent="0.3">
      <c r="A35" s="5" t="s">
        <v>146</v>
      </c>
    </row>
    <row r="36" spans="1:8" x14ac:dyDescent="0.3">
      <c r="A36" s="5" t="s">
        <v>147</v>
      </c>
      <c r="B36" s="3" t="s">
        <v>136</v>
      </c>
      <c r="C36" s="3" t="s">
        <v>137</v>
      </c>
      <c r="D36" s="3" t="s">
        <v>138</v>
      </c>
      <c r="E36" s="3" t="b">
        <v>1</v>
      </c>
      <c r="F36" s="3">
        <v>0</v>
      </c>
      <c r="G36" s="3">
        <v>4</v>
      </c>
      <c r="H36" s="3">
        <v>2</v>
      </c>
    </row>
    <row r="37" spans="1:8" x14ac:dyDescent="0.3">
      <c r="A37" s="5" t="s">
        <v>151</v>
      </c>
      <c r="B37" s="3" t="e">
        <f>#REF!</f>
        <v>#REF!</v>
      </c>
    </row>
    <row r="38" spans="1:8" x14ac:dyDescent="0.3">
      <c r="A38" s="5" t="s">
        <v>152</v>
      </c>
    </row>
    <row r="39" spans="1:8" x14ac:dyDescent="0.3">
      <c r="A39" s="5" t="s">
        <v>153</v>
      </c>
      <c r="B39" s="3" t="s">
        <v>142</v>
      </c>
      <c r="C39" s="3" t="s">
        <v>143</v>
      </c>
      <c r="D39" s="3" t="s">
        <v>144</v>
      </c>
      <c r="E39" s="3" t="b">
        <v>1</v>
      </c>
      <c r="F39" s="3">
        <v>0</v>
      </c>
      <c r="G39" s="3">
        <v>4</v>
      </c>
      <c r="H39" s="3">
        <v>2</v>
      </c>
    </row>
    <row r="40" spans="1:8" x14ac:dyDescent="0.3">
      <c r="A40" s="5" t="s">
        <v>157</v>
      </c>
      <c r="B40" s="3" t="e">
        <f>#REF!</f>
        <v>#REF!</v>
      </c>
    </row>
    <row r="41" spans="1:8" x14ac:dyDescent="0.3">
      <c r="A41" s="5" t="s">
        <v>158</v>
      </c>
    </row>
    <row r="42" spans="1:8" x14ac:dyDescent="0.3">
      <c r="A42" s="5" t="s">
        <v>159</v>
      </c>
      <c r="B42" s="3" t="s">
        <v>148</v>
      </c>
      <c r="C42" s="3" t="s">
        <v>149</v>
      </c>
      <c r="D42" s="3" t="s">
        <v>150</v>
      </c>
      <c r="E42" s="3" t="b">
        <v>1</v>
      </c>
      <c r="F42" s="3">
        <v>0</v>
      </c>
      <c r="G42" s="3">
        <v>4</v>
      </c>
      <c r="H42" s="3">
        <v>2</v>
      </c>
    </row>
    <row r="43" spans="1:8" x14ac:dyDescent="0.3">
      <c r="A43" s="5" t="s">
        <v>163</v>
      </c>
      <c r="B43" s="3" t="e">
        <f>#REF!</f>
        <v>#REF!</v>
      </c>
    </row>
    <row r="44" spans="1:8" x14ac:dyDescent="0.3">
      <c r="A44" s="5" t="s">
        <v>164</v>
      </c>
    </row>
    <row r="45" spans="1:8" x14ac:dyDescent="0.3">
      <c r="A45" s="5" t="s">
        <v>165</v>
      </c>
      <c r="B45" s="3" t="s">
        <v>154</v>
      </c>
      <c r="C45" s="3" t="s">
        <v>155</v>
      </c>
      <c r="D45" s="3" t="s">
        <v>156</v>
      </c>
      <c r="E45" s="3" t="b">
        <v>1</v>
      </c>
      <c r="F45" s="3">
        <v>0</v>
      </c>
      <c r="G45" s="3">
        <v>4</v>
      </c>
      <c r="H45" s="3">
        <v>2</v>
      </c>
    </row>
    <row r="46" spans="1:8" x14ac:dyDescent="0.3">
      <c r="A46" s="5" t="s">
        <v>169</v>
      </c>
      <c r="B46" s="3" t="e">
        <f>#REF!</f>
        <v>#REF!</v>
      </c>
    </row>
    <row r="47" spans="1:8" x14ac:dyDescent="0.3">
      <c r="A47" s="5" t="s">
        <v>170</v>
      </c>
    </row>
    <row r="48" spans="1:8" x14ac:dyDescent="0.3">
      <c r="A48" s="5" t="s">
        <v>171</v>
      </c>
      <c r="B48" s="3" t="s">
        <v>160</v>
      </c>
      <c r="C48" s="3" t="s">
        <v>161</v>
      </c>
      <c r="D48" s="3" t="s">
        <v>162</v>
      </c>
      <c r="E48" s="3" t="b">
        <v>1</v>
      </c>
      <c r="F48" s="3">
        <v>0</v>
      </c>
      <c r="G48" s="3">
        <v>4</v>
      </c>
      <c r="H48" s="3">
        <v>2</v>
      </c>
    </row>
    <row r="49" spans="1:8" x14ac:dyDescent="0.3">
      <c r="A49" s="5" t="s">
        <v>175</v>
      </c>
      <c r="B49" s="3" t="e">
        <f>#REF!</f>
        <v>#REF!</v>
      </c>
    </row>
    <row r="50" spans="1:8" x14ac:dyDescent="0.3">
      <c r="A50" s="5" t="s">
        <v>176</v>
      </c>
    </row>
    <row r="51" spans="1:8" x14ac:dyDescent="0.3">
      <c r="A51" s="5" t="s">
        <v>177</v>
      </c>
      <c r="B51" s="3" t="s">
        <v>166</v>
      </c>
      <c r="C51" s="3" t="s">
        <v>167</v>
      </c>
      <c r="D51" s="3" t="s">
        <v>168</v>
      </c>
      <c r="E51" s="3" t="b">
        <v>1</v>
      </c>
      <c r="F51" s="3">
        <v>0</v>
      </c>
      <c r="G51" s="3">
        <v>4</v>
      </c>
      <c r="H51" s="3">
        <v>2</v>
      </c>
    </row>
    <row r="52" spans="1:8" x14ac:dyDescent="0.3">
      <c r="A52" s="5" t="s">
        <v>181</v>
      </c>
      <c r="B52" s="3" t="e">
        <f>#REF!</f>
        <v>#REF!</v>
      </c>
    </row>
    <row r="53" spans="1:8" x14ac:dyDescent="0.3">
      <c r="A53" s="5" t="s">
        <v>182</v>
      </c>
    </row>
    <row r="54" spans="1:8" x14ac:dyDescent="0.3">
      <c r="A54" s="5" t="s">
        <v>183</v>
      </c>
      <c r="B54" s="3" t="s">
        <v>172</v>
      </c>
      <c r="C54" s="3" t="s">
        <v>173</v>
      </c>
      <c r="D54" s="3" t="s">
        <v>174</v>
      </c>
      <c r="E54" s="3" t="b">
        <v>1</v>
      </c>
      <c r="F54" s="3">
        <v>0</v>
      </c>
      <c r="G54" s="3">
        <v>4</v>
      </c>
      <c r="H54" s="3">
        <v>2</v>
      </c>
    </row>
    <row r="55" spans="1:8" x14ac:dyDescent="0.3">
      <c r="A55" s="5" t="s">
        <v>187</v>
      </c>
      <c r="B55" s="3" t="e">
        <f>#REF!</f>
        <v>#REF!</v>
      </c>
    </row>
    <row r="56" spans="1:8" x14ac:dyDescent="0.3">
      <c r="A56" s="5" t="s">
        <v>188</v>
      </c>
    </row>
    <row r="57" spans="1:8" x14ac:dyDescent="0.3">
      <c r="A57" s="5" t="s">
        <v>189</v>
      </c>
      <c r="B57" s="3" t="s">
        <v>178</v>
      </c>
      <c r="C57" s="3" t="s">
        <v>179</v>
      </c>
      <c r="D57" s="3" t="s">
        <v>180</v>
      </c>
      <c r="E57" s="3" t="b">
        <v>1</v>
      </c>
      <c r="F57" s="3">
        <v>0</v>
      </c>
      <c r="G57" s="3">
        <v>4</v>
      </c>
      <c r="H57" s="3">
        <v>2</v>
      </c>
    </row>
    <row r="58" spans="1:8" x14ac:dyDescent="0.3">
      <c r="A58" s="5" t="s">
        <v>193</v>
      </c>
      <c r="B58" s="3" t="e">
        <f>#REF!</f>
        <v>#REF!</v>
      </c>
    </row>
    <row r="59" spans="1:8" x14ac:dyDescent="0.3">
      <c r="A59" s="5" t="s">
        <v>194</v>
      </c>
    </row>
    <row r="60" spans="1:8" x14ac:dyDescent="0.3">
      <c r="A60" s="5" t="s">
        <v>195</v>
      </c>
      <c r="B60" s="3" t="s">
        <v>184</v>
      </c>
      <c r="C60" s="3" t="s">
        <v>185</v>
      </c>
      <c r="D60" s="3" t="s">
        <v>186</v>
      </c>
      <c r="E60" s="3" t="b">
        <v>1</v>
      </c>
      <c r="F60" s="3">
        <v>0</v>
      </c>
      <c r="G60" s="3">
        <v>4</v>
      </c>
      <c r="H60" s="3">
        <v>2</v>
      </c>
    </row>
    <row r="61" spans="1:8" x14ac:dyDescent="0.3">
      <c r="A61" s="5" t="s">
        <v>199</v>
      </c>
      <c r="B61" s="3" t="e">
        <f>#REF!</f>
        <v>#REF!</v>
      </c>
    </row>
    <row r="62" spans="1:8" x14ac:dyDescent="0.3">
      <c r="A62" s="5" t="s">
        <v>200</v>
      </c>
    </row>
    <row r="63" spans="1:8" x14ac:dyDescent="0.3">
      <c r="A63" s="5" t="s">
        <v>216</v>
      </c>
      <c r="B63" s="3" t="s">
        <v>190</v>
      </c>
      <c r="C63" s="3" t="s">
        <v>191</v>
      </c>
      <c r="D63" s="3" t="s">
        <v>192</v>
      </c>
      <c r="E63" s="3" t="b">
        <v>1</v>
      </c>
      <c r="F63" s="3">
        <v>0</v>
      </c>
      <c r="G63" s="3">
        <v>4</v>
      </c>
      <c r="H63" s="3">
        <v>2</v>
      </c>
    </row>
    <row r="64" spans="1:8" x14ac:dyDescent="0.3">
      <c r="A64" s="5" t="s">
        <v>217</v>
      </c>
      <c r="B64" s="3" t="e">
        <f>#REF!</f>
        <v>#REF!</v>
      </c>
    </row>
    <row r="65" spans="1:8" x14ac:dyDescent="0.3">
      <c r="A65" s="5" t="s">
        <v>218</v>
      </c>
    </row>
    <row r="66" spans="1:8" x14ac:dyDescent="0.3">
      <c r="A66" s="5" t="s">
        <v>219</v>
      </c>
      <c r="B66" s="3" t="s">
        <v>196</v>
      </c>
      <c r="C66" s="3" t="s">
        <v>197</v>
      </c>
      <c r="D66" s="3" t="s">
        <v>198</v>
      </c>
      <c r="E66" s="3" t="b">
        <v>1</v>
      </c>
      <c r="F66" s="3">
        <v>0</v>
      </c>
      <c r="G66" s="3">
        <v>4</v>
      </c>
      <c r="H66" s="3">
        <v>2</v>
      </c>
    </row>
    <row r="67" spans="1:8" x14ac:dyDescent="0.3">
      <c r="A67" s="5" t="s">
        <v>220</v>
      </c>
      <c r="B67" s="3" t="e">
        <f>#REF!</f>
        <v>#REF!</v>
      </c>
    </row>
    <row r="68" spans="1:8" x14ac:dyDescent="0.3">
      <c r="A68" s="5" t="s">
        <v>221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3"/>
  </cols>
  <sheetData>
    <row r="1" spans="1:20" x14ac:dyDescent="0.3">
      <c r="A1" s="5" t="s">
        <v>49</v>
      </c>
      <c r="B1" s="3" t="s">
        <v>50</v>
      </c>
      <c r="C1" s="3" t="s">
        <v>40</v>
      </c>
      <c r="D1" s="3">
        <v>7</v>
      </c>
      <c r="E1" s="3" t="s">
        <v>41</v>
      </c>
      <c r="F1" s="3">
        <v>5</v>
      </c>
      <c r="G1" s="3" t="s">
        <v>42</v>
      </c>
      <c r="H1" s="3">
        <v>1</v>
      </c>
      <c r="I1" s="3" t="s">
        <v>43</v>
      </c>
      <c r="J1" s="3">
        <v>1</v>
      </c>
      <c r="K1" s="3" t="s">
        <v>44</v>
      </c>
      <c r="L1" s="3">
        <v>0</v>
      </c>
      <c r="M1" s="3" t="s">
        <v>45</v>
      </c>
      <c r="N1" s="3">
        <v>0</v>
      </c>
      <c r="O1" s="3" t="s">
        <v>46</v>
      </c>
      <c r="P1" s="3">
        <v>1</v>
      </c>
      <c r="Q1" s="3" t="s">
        <v>47</v>
      </c>
      <c r="R1" s="3">
        <v>0</v>
      </c>
      <c r="S1" s="3" t="s">
        <v>48</v>
      </c>
      <c r="T1" s="3">
        <v>0</v>
      </c>
    </row>
    <row r="2" spans="1:20" x14ac:dyDescent="0.3">
      <c r="A2" s="5" t="s">
        <v>51</v>
      </c>
      <c r="B2" s="3" t="s">
        <v>52</v>
      </c>
    </row>
    <row r="3" spans="1:20" x14ac:dyDescent="0.3">
      <c r="A3" s="5" t="s">
        <v>53</v>
      </c>
      <c r="B3" s="3" t="b">
        <f>IF(B10&gt;256,"TripUpST110AndEarlier",FALSE)</f>
        <v>0</v>
      </c>
    </row>
    <row r="4" spans="1:20" x14ac:dyDescent="0.3">
      <c r="A4" s="5" t="s">
        <v>54</v>
      </c>
      <c r="B4" s="3" t="s">
        <v>55</v>
      </c>
    </row>
    <row r="5" spans="1:20" x14ac:dyDescent="0.3">
      <c r="A5" s="5" t="s">
        <v>56</v>
      </c>
      <c r="B5" s="3" t="b">
        <v>1</v>
      </c>
    </row>
    <row r="6" spans="1:20" x14ac:dyDescent="0.3">
      <c r="A6" s="5" t="s">
        <v>57</v>
      </c>
      <c r="B6" s="3" t="b">
        <v>1</v>
      </c>
    </row>
    <row r="7" spans="1:20" x14ac:dyDescent="0.3">
      <c r="A7" s="5" t="s">
        <v>58</v>
      </c>
      <c r="B7" s="8" t="s">
        <v>301</v>
      </c>
    </row>
    <row r="8" spans="1:20" x14ac:dyDescent="0.3">
      <c r="A8" s="5" t="s">
        <v>59</v>
      </c>
      <c r="B8" s="3">
        <v>2</v>
      </c>
    </row>
    <row r="9" spans="1:20" x14ac:dyDescent="0.3">
      <c r="A9" s="5" t="s">
        <v>60</v>
      </c>
      <c r="B9" s="9">
        <f>1</f>
        <v>1</v>
      </c>
    </row>
    <row r="10" spans="1:20" x14ac:dyDescent="0.3">
      <c r="A10" s="5" t="s">
        <v>61</v>
      </c>
      <c r="B10" s="3">
        <v>1</v>
      </c>
    </row>
    <row r="12" spans="1:20" x14ac:dyDescent="0.3">
      <c r="A12" s="5" t="s">
        <v>62</v>
      </c>
      <c r="B12" s="3" t="s">
        <v>63</v>
      </c>
      <c r="C12" s="3" t="s">
        <v>64</v>
      </c>
      <c r="D12" s="3" t="s">
        <v>65</v>
      </c>
      <c r="E12" s="3" t="b">
        <v>1</v>
      </c>
      <c r="F12" s="3">
        <v>0</v>
      </c>
      <c r="G12" s="3">
        <v>4</v>
      </c>
      <c r="H12" s="3">
        <v>2</v>
      </c>
    </row>
    <row r="13" spans="1:20" x14ac:dyDescent="0.3">
      <c r="A13" s="5" t="s">
        <v>66</v>
      </c>
      <c r="B13" s="8" t="s">
        <v>301</v>
      </c>
    </row>
    <row r="14" spans="1:20" x14ac:dyDescent="0.3">
      <c r="A14" s="5" t="s">
        <v>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3"/>
  </cols>
  <sheetData>
    <row r="1" spans="1:20" x14ac:dyDescent="0.3">
      <c r="A1" s="5" t="s">
        <v>49</v>
      </c>
      <c r="B1" s="3" t="s">
        <v>201</v>
      </c>
      <c r="C1" s="3" t="s">
        <v>40</v>
      </c>
      <c r="D1" s="3">
        <v>7</v>
      </c>
      <c r="E1" s="3" t="s">
        <v>41</v>
      </c>
      <c r="F1" s="3">
        <v>5</v>
      </c>
      <c r="G1" s="3" t="s">
        <v>42</v>
      </c>
      <c r="H1" s="3">
        <v>1</v>
      </c>
      <c r="I1" s="3" t="s">
        <v>43</v>
      </c>
      <c r="J1" s="3">
        <v>1</v>
      </c>
      <c r="K1" s="3" t="s">
        <v>44</v>
      </c>
      <c r="L1" s="3">
        <v>0</v>
      </c>
      <c r="M1" s="3" t="s">
        <v>45</v>
      </c>
      <c r="N1" s="3">
        <v>0</v>
      </c>
      <c r="O1" s="3" t="s">
        <v>46</v>
      </c>
      <c r="P1" s="3">
        <v>1</v>
      </c>
      <c r="Q1" s="3" t="s">
        <v>47</v>
      </c>
      <c r="R1" s="3">
        <v>0</v>
      </c>
      <c r="S1" s="3" t="s">
        <v>48</v>
      </c>
      <c r="T1" s="3">
        <v>0</v>
      </c>
    </row>
    <row r="2" spans="1:20" x14ac:dyDescent="0.3">
      <c r="A2" s="5" t="s">
        <v>51</v>
      </c>
      <c r="B2" s="3" t="s">
        <v>202</v>
      </c>
    </row>
    <row r="3" spans="1:20" x14ac:dyDescent="0.3">
      <c r="A3" s="5" t="s">
        <v>53</v>
      </c>
      <c r="B3" s="3" t="b">
        <f>IF(B10&gt;256,"TripUpST110AndEarlier",FALSE)</f>
        <v>0</v>
      </c>
    </row>
    <row r="4" spans="1:20" x14ac:dyDescent="0.3">
      <c r="A4" s="5" t="s">
        <v>54</v>
      </c>
      <c r="B4" s="3" t="s">
        <v>55</v>
      </c>
    </row>
    <row r="5" spans="1:20" x14ac:dyDescent="0.3">
      <c r="A5" s="5" t="s">
        <v>56</v>
      </c>
      <c r="B5" s="3" t="b">
        <v>1</v>
      </c>
    </row>
    <row r="6" spans="1:20" x14ac:dyDescent="0.3">
      <c r="A6" s="5" t="s">
        <v>57</v>
      </c>
      <c r="B6" s="3" t="b">
        <v>1</v>
      </c>
    </row>
    <row r="7" spans="1:20" x14ac:dyDescent="0.3">
      <c r="A7" s="5" t="s">
        <v>58</v>
      </c>
      <c r="B7" s="8" t="s">
        <v>302</v>
      </c>
    </row>
    <row r="8" spans="1:20" x14ac:dyDescent="0.3">
      <c r="A8" s="5" t="s">
        <v>59</v>
      </c>
      <c r="B8" s="3">
        <v>2</v>
      </c>
    </row>
    <row r="9" spans="1:20" x14ac:dyDescent="0.3">
      <c r="A9" s="5" t="s">
        <v>60</v>
      </c>
      <c r="B9" s="9">
        <f>1</f>
        <v>1</v>
      </c>
    </row>
    <row r="10" spans="1:20" x14ac:dyDescent="0.3">
      <c r="A10" s="5" t="s">
        <v>61</v>
      </c>
      <c r="B10" s="3">
        <v>5</v>
      </c>
    </row>
    <row r="12" spans="1:20" x14ac:dyDescent="0.3">
      <c r="A12" s="5" t="s">
        <v>62</v>
      </c>
      <c r="B12" s="3" t="s">
        <v>203</v>
      </c>
      <c r="C12" s="3" t="s">
        <v>64</v>
      </c>
      <c r="D12" s="3" t="s">
        <v>204</v>
      </c>
      <c r="E12" s="3" t="b">
        <v>1</v>
      </c>
      <c r="F12" s="3">
        <v>0</v>
      </c>
      <c r="G12" s="3">
        <v>4</v>
      </c>
      <c r="H12" s="3">
        <v>2</v>
      </c>
    </row>
    <row r="13" spans="1:20" x14ac:dyDescent="0.3">
      <c r="A13" s="5" t="s">
        <v>66</v>
      </c>
      <c r="B13" s="8" t="s">
        <v>303</v>
      </c>
    </row>
    <row r="14" spans="1:20" x14ac:dyDescent="0.3">
      <c r="A14" s="5" t="s">
        <v>67</v>
      </c>
    </row>
    <row r="15" spans="1:20" x14ac:dyDescent="0.3">
      <c r="A15" s="5" t="s">
        <v>105</v>
      </c>
      <c r="B15" s="3" t="s">
        <v>205</v>
      </c>
      <c r="C15" s="3" t="s">
        <v>107</v>
      </c>
      <c r="D15" s="3" t="s">
        <v>206</v>
      </c>
      <c r="E15" s="3" t="b">
        <v>1</v>
      </c>
      <c r="F15" s="3">
        <v>0</v>
      </c>
      <c r="G15" s="3">
        <v>4</v>
      </c>
      <c r="H15" s="3">
        <v>2</v>
      </c>
    </row>
    <row r="16" spans="1:20" x14ac:dyDescent="0.3">
      <c r="A16" s="5" t="s">
        <v>109</v>
      </c>
      <c r="B16" s="8" t="s">
        <v>304</v>
      </c>
    </row>
    <row r="17" spans="1:8" x14ac:dyDescent="0.3">
      <c r="A17" s="5" t="s">
        <v>110</v>
      </c>
    </row>
    <row r="18" spans="1:8" x14ac:dyDescent="0.3">
      <c r="A18" s="5" t="s">
        <v>111</v>
      </c>
      <c r="B18" s="3" t="s">
        <v>207</v>
      </c>
      <c r="C18" s="3" t="s">
        <v>113</v>
      </c>
      <c r="D18" s="3" t="s">
        <v>208</v>
      </c>
      <c r="E18" s="3" t="b">
        <v>1</v>
      </c>
      <c r="F18" s="3">
        <v>0</v>
      </c>
      <c r="G18" s="3">
        <v>4</v>
      </c>
      <c r="H18" s="3">
        <v>2</v>
      </c>
    </row>
    <row r="19" spans="1:8" x14ac:dyDescent="0.3">
      <c r="A19" s="5" t="s">
        <v>115</v>
      </c>
      <c r="B19" s="8" t="s">
        <v>305</v>
      </c>
    </row>
    <row r="20" spans="1:8" x14ac:dyDescent="0.3">
      <c r="A20" s="5" t="s">
        <v>116</v>
      </c>
    </row>
    <row r="21" spans="1:8" x14ac:dyDescent="0.3">
      <c r="A21" s="5" t="s">
        <v>117</v>
      </c>
      <c r="B21" s="3" t="s">
        <v>209</v>
      </c>
      <c r="C21" s="3" t="s">
        <v>119</v>
      </c>
      <c r="D21" s="3" t="s">
        <v>210</v>
      </c>
      <c r="E21" s="3" t="b">
        <v>1</v>
      </c>
      <c r="F21" s="3">
        <v>0</v>
      </c>
      <c r="G21" s="3">
        <v>4</v>
      </c>
      <c r="H21" s="3">
        <v>2</v>
      </c>
    </row>
    <row r="22" spans="1:8" x14ac:dyDescent="0.3">
      <c r="A22" s="5" t="s">
        <v>121</v>
      </c>
      <c r="B22" s="8" t="s">
        <v>306</v>
      </c>
    </row>
    <row r="23" spans="1:8" x14ac:dyDescent="0.3">
      <c r="A23" s="5" t="s">
        <v>122</v>
      </c>
    </row>
    <row r="24" spans="1:8" x14ac:dyDescent="0.3">
      <c r="A24" s="5" t="s">
        <v>123</v>
      </c>
      <c r="B24" s="3" t="s">
        <v>211</v>
      </c>
      <c r="C24" s="3" t="s">
        <v>125</v>
      </c>
      <c r="D24" s="3" t="s">
        <v>212</v>
      </c>
      <c r="E24" s="3" t="b">
        <v>1</v>
      </c>
      <c r="F24" s="3">
        <v>0</v>
      </c>
      <c r="G24" s="3">
        <v>4</v>
      </c>
      <c r="H24" s="3">
        <v>2</v>
      </c>
    </row>
    <row r="25" spans="1:8" x14ac:dyDescent="0.3">
      <c r="A25" s="5" t="s">
        <v>127</v>
      </c>
      <c r="B25" s="8" t="s">
        <v>307</v>
      </c>
    </row>
    <row r="26" spans="1:8" x14ac:dyDescent="0.3">
      <c r="A26" s="5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3"/>
  </cols>
  <sheetData>
    <row r="1" spans="1:20" x14ac:dyDescent="0.3">
      <c r="A1" s="5" t="s">
        <v>49</v>
      </c>
      <c r="B1" s="3" t="s">
        <v>240</v>
      </c>
      <c r="C1" s="3" t="s">
        <v>40</v>
      </c>
      <c r="D1" s="3">
        <v>7</v>
      </c>
      <c r="E1" s="3" t="s">
        <v>41</v>
      </c>
      <c r="F1" s="3">
        <v>5</v>
      </c>
      <c r="G1" s="3" t="s">
        <v>42</v>
      </c>
      <c r="H1" s="3">
        <v>1</v>
      </c>
      <c r="I1" s="3" t="s">
        <v>43</v>
      </c>
      <c r="J1" s="3">
        <v>1</v>
      </c>
      <c r="K1" s="3" t="s">
        <v>44</v>
      </c>
      <c r="L1" s="3">
        <v>0</v>
      </c>
      <c r="M1" s="3" t="s">
        <v>45</v>
      </c>
      <c r="N1" s="3">
        <v>0</v>
      </c>
      <c r="O1" s="3" t="s">
        <v>46</v>
      </c>
      <c r="P1" s="3">
        <v>1</v>
      </c>
      <c r="Q1" s="3" t="s">
        <v>47</v>
      </c>
      <c r="R1" s="3">
        <v>0</v>
      </c>
      <c r="S1" s="3" t="s">
        <v>48</v>
      </c>
      <c r="T1" s="3">
        <v>0</v>
      </c>
    </row>
    <row r="2" spans="1:20" x14ac:dyDescent="0.3">
      <c r="A2" s="5" t="s">
        <v>51</v>
      </c>
      <c r="B2" s="3" t="s">
        <v>241</v>
      </c>
    </row>
    <row r="3" spans="1:20" x14ac:dyDescent="0.3">
      <c r="A3" s="5" t="s">
        <v>53</v>
      </c>
      <c r="B3" s="3" t="b">
        <f>IF(B10&gt;256,"TripUpST110AndEarlier",FALSE)</f>
        <v>0</v>
      </c>
    </row>
    <row r="4" spans="1:20" x14ac:dyDescent="0.3">
      <c r="A4" s="5" t="s">
        <v>54</v>
      </c>
      <c r="B4" s="3" t="s">
        <v>55</v>
      </c>
    </row>
    <row r="5" spans="1:20" x14ac:dyDescent="0.3">
      <c r="A5" s="5" t="s">
        <v>56</v>
      </c>
      <c r="B5" s="3" t="b">
        <v>1</v>
      </c>
    </row>
    <row r="6" spans="1:20" x14ac:dyDescent="0.3">
      <c r="A6" s="5" t="s">
        <v>57</v>
      </c>
      <c r="B6" s="3" t="b">
        <v>1</v>
      </c>
    </row>
    <row r="7" spans="1:20" x14ac:dyDescent="0.3">
      <c r="A7" s="5" t="s">
        <v>58</v>
      </c>
      <c r="B7" s="3" t="e">
        <f>#REF!</f>
        <v>#REF!</v>
      </c>
    </row>
    <row r="8" spans="1:20" x14ac:dyDescent="0.3">
      <c r="A8" s="5" t="s">
        <v>59</v>
      </c>
      <c r="B8" s="3">
        <v>2</v>
      </c>
    </row>
    <row r="9" spans="1:20" x14ac:dyDescent="0.3">
      <c r="A9" s="5" t="s">
        <v>60</v>
      </c>
      <c r="B9" s="9">
        <f>1</f>
        <v>1</v>
      </c>
    </row>
    <row r="10" spans="1:20" x14ac:dyDescent="0.3">
      <c r="A10" s="5" t="s">
        <v>61</v>
      </c>
      <c r="B10" s="3">
        <v>17</v>
      </c>
    </row>
    <row r="12" spans="1:20" x14ac:dyDescent="0.3">
      <c r="A12" s="5" t="s">
        <v>62</v>
      </c>
      <c r="B12" s="3" t="s">
        <v>242</v>
      </c>
      <c r="C12" s="3" t="s">
        <v>64</v>
      </c>
      <c r="D12" s="3" t="s">
        <v>213</v>
      </c>
      <c r="E12" s="3" t="b">
        <v>1</v>
      </c>
      <c r="F12" s="3">
        <v>0</v>
      </c>
      <c r="G12" s="3">
        <v>4</v>
      </c>
      <c r="H12" s="3">
        <v>2</v>
      </c>
    </row>
    <row r="13" spans="1:20" x14ac:dyDescent="0.3">
      <c r="A13" s="5" t="s">
        <v>66</v>
      </c>
      <c r="B13" s="3" t="e">
        <f>#REF!</f>
        <v>#REF!</v>
      </c>
    </row>
    <row r="14" spans="1:20" x14ac:dyDescent="0.3">
      <c r="A14" s="5" t="s">
        <v>67</v>
      </c>
    </row>
    <row r="15" spans="1:20" x14ac:dyDescent="0.3">
      <c r="A15" s="5" t="s">
        <v>105</v>
      </c>
      <c r="B15" s="3" t="s">
        <v>243</v>
      </c>
      <c r="C15" s="3" t="s">
        <v>107</v>
      </c>
      <c r="D15" s="3" t="s">
        <v>214</v>
      </c>
      <c r="E15" s="3" t="b">
        <v>1</v>
      </c>
      <c r="F15" s="3">
        <v>0</v>
      </c>
      <c r="G15" s="3">
        <v>4</v>
      </c>
      <c r="H15" s="3">
        <v>2</v>
      </c>
    </row>
    <row r="16" spans="1:20" x14ac:dyDescent="0.3">
      <c r="A16" s="5" t="s">
        <v>109</v>
      </c>
      <c r="B16" s="3" t="e">
        <f>#REF!</f>
        <v>#REF!</v>
      </c>
    </row>
    <row r="17" spans="1:8" x14ac:dyDescent="0.3">
      <c r="A17" s="5" t="s">
        <v>110</v>
      </c>
    </row>
    <row r="18" spans="1:8" x14ac:dyDescent="0.3">
      <c r="A18" s="5" t="s">
        <v>111</v>
      </c>
      <c r="B18" s="3" t="s">
        <v>244</v>
      </c>
      <c r="C18" s="3" t="s">
        <v>113</v>
      </c>
      <c r="D18" s="3" t="s">
        <v>215</v>
      </c>
      <c r="E18" s="3" t="b">
        <v>1</v>
      </c>
      <c r="F18" s="3">
        <v>0</v>
      </c>
      <c r="G18" s="3">
        <v>4</v>
      </c>
      <c r="H18" s="3">
        <v>2</v>
      </c>
    </row>
    <row r="19" spans="1:8" x14ac:dyDescent="0.3">
      <c r="A19" s="5" t="s">
        <v>115</v>
      </c>
      <c r="B19" s="3" t="e">
        <f>#REF!</f>
        <v>#REF!</v>
      </c>
    </row>
    <row r="20" spans="1:8" x14ac:dyDescent="0.3">
      <c r="A20" s="5" t="s">
        <v>116</v>
      </c>
    </row>
    <row r="21" spans="1:8" x14ac:dyDescent="0.3">
      <c r="A21" s="5" t="s">
        <v>117</v>
      </c>
      <c r="B21" s="3" t="s">
        <v>245</v>
      </c>
      <c r="C21" s="3" t="s">
        <v>119</v>
      </c>
      <c r="D21" s="3" t="s">
        <v>246</v>
      </c>
      <c r="E21" s="3" t="b">
        <v>1</v>
      </c>
      <c r="F21" s="3">
        <v>0</v>
      </c>
      <c r="G21" s="3">
        <v>4</v>
      </c>
      <c r="H21" s="3">
        <v>2</v>
      </c>
    </row>
    <row r="22" spans="1:8" x14ac:dyDescent="0.3">
      <c r="A22" s="5" t="s">
        <v>121</v>
      </c>
      <c r="B22" s="3" t="e">
        <f>#REF!</f>
        <v>#REF!</v>
      </c>
    </row>
    <row r="23" spans="1:8" x14ac:dyDescent="0.3">
      <c r="A23" s="5" t="s">
        <v>122</v>
      </c>
    </row>
    <row r="24" spans="1:8" x14ac:dyDescent="0.3">
      <c r="A24" s="5" t="s">
        <v>123</v>
      </c>
      <c r="B24" s="3" t="s">
        <v>247</v>
      </c>
      <c r="C24" s="3" t="s">
        <v>125</v>
      </c>
      <c r="D24" s="3" t="s">
        <v>248</v>
      </c>
      <c r="E24" s="3" t="b">
        <v>1</v>
      </c>
      <c r="F24" s="3">
        <v>0</v>
      </c>
      <c r="G24" s="3">
        <v>4</v>
      </c>
      <c r="H24" s="3">
        <v>2</v>
      </c>
    </row>
    <row r="25" spans="1:8" x14ac:dyDescent="0.3">
      <c r="A25" s="5" t="s">
        <v>127</v>
      </c>
      <c r="B25" s="3" t="e">
        <f>#REF!</f>
        <v>#REF!</v>
      </c>
    </row>
    <row r="26" spans="1:8" x14ac:dyDescent="0.3">
      <c r="A26" s="5" t="s">
        <v>128</v>
      </c>
    </row>
    <row r="27" spans="1:8" x14ac:dyDescent="0.3">
      <c r="A27" s="5" t="s">
        <v>129</v>
      </c>
      <c r="B27" s="3" t="s">
        <v>249</v>
      </c>
      <c r="C27" s="3" t="s">
        <v>131</v>
      </c>
      <c r="D27" s="3" t="s">
        <v>250</v>
      </c>
      <c r="E27" s="3" t="b">
        <v>1</v>
      </c>
      <c r="F27" s="3">
        <v>0</v>
      </c>
      <c r="G27" s="3">
        <v>4</v>
      </c>
      <c r="H27" s="3">
        <v>2</v>
      </c>
    </row>
    <row r="28" spans="1:8" x14ac:dyDescent="0.3">
      <c r="A28" s="5" t="s">
        <v>133</v>
      </c>
      <c r="B28" s="3" t="e">
        <f>#REF!</f>
        <v>#REF!</v>
      </c>
    </row>
    <row r="29" spans="1:8" x14ac:dyDescent="0.3">
      <c r="A29" s="5" t="s">
        <v>134</v>
      </c>
    </row>
    <row r="30" spans="1:8" x14ac:dyDescent="0.3">
      <c r="A30" s="5" t="s">
        <v>135</v>
      </c>
      <c r="B30" s="3" t="s">
        <v>251</v>
      </c>
      <c r="C30" s="3" t="s">
        <v>137</v>
      </c>
      <c r="D30" s="3" t="s">
        <v>252</v>
      </c>
      <c r="E30" s="3" t="b">
        <v>1</v>
      </c>
      <c r="F30" s="3">
        <v>0</v>
      </c>
      <c r="G30" s="3">
        <v>4</v>
      </c>
      <c r="H30" s="3">
        <v>2</v>
      </c>
    </row>
    <row r="31" spans="1:8" x14ac:dyDescent="0.3">
      <c r="A31" s="5" t="s">
        <v>139</v>
      </c>
      <c r="B31" s="3" t="e">
        <f>#REF!</f>
        <v>#REF!</v>
      </c>
    </row>
    <row r="32" spans="1:8" x14ac:dyDescent="0.3">
      <c r="A32" s="5" t="s">
        <v>140</v>
      </c>
    </row>
    <row r="33" spans="1:8" x14ac:dyDescent="0.3">
      <c r="A33" s="5" t="s">
        <v>141</v>
      </c>
      <c r="B33" s="3" t="s">
        <v>253</v>
      </c>
      <c r="C33" s="3" t="s">
        <v>143</v>
      </c>
      <c r="D33" s="3" t="s">
        <v>254</v>
      </c>
      <c r="E33" s="3" t="b">
        <v>1</v>
      </c>
      <c r="F33" s="3">
        <v>0</v>
      </c>
      <c r="G33" s="3">
        <v>4</v>
      </c>
      <c r="H33" s="3">
        <v>2</v>
      </c>
    </row>
    <row r="34" spans="1:8" x14ac:dyDescent="0.3">
      <c r="A34" s="5" t="s">
        <v>145</v>
      </c>
      <c r="B34" s="3" t="e">
        <f>#REF!</f>
        <v>#REF!</v>
      </c>
    </row>
    <row r="35" spans="1:8" x14ac:dyDescent="0.3">
      <c r="A35" s="5" t="s">
        <v>146</v>
      </c>
    </row>
    <row r="36" spans="1:8" x14ac:dyDescent="0.3">
      <c r="A36" s="5" t="s">
        <v>147</v>
      </c>
      <c r="B36" s="3" t="s">
        <v>255</v>
      </c>
      <c r="C36" s="3" t="s">
        <v>149</v>
      </c>
      <c r="D36" s="3" t="s">
        <v>256</v>
      </c>
      <c r="E36" s="3" t="b">
        <v>1</v>
      </c>
      <c r="F36" s="3">
        <v>0</v>
      </c>
      <c r="G36" s="3">
        <v>4</v>
      </c>
      <c r="H36" s="3">
        <v>2</v>
      </c>
    </row>
    <row r="37" spans="1:8" x14ac:dyDescent="0.3">
      <c r="A37" s="5" t="s">
        <v>151</v>
      </c>
      <c r="B37" s="3" t="e">
        <f>#REF!</f>
        <v>#REF!</v>
      </c>
    </row>
    <row r="38" spans="1:8" x14ac:dyDescent="0.3">
      <c r="A38" s="5" t="s">
        <v>152</v>
      </c>
    </row>
    <row r="39" spans="1:8" x14ac:dyDescent="0.3">
      <c r="A39" s="5" t="s">
        <v>153</v>
      </c>
      <c r="B39" s="3" t="s">
        <v>257</v>
      </c>
      <c r="C39" s="3" t="s">
        <v>155</v>
      </c>
      <c r="D39" s="3" t="s">
        <v>258</v>
      </c>
      <c r="E39" s="3" t="b">
        <v>1</v>
      </c>
      <c r="F39" s="3">
        <v>0</v>
      </c>
      <c r="G39" s="3">
        <v>4</v>
      </c>
      <c r="H39" s="3">
        <v>2</v>
      </c>
    </row>
    <row r="40" spans="1:8" x14ac:dyDescent="0.3">
      <c r="A40" s="5" t="s">
        <v>157</v>
      </c>
      <c r="B40" s="3" t="e">
        <f>#REF!</f>
        <v>#REF!</v>
      </c>
    </row>
    <row r="41" spans="1:8" x14ac:dyDescent="0.3">
      <c r="A41" s="5" t="s">
        <v>158</v>
      </c>
    </row>
    <row r="42" spans="1:8" x14ac:dyDescent="0.3">
      <c r="A42" s="5" t="s">
        <v>159</v>
      </c>
      <c r="B42" s="3" t="s">
        <v>259</v>
      </c>
      <c r="C42" s="3" t="s">
        <v>161</v>
      </c>
      <c r="D42" s="3" t="s">
        <v>260</v>
      </c>
      <c r="E42" s="3" t="b">
        <v>1</v>
      </c>
      <c r="F42" s="3">
        <v>0</v>
      </c>
      <c r="G42" s="3">
        <v>4</v>
      </c>
      <c r="H42" s="3">
        <v>2</v>
      </c>
    </row>
    <row r="43" spans="1:8" x14ac:dyDescent="0.3">
      <c r="A43" s="5" t="s">
        <v>163</v>
      </c>
      <c r="B43" s="3" t="e">
        <f>#REF!</f>
        <v>#REF!</v>
      </c>
    </row>
    <row r="44" spans="1:8" x14ac:dyDescent="0.3">
      <c r="A44" s="5" t="s">
        <v>164</v>
      </c>
    </row>
    <row r="45" spans="1:8" x14ac:dyDescent="0.3">
      <c r="A45" s="5" t="s">
        <v>165</v>
      </c>
      <c r="B45" s="3" t="s">
        <v>261</v>
      </c>
      <c r="C45" s="3" t="s">
        <v>167</v>
      </c>
      <c r="D45" s="3" t="s">
        <v>262</v>
      </c>
      <c r="E45" s="3" t="b">
        <v>1</v>
      </c>
      <c r="F45" s="3">
        <v>0</v>
      </c>
      <c r="G45" s="3">
        <v>4</v>
      </c>
      <c r="H45" s="3">
        <v>2</v>
      </c>
    </row>
    <row r="46" spans="1:8" x14ac:dyDescent="0.3">
      <c r="A46" s="5" t="s">
        <v>169</v>
      </c>
      <c r="B46" s="3" t="e">
        <f>#REF!</f>
        <v>#REF!</v>
      </c>
    </row>
    <row r="47" spans="1:8" x14ac:dyDescent="0.3">
      <c r="A47" s="5" t="s">
        <v>170</v>
      </c>
    </row>
    <row r="48" spans="1:8" x14ac:dyDescent="0.3">
      <c r="A48" s="5" t="s">
        <v>171</v>
      </c>
      <c r="B48" s="3" t="s">
        <v>263</v>
      </c>
      <c r="C48" s="3" t="s">
        <v>173</v>
      </c>
      <c r="D48" s="3" t="s">
        <v>264</v>
      </c>
      <c r="E48" s="3" t="b">
        <v>1</v>
      </c>
      <c r="F48" s="3">
        <v>0</v>
      </c>
      <c r="G48" s="3">
        <v>4</v>
      </c>
      <c r="H48" s="3">
        <v>2</v>
      </c>
    </row>
    <row r="49" spans="1:8" x14ac:dyDescent="0.3">
      <c r="A49" s="5" t="s">
        <v>175</v>
      </c>
      <c r="B49" s="3" t="e">
        <f>#REF!</f>
        <v>#REF!</v>
      </c>
    </row>
    <row r="50" spans="1:8" x14ac:dyDescent="0.3">
      <c r="A50" s="5" t="s">
        <v>176</v>
      </c>
    </row>
    <row r="51" spans="1:8" x14ac:dyDescent="0.3">
      <c r="A51" s="5" t="s">
        <v>177</v>
      </c>
      <c r="B51" s="3" t="s">
        <v>265</v>
      </c>
      <c r="C51" s="3" t="s">
        <v>179</v>
      </c>
      <c r="D51" s="3" t="s">
        <v>266</v>
      </c>
      <c r="E51" s="3" t="b">
        <v>1</v>
      </c>
      <c r="F51" s="3">
        <v>0</v>
      </c>
      <c r="G51" s="3">
        <v>4</v>
      </c>
      <c r="H51" s="3">
        <v>2</v>
      </c>
    </row>
    <row r="52" spans="1:8" x14ac:dyDescent="0.3">
      <c r="A52" s="5" t="s">
        <v>181</v>
      </c>
      <c r="B52" s="3" t="e">
        <f>#REF!</f>
        <v>#REF!</v>
      </c>
    </row>
    <row r="53" spans="1:8" x14ac:dyDescent="0.3">
      <c r="A53" s="5" t="s">
        <v>182</v>
      </c>
    </row>
    <row r="54" spans="1:8" x14ac:dyDescent="0.3">
      <c r="A54" s="5" t="s">
        <v>183</v>
      </c>
      <c r="B54" s="3" t="s">
        <v>267</v>
      </c>
      <c r="C54" s="3" t="s">
        <v>185</v>
      </c>
      <c r="D54" s="3" t="s">
        <v>268</v>
      </c>
      <c r="E54" s="3" t="b">
        <v>1</v>
      </c>
      <c r="F54" s="3">
        <v>0</v>
      </c>
      <c r="G54" s="3">
        <v>4</v>
      </c>
      <c r="H54" s="3">
        <v>2</v>
      </c>
    </row>
    <row r="55" spans="1:8" x14ac:dyDescent="0.3">
      <c r="A55" s="5" t="s">
        <v>187</v>
      </c>
      <c r="B55" s="3" t="e">
        <f>#REF!</f>
        <v>#REF!</v>
      </c>
    </row>
    <row r="56" spans="1:8" x14ac:dyDescent="0.3">
      <c r="A56" s="5" t="s">
        <v>188</v>
      </c>
    </row>
    <row r="57" spans="1:8" x14ac:dyDescent="0.3">
      <c r="A57" s="5" t="s">
        <v>189</v>
      </c>
      <c r="B57" s="3" t="s">
        <v>269</v>
      </c>
      <c r="C57" s="3" t="s">
        <v>191</v>
      </c>
      <c r="D57" s="3" t="s">
        <v>270</v>
      </c>
      <c r="E57" s="3" t="b">
        <v>1</v>
      </c>
      <c r="F57" s="3">
        <v>0</v>
      </c>
      <c r="G57" s="3">
        <v>4</v>
      </c>
      <c r="H57" s="3">
        <v>2</v>
      </c>
    </row>
    <row r="58" spans="1:8" x14ac:dyDescent="0.3">
      <c r="A58" s="5" t="s">
        <v>193</v>
      </c>
      <c r="B58" s="3" t="e">
        <f>#REF!</f>
        <v>#REF!</v>
      </c>
    </row>
    <row r="59" spans="1:8" x14ac:dyDescent="0.3">
      <c r="A59" s="5" t="s">
        <v>194</v>
      </c>
    </row>
    <row r="60" spans="1:8" x14ac:dyDescent="0.3">
      <c r="A60" s="5" t="s">
        <v>195</v>
      </c>
      <c r="B60" s="3" t="s">
        <v>271</v>
      </c>
      <c r="C60" s="3" t="s">
        <v>197</v>
      </c>
      <c r="D60" s="3" t="s">
        <v>272</v>
      </c>
      <c r="E60" s="3" t="b">
        <v>1</v>
      </c>
      <c r="F60" s="3">
        <v>0</v>
      </c>
      <c r="G60" s="3">
        <v>4</v>
      </c>
      <c r="H60" s="3">
        <v>2</v>
      </c>
    </row>
    <row r="61" spans="1:8" x14ac:dyDescent="0.3">
      <c r="A61" s="5" t="s">
        <v>199</v>
      </c>
      <c r="B61" s="3" t="e">
        <f>#REF!</f>
        <v>#REF!</v>
      </c>
    </row>
    <row r="62" spans="1:8" x14ac:dyDescent="0.3">
      <c r="A62" s="5" t="s">
        <v>200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3"/>
  </cols>
  <sheetData>
    <row r="1" spans="1:20" x14ac:dyDescent="0.3">
      <c r="A1" s="5" t="s">
        <v>49</v>
      </c>
      <c r="B1" s="3" t="s">
        <v>338</v>
      </c>
      <c r="C1" s="3" t="s">
        <v>40</v>
      </c>
      <c r="D1" s="3">
        <v>7</v>
      </c>
      <c r="E1" s="3" t="s">
        <v>41</v>
      </c>
      <c r="F1" s="3">
        <v>5</v>
      </c>
      <c r="G1" s="3" t="s">
        <v>42</v>
      </c>
      <c r="H1" s="3">
        <v>1</v>
      </c>
      <c r="I1" s="3" t="s">
        <v>43</v>
      </c>
      <c r="J1" s="3">
        <v>1</v>
      </c>
      <c r="K1" s="3" t="s">
        <v>44</v>
      </c>
      <c r="L1" s="3">
        <v>0</v>
      </c>
      <c r="M1" s="3" t="s">
        <v>45</v>
      </c>
      <c r="N1" s="3">
        <v>0</v>
      </c>
      <c r="O1" s="3" t="s">
        <v>46</v>
      </c>
      <c r="P1" s="3">
        <v>1</v>
      </c>
      <c r="Q1" s="3" t="s">
        <v>47</v>
      </c>
      <c r="R1" s="3">
        <v>0</v>
      </c>
      <c r="S1" s="3" t="s">
        <v>48</v>
      </c>
      <c r="T1" s="3">
        <v>0</v>
      </c>
    </row>
    <row r="2" spans="1:20" x14ac:dyDescent="0.3">
      <c r="A2" s="5" t="s">
        <v>51</v>
      </c>
      <c r="B2" s="3" t="s">
        <v>339</v>
      </c>
    </row>
    <row r="3" spans="1:20" x14ac:dyDescent="0.3">
      <c r="A3" s="5" t="s">
        <v>53</v>
      </c>
      <c r="B3" s="3" t="b">
        <f>IF(B10&gt;256,"TripUpST110AndEarlier",TRUE)</f>
        <v>1</v>
      </c>
    </row>
    <row r="4" spans="1:20" x14ac:dyDescent="0.3">
      <c r="A4" s="5" t="s">
        <v>54</v>
      </c>
      <c r="B4" s="3" t="s">
        <v>55</v>
      </c>
    </row>
    <row r="5" spans="1:20" x14ac:dyDescent="0.3">
      <c r="A5" s="5" t="s">
        <v>56</v>
      </c>
      <c r="B5" s="3" t="b">
        <v>1</v>
      </c>
    </row>
    <row r="6" spans="1:20" x14ac:dyDescent="0.3">
      <c r="A6" s="5" t="s">
        <v>57</v>
      </c>
      <c r="B6" s="3" t="b">
        <v>0</v>
      </c>
    </row>
    <row r="7" spans="1:20" x14ac:dyDescent="0.3">
      <c r="A7" s="5" t="s">
        <v>58</v>
      </c>
      <c r="B7" s="3" t="str">
        <f>'REGRESSION MODEL'!$A$1:$P$105</f>
        <v>Jun</v>
      </c>
    </row>
    <row r="8" spans="1:20" x14ac:dyDescent="0.3">
      <c r="A8" s="5" t="s">
        <v>59</v>
      </c>
      <c r="B8" s="3">
        <v>2</v>
      </c>
    </row>
    <row r="9" spans="1:20" x14ac:dyDescent="0.3">
      <c r="A9" s="5" t="s">
        <v>60</v>
      </c>
      <c r="B9" s="9">
        <f>1</f>
        <v>1</v>
      </c>
    </row>
    <row r="10" spans="1:20" x14ac:dyDescent="0.3">
      <c r="A10" s="5" t="s">
        <v>61</v>
      </c>
      <c r="B10" s="3">
        <v>16</v>
      </c>
    </row>
    <row r="12" spans="1:20" x14ac:dyDescent="0.3">
      <c r="A12" s="5" t="s">
        <v>62</v>
      </c>
      <c r="B12" s="3" t="s">
        <v>340</v>
      </c>
      <c r="C12" s="3" t="s">
        <v>64</v>
      </c>
      <c r="D12" s="3" t="s">
        <v>341</v>
      </c>
      <c r="E12" s="3" t="b">
        <v>1</v>
      </c>
      <c r="F12" s="3">
        <v>0</v>
      </c>
      <c r="G12" s="3">
        <v>4</v>
      </c>
      <c r="H12" s="3">
        <v>0</v>
      </c>
    </row>
    <row r="13" spans="1:20" x14ac:dyDescent="0.3">
      <c r="A13" s="5" t="s">
        <v>66</v>
      </c>
      <c r="B13" s="3">
        <f>'REGRESSION MODEL'!$A$1:$A$105</f>
        <v>2000</v>
      </c>
    </row>
    <row r="14" spans="1:20" x14ac:dyDescent="0.3">
      <c r="A14" s="5" t="s">
        <v>67</v>
      </c>
    </row>
    <row r="15" spans="1:20" x14ac:dyDescent="0.3">
      <c r="A15" s="5" t="s">
        <v>105</v>
      </c>
      <c r="B15" s="3" t="s">
        <v>342</v>
      </c>
      <c r="C15" s="3" t="s">
        <v>107</v>
      </c>
      <c r="D15" s="3" t="s">
        <v>319</v>
      </c>
      <c r="E15" s="3" t="b">
        <v>1</v>
      </c>
      <c r="F15" s="3">
        <v>0</v>
      </c>
      <c r="G15" s="3">
        <v>4</v>
      </c>
      <c r="H15" s="3">
        <v>1</v>
      </c>
    </row>
    <row r="16" spans="1:20" x14ac:dyDescent="0.3">
      <c r="A16" s="5" t="s">
        <v>109</v>
      </c>
      <c r="B16" s="3" t="str">
        <f>'REGRESSION MODEL'!$B$1:$B$105</f>
        <v>Mar</v>
      </c>
    </row>
    <row r="17" spans="1:8" x14ac:dyDescent="0.3">
      <c r="A17" s="5" t="s">
        <v>110</v>
      </c>
    </row>
    <row r="18" spans="1:8" x14ac:dyDescent="0.3">
      <c r="A18" s="5" t="s">
        <v>111</v>
      </c>
      <c r="B18" s="3" t="s">
        <v>343</v>
      </c>
      <c r="C18" s="3" t="s">
        <v>113</v>
      </c>
      <c r="D18" s="3" t="s">
        <v>320</v>
      </c>
      <c r="E18" s="3" t="b">
        <v>1</v>
      </c>
      <c r="F18" s="3">
        <v>0</v>
      </c>
      <c r="G18" s="3">
        <v>4</v>
      </c>
      <c r="H18" s="3">
        <v>0</v>
      </c>
    </row>
    <row r="19" spans="1:8" x14ac:dyDescent="0.3">
      <c r="A19" s="5" t="s">
        <v>115</v>
      </c>
      <c r="B19" s="3">
        <f>'REGRESSION MODEL'!$C$1:$C$105</f>
        <v>18</v>
      </c>
    </row>
    <row r="20" spans="1:8" x14ac:dyDescent="0.3">
      <c r="A20" s="5" t="s">
        <v>116</v>
      </c>
    </row>
    <row r="21" spans="1:8" x14ac:dyDescent="0.3">
      <c r="A21" s="5" t="s">
        <v>117</v>
      </c>
      <c r="B21" s="3" t="s">
        <v>344</v>
      </c>
      <c r="C21" s="3" t="s">
        <v>119</v>
      </c>
      <c r="D21" s="3" t="s">
        <v>321</v>
      </c>
      <c r="E21" s="3" t="b">
        <v>1</v>
      </c>
      <c r="F21" s="3">
        <v>0</v>
      </c>
      <c r="G21" s="3">
        <v>4</v>
      </c>
      <c r="H21" s="3">
        <v>0</v>
      </c>
    </row>
    <row r="22" spans="1:8" x14ac:dyDescent="0.3">
      <c r="A22" s="5" t="s">
        <v>121</v>
      </c>
      <c r="B22" s="3">
        <f>'REGRESSION MODEL'!$D$1:$D$105</f>
        <v>8525</v>
      </c>
    </row>
    <row r="23" spans="1:8" x14ac:dyDescent="0.3">
      <c r="A23" s="5" t="s">
        <v>122</v>
      </c>
    </row>
    <row r="24" spans="1:8" x14ac:dyDescent="0.3">
      <c r="A24" s="5" t="s">
        <v>123</v>
      </c>
      <c r="B24" s="3" t="s">
        <v>345</v>
      </c>
      <c r="C24" s="3" t="s">
        <v>125</v>
      </c>
      <c r="D24" s="3" t="s">
        <v>346</v>
      </c>
      <c r="E24" s="3" t="b">
        <v>1</v>
      </c>
      <c r="F24" s="3">
        <v>0</v>
      </c>
      <c r="G24" s="3">
        <v>4</v>
      </c>
      <c r="H24" s="3">
        <v>0</v>
      </c>
    </row>
    <row r="25" spans="1:8" x14ac:dyDescent="0.3">
      <c r="A25" s="5" t="s">
        <v>127</v>
      </c>
      <c r="B25" s="3">
        <f>'REGRESSION MODEL'!$E$1:$E$105</f>
        <v>0</v>
      </c>
    </row>
    <row r="26" spans="1:8" x14ac:dyDescent="0.3">
      <c r="A26" s="5" t="s">
        <v>128</v>
      </c>
    </row>
    <row r="27" spans="1:8" x14ac:dyDescent="0.3">
      <c r="A27" s="5" t="s">
        <v>129</v>
      </c>
      <c r="B27" s="3" t="s">
        <v>347</v>
      </c>
      <c r="C27" s="3" t="s">
        <v>131</v>
      </c>
      <c r="D27" s="3" t="s">
        <v>348</v>
      </c>
      <c r="E27" s="3" t="b">
        <v>1</v>
      </c>
      <c r="F27" s="3">
        <v>0</v>
      </c>
      <c r="G27" s="3">
        <v>4</v>
      </c>
      <c r="H27" s="3">
        <v>0</v>
      </c>
    </row>
    <row r="28" spans="1:8" x14ac:dyDescent="0.3">
      <c r="A28" s="5" t="s">
        <v>133</v>
      </c>
      <c r="B28" s="3">
        <f>'REGRESSION MODEL'!$F$1:$F$105</f>
        <v>0</v>
      </c>
    </row>
    <row r="29" spans="1:8" x14ac:dyDescent="0.3">
      <c r="A29" s="5" t="s">
        <v>134</v>
      </c>
    </row>
    <row r="30" spans="1:8" x14ac:dyDescent="0.3">
      <c r="A30" s="5" t="s">
        <v>135</v>
      </c>
      <c r="B30" s="3" t="s">
        <v>349</v>
      </c>
      <c r="C30" s="3" t="s">
        <v>137</v>
      </c>
      <c r="D30" s="3" t="s">
        <v>350</v>
      </c>
      <c r="E30" s="3" t="b">
        <v>1</v>
      </c>
      <c r="F30" s="3">
        <v>0</v>
      </c>
      <c r="G30" s="3">
        <v>4</v>
      </c>
      <c r="H30" s="3">
        <v>0</v>
      </c>
    </row>
    <row r="31" spans="1:8" x14ac:dyDescent="0.3">
      <c r="A31" s="5" t="s">
        <v>139</v>
      </c>
      <c r="B31" s="3">
        <f>'REGRESSION MODEL'!$G$1:$G$105</f>
        <v>0</v>
      </c>
    </row>
    <row r="32" spans="1:8" x14ac:dyDescent="0.3">
      <c r="A32" s="5" t="s">
        <v>140</v>
      </c>
    </row>
    <row r="33" spans="1:8" x14ac:dyDescent="0.3">
      <c r="A33" s="5" t="s">
        <v>141</v>
      </c>
      <c r="B33" s="3" t="s">
        <v>351</v>
      </c>
      <c r="C33" s="3" t="s">
        <v>143</v>
      </c>
      <c r="D33" s="3" t="s">
        <v>352</v>
      </c>
      <c r="E33" s="3" t="b">
        <v>1</v>
      </c>
      <c r="F33" s="3">
        <v>0</v>
      </c>
      <c r="G33" s="3">
        <v>4</v>
      </c>
      <c r="H33" s="3">
        <v>0</v>
      </c>
    </row>
    <row r="34" spans="1:8" x14ac:dyDescent="0.3">
      <c r="A34" s="5" t="s">
        <v>145</v>
      </c>
      <c r="B34" s="3">
        <f>'REGRESSION MODEL'!$H$1:$H$105</f>
        <v>0</v>
      </c>
    </row>
    <row r="35" spans="1:8" x14ac:dyDescent="0.3">
      <c r="A35" s="5" t="s">
        <v>146</v>
      </c>
    </row>
    <row r="36" spans="1:8" x14ac:dyDescent="0.3">
      <c r="A36" s="5" t="s">
        <v>147</v>
      </c>
      <c r="B36" s="3" t="s">
        <v>353</v>
      </c>
      <c r="C36" s="3" t="s">
        <v>149</v>
      </c>
      <c r="D36" s="3" t="s">
        <v>354</v>
      </c>
      <c r="E36" s="3" t="b">
        <v>1</v>
      </c>
      <c r="F36" s="3">
        <v>0</v>
      </c>
      <c r="G36" s="3">
        <v>4</v>
      </c>
      <c r="H36" s="3">
        <v>0</v>
      </c>
    </row>
    <row r="37" spans="1:8" x14ac:dyDescent="0.3">
      <c r="A37" s="5" t="s">
        <v>151</v>
      </c>
      <c r="B37" s="3">
        <f>'REGRESSION MODEL'!$I$1:$I$105</f>
        <v>0</v>
      </c>
    </row>
    <row r="38" spans="1:8" x14ac:dyDescent="0.3">
      <c r="A38" s="5" t="s">
        <v>152</v>
      </c>
    </row>
    <row r="39" spans="1:8" x14ac:dyDescent="0.3">
      <c r="A39" s="5" t="s">
        <v>153</v>
      </c>
      <c r="B39" s="3" t="s">
        <v>355</v>
      </c>
      <c r="C39" s="3" t="s">
        <v>155</v>
      </c>
      <c r="D39" s="3" t="s">
        <v>356</v>
      </c>
      <c r="E39" s="3" t="b">
        <v>1</v>
      </c>
      <c r="F39" s="3">
        <v>0</v>
      </c>
      <c r="G39" s="3">
        <v>4</v>
      </c>
      <c r="H39" s="3">
        <v>0</v>
      </c>
    </row>
    <row r="40" spans="1:8" x14ac:dyDescent="0.3">
      <c r="A40" s="5" t="s">
        <v>157</v>
      </c>
      <c r="B40" s="3">
        <f>'REGRESSION MODEL'!$J$1:$J$105</f>
        <v>0</v>
      </c>
    </row>
    <row r="41" spans="1:8" x14ac:dyDescent="0.3">
      <c r="A41" s="5" t="s">
        <v>158</v>
      </c>
    </row>
    <row r="42" spans="1:8" x14ac:dyDescent="0.3">
      <c r="A42" s="5" t="s">
        <v>159</v>
      </c>
      <c r="B42" s="3" t="s">
        <v>357</v>
      </c>
      <c r="C42" s="3" t="s">
        <v>161</v>
      </c>
      <c r="D42" s="3" t="s">
        <v>358</v>
      </c>
      <c r="E42" s="3" t="b">
        <v>1</v>
      </c>
      <c r="F42" s="3">
        <v>0</v>
      </c>
      <c r="G42" s="3">
        <v>4</v>
      </c>
      <c r="H42" s="3">
        <v>0</v>
      </c>
    </row>
    <row r="43" spans="1:8" x14ac:dyDescent="0.3">
      <c r="A43" s="5" t="s">
        <v>163</v>
      </c>
      <c r="B43" s="3">
        <f>'REGRESSION MODEL'!$K$1:$K$105</f>
        <v>0</v>
      </c>
    </row>
    <row r="44" spans="1:8" x14ac:dyDescent="0.3">
      <c r="A44" s="5" t="s">
        <v>164</v>
      </c>
    </row>
    <row r="45" spans="1:8" x14ac:dyDescent="0.3">
      <c r="A45" s="5" t="s">
        <v>165</v>
      </c>
      <c r="B45" s="3" t="s">
        <v>359</v>
      </c>
      <c r="C45" s="3" t="s">
        <v>167</v>
      </c>
      <c r="D45" s="3" t="s">
        <v>360</v>
      </c>
      <c r="E45" s="3" t="b">
        <v>1</v>
      </c>
      <c r="F45" s="3">
        <v>0</v>
      </c>
      <c r="G45" s="3">
        <v>4</v>
      </c>
      <c r="H45" s="3">
        <v>0</v>
      </c>
    </row>
    <row r="46" spans="1:8" x14ac:dyDescent="0.3">
      <c r="A46" s="5" t="s">
        <v>169</v>
      </c>
      <c r="B46" s="3">
        <f>'REGRESSION MODEL'!$L$1:$L$105</f>
        <v>0</v>
      </c>
    </row>
    <row r="47" spans="1:8" x14ac:dyDescent="0.3">
      <c r="A47" s="5" t="s">
        <v>170</v>
      </c>
    </row>
    <row r="48" spans="1:8" x14ac:dyDescent="0.3">
      <c r="A48" s="5" t="s">
        <v>171</v>
      </c>
      <c r="B48" s="3" t="s">
        <v>361</v>
      </c>
      <c r="C48" s="3" t="s">
        <v>173</v>
      </c>
      <c r="D48" s="3" t="s">
        <v>362</v>
      </c>
      <c r="E48" s="3" t="b">
        <v>1</v>
      </c>
      <c r="F48" s="3">
        <v>0</v>
      </c>
      <c r="G48" s="3">
        <v>4</v>
      </c>
      <c r="H48" s="3">
        <v>0</v>
      </c>
    </row>
    <row r="49" spans="1:8" x14ac:dyDescent="0.3">
      <c r="A49" s="5" t="s">
        <v>175</v>
      </c>
      <c r="B49" s="3">
        <f>'REGRESSION MODEL'!$M$1:$M$105</f>
        <v>0</v>
      </c>
    </row>
    <row r="50" spans="1:8" x14ac:dyDescent="0.3">
      <c r="A50" s="5" t="s">
        <v>176</v>
      </c>
    </row>
    <row r="51" spans="1:8" x14ac:dyDescent="0.3">
      <c r="A51" s="5" t="s">
        <v>177</v>
      </c>
      <c r="B51" s="3" t="s">
        <v>363</v>
      </c>
      <c r="C51" s="3" t="s">
        <v>179</v>
      </c>
      <c r="D51" s="3" t="s">
        <v>364</v>
      </c>
      <c r="E51" s="3" t="b">
        <v>1</v>
      </c>
      <c r="F51" s="3">
        <v>0</v>
      </c>
      <c r="G51" s="3">
        <v>4</v>
      </c>
      <c r="H51" s="3">
        <v>0</v>
      </c>
    </row>
    <row r="52" spans="1:8" x14ac:dyDescent="0.3">
      <c r="A52" s="5" t="s">
        <v>181</v>
      </c>
      <c r="B52" s="3">
        <f>'REGRESSION MODEL'!$N$1:$N$105</f>
        <v>0</v>
      </c>
    </row>
    <row r="53" spans="1:8" x14ac:dyDescent="0.3">
      <c r="A53" s="5" t="s">
        <v>182</v>
      </c>
    </row>
    <row r="54" spans="1:8" x14ac:dyDescent="0.3">
      <c r="A54" s="5" t="s">
        <v>183</v>
      </c>
      <c r="B54" s="3" t="s">
        <v>365</v>
      </c>
      <c r="C54" s="3" t="s">
        <v>185</v>
      </c>
      <c r="D54" s="3" t="s">
        <v>366</v>
      </c>
      <c r="E54" s="3" t="b">
        <v>1</v>
      </c>
      <c r="F54" s="3">
        <v>0</v>
      </c>
      <c r="G54" s="3">
        <v>4</v>
      </c>
      <c r="H54" s="3">
        <v>0</v>
      </c>
    </row>
    <row r="55" spans="1:8" x14ac:dyDescent="0.3">
      <c r="A55" s="5" t="s">
        <v>187</v>
      </c>
      <c r="B55" s="3">
        <f>'REGRESSION MODEL'!$O$1:$O$105</f>
        <v>0</v>
      </c>
    </row>
    <row r="56" spans="1:8" x14ac:dyDescent="0.3">
      <c r="A56" s="5" t="s">
        <v>188</v>
      </c>
    </row>
    <row r="57" spans="1:8" x14ac:dyDescent="0.3">
      <c r="A57" s="5" t="s">
        <v>189</v>
      </c>
      <c r="B57" s="3" t="s">
        <v>367</v>
      </c>
      <c r="C57" s="3" t="s">
        <v>191</v>
      </c>
      <c r="D57" s="3" t="s">
        <v>368</v>
      </c>
      <c r="E57" s="3" t="b">
        <v>1</v>
      </c>
      <c r="F57" s="3">
        <v>0</v>
      </c>
      <c r="G57" s="3">
        <v>4</v>
      </c>
      <c r="H57" s="3">
        <v>0</v>
      </c>
    </row>
    <row r="58" spans="1:8" x14ac:dyDescent="0.3">
      <c r="A58" s="5" t="s">
        <v>193</v>
      </c>
      <c r="B58" s="3">
        <f>'REGRESSION MODEL'!$P$1:$P$105</f>
        <v>0</v>
      </c>
    </row>
    <row r="59" spans="1:8" x14ac:dyDescent="0.3">
      <c r="A59" s="5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zoomScale="125" zoomScaleNormal="125" workbookViewId="0">
      <selection activeCell="C1" sqref="C1"/>
    </sheetView>
  </sheetViews>
  <sheetFormatPr defaultColWidth="9.109375" defaultRowHeight="13.2" x14ac:dyDescent="0.25"/>
  <cols>
    <col min="1" max="1" width="12.109375" style="19" bestFit="1" customWidth="1"/>
    <col min="2" max="2" width="16.44140625" style="19" customWidth="1"/>
    <col min="3" max="3" width="11.88671875" style="19" bestFit="1" customWidth="1"/>
    <col min="4" max="16384" width="9.109375" style="19"/>
  </cols>
  <sheetData>
    <row r="1" spans="1:7" x14ac:dyDescent="0.25">
      <c r="A1" s="31" t="s">
        <v>99</v>
      </c>
      <c r="B1" s="30"/>
      <c r="D1" s="22" t="s">
        <v>95</v>
      </c>
      <c r="E1" s="32" t="s">
        <v>98</v>
      </c>
    </row>
    <row r="2" spans="1:7" x14ac:dyDescent="0.25">
      <c r="A2" s="31" t="s">
        <v>95</v>
      </c>
      <c r="B2" s="30" t="s">
        <v>97</v>
      </c>
      <c r="D2" s="29">
        <v>2000</v>
      </c>
      <c r="E2" s="28">
        <v>92556</v>
      </c>
    </row>
    <row r="3" spans="1:7" x14ac:dyDescent="0.25">
      <c r="A3" s="29">
        <v>2000</v>
      </c>
      <c r="B3" s="28">
        <v>92556</v>
      </c>
      <c r="D3" s="27">
        <v>2001</v>
      </c>
      <c r="E3" s="26">
        <v>104133</v>
      </c>
    </row>
    <row r="4" spans="1:7" x14ac:dyDescent="0.25">
      <c r="A4" s="27">
        <v>2001</v>
      </c>
      <c r="B4" s="26">
        <v>104133</v>
      </c>
      <c r="D4" s="27">
        <v>2002</v>
      </c>
      <c r="E4" s="26">
        <v>117403</v>
      </c>
    </row>
    <row r="5" spans="1:7" x14ac:dyDescent="0.25">
      <c r="A5" s="27">
        <v>2002</v>
      </c>
      <c r="B5" s="26">
        <v>117403</v>
      </c>
      <c r="D5" s="27">
        <v>2003</v>
      </c>
      <c r="E5" s="26">
        <v>134133</v>
      </c>
    </row>
    <row r="6" spans="1:7" x14ac:dyDescent="0.25">
      <c r="A6" s="27">
        <v>2003</v>
      </c>
      <c r="B6" s="26">
        <v>134133</v>
      </c>
      <c r="D6" s="27">
        <v>2004</v>
      </c>
      <c r="E6" s="26">
        <v>146312</v>
      </c>
    </row>
    <row r="7" spans="1:7" x14ac:dyDescent="0.25">
      <c r="A7" s="27">
        <v>2004</v>
      </c>
      <c r="B7" s="26">
        <v>146312</v>
      </c>
      <c r="D7" s="27">
        <v>2005</v>
      </c>
      <c r="E7" s="26">
        <v>158339</v>
      </c>
    </row>
    <row r="8" spans="1:7" x14ac:dyDescent="0.25">
      <c r="A8" s="27">
        <v>2005</v>
      </c>
      <c r="B8" s="26">
        <v>158339</v>
      </c>
      <c r="D8" s="27">
        <v>2006</v>
      </c>
      <c r="E8" s="26">
        <v>156975</v>
      </c>
    </row>
    <row r="9" spans="1:7" x14ac:dyDescent="0.25">
      <c r="A9" s="27">
        <v>2006</v>
      </c>
      <c r="B9" s="26">
        <v>156975</v>
      </c>
      <c r="D9" s="27">
        <v>2007</v>
      </c>
      <c r="E9" s="26">
        <v>176501</v>
      </c>
    </row>
    <row r="10" spans="1:7" x14ac:dyDescent="0.25">
      <c r="A10" s="27">
        <v>2007</v>
      </c>
      <c r="B10" s="26">
        <v>176501</v>
      </c>
      <c r="D10" s="27">
        <v>2008</v>
      </c>
      <c r="E10" s="26">
        <v>109489</v>
      </c>
    </row>
    <row r="11" spans="1:7" x14ac:dyDescent="0.25">
      <c r="A11" s="27">
        <v>2008</v>
      </c>
      <c r="B11" s="26">
        <v>109489</v>
      </c>
    </row>
    <row r="12" spans="1:7" x14ac:dyDescent="0.25">
      <c r="A12" s="25" t="s">
        <v>96</v>
      </c>
      <c r="B12" s="24">
        <v>1195841</v>
      </c>
    </row>
    <row r="15" spans="1:7" ht="14.4" x14ac:dyDescent="0.3">
      <c r="A15" s="33" t="s">
        <v>232</v>
      </c>
      <c r="B15" s="34" t="s">
        <v>4</v>
      </c>
      <c r="C15" s="194" t="s">
        <v>6</v>
      </c>
      <c r="D15" s="34" t="s">
        <v>7</v>
      </c>
      <c r="E15" s="34" t="s">
        <v>8</v>
      </c>
      <c r="F15"/>
      <c r="G15"/>
    </row>
    <row r="16" spans="1:7" ht="15" thickBot="1" x14ac:dyDescent="0.35">
      <c r="A16" s="6" t="s">
        <v>10</v>
      </c>
      <c r="B16" s="2" t="s">
        <v>5</v>
      </c>
      <c r="C16" s="195"/>
      <c r="D16" s="2" t="s">
        <v>6</v>
      </c>
      <c r="E16" s="2" t="s">
        <v>9</v>
      </c>
      <c r="F16"/>
      <c r="G16"/>
    </row>
    <row r="17" spans="1:11" ht="15" thickTop="1" x14ac:dyDescent="0.3">
      <c r="A17" s="4"/>
      <c r="B17" s="35">
        <v>0.98804522623053903</v>
      </c>
      <c r="C17" s="35">
        <v>0.97623336907695712</v>
      </c>
      <c r="D17" s="35">
        <v>0.97227226392311661</v>
      </c>
      <c r="E17" s="36">
        <v>4849.6583319351412</v>
      </c>
      <c r="F17"/>
      <c r="G17"/>
    </row>
    <row r="18" spans="1:11" ht="14.4" x14ac:dyDescent="0.3">
      <c r="A18"/>
      <c r="B18"/>
      <c r="C18"/>
      <c r="D18"/>
      <c r="E18"/>
      <c r="F18"/>
      <c r="G18"/>
    </row>
    <row r="19" spans="1:11" ht="14.4" x14ac:dyDescent="0.3">
      <c r="A19" s="33"/>
      <c r="B19" s="34" t="s">
        <v>11</v>
      </c>
      <c r="C19" s="34" t="s">
        <v>13</v>
      </c>
      <c r="D19" s="34" t="s">
        <v>15</v>
      </c>
      <c r="E19" s="194" t="s">
        <v>16</v>
      </c>
      <c r="F19" s="194" t="s">
        <v>17</v>
      </c>
      <c r="G19"/>
      <c r="H19" s="40" t="s">
        <v>235</v>
      </c>
      <c r="I19" s="40"/>
      <c r="K19" s="41">
        <f>B26+B27*2008</f>
        <v>188658.92857277393</v>
      </c>
    </row>
    <row r="20" spans="1:11" ht="15" thickBot="1" x14ac:dyDescent="0.35">
      <c r="A20" s="6" t="s">
        <v>2</v>
      </c>
      <c r="B20" s="2" t="s">
        <v>12</v>
      </c>
      <c r="C20" s="2" t="s">
        <v>14</v>
      </c>
      <c r="D20" s="2" t="s">
        <v>14</v>
      </c>
      <c r="E20" s="195"/>
      <c r="F20" s="195"/>
      <c r="G20"/>
      <c r="H20" s="40" t="s">
        <v>236</v>
      </c>
      <c r="I20" s="40"/>
      <c r="K20" s="41">
        <f>E10</f>
        <v>109489</v>
      </c>
    </row>
    <row r="21" spans="1:11" ht="15" thickTop="1" x14ac:dyDescent="0.3">
      <c r="A21" s="4" t="s">
        <v>18</v>
      </c>
      <c r="B21" s="36">
        <v>1</v>
      </c>
      <c r="C21" s="36">
        <v>5796416210.3809528</v>
      </c>
      <c r="D21" s="36">
        <v>5796416210.3809528</v>
      </c>
      <c r="E21" s="35">
        <v>246.45479762900283</v>
      </c>
      <c r="F21" s="37">
        <v>4.2331339203324871E-6</v>
      </c>
      <c r="G21"/>
      <c r="H21" s="40" t="s">
        <v>237</v>
      </c>
      <c r="I21" s="40"/>
      <c r="K21" s="42">
        <f>K19-K20</f>
        <v>79169.928572773933</v>
      </c>
    </row>
    <row r="22" spans="1:11" ht="14.4" x14ac:dyDescent="0.3">
      <c r="A22" s="4" t="s">
        <v>19</v>
      </c>
      <c r="B22" s="36">
        <v>6</v>
      </c>
      <c r="C22" s="36">
        <v>141115115.61904761</v>
      </c>
      <c r="D22" s="36">
        <v>23519185.936507937</v>
      </c>
      <c r="E22" s="1"/>
      <c r="F22" s="1"/>
      <c r="G22"/>
    </row>
    <row r="23" spans="1:11" ht="14.4" x14ac:dyDescent="0.3">
      <c r="A23"/>
      <c r="B23"/>
      <c r="C23"/>
      <c r="D23"/>
      <c r="E23"/>
      <c r="F23"/>
      <c r="G23"/>
    </row>
    <row r="24" spans="1:11" x14ac:dyDescent="0.25">
      <c r="A24" s="33"/>
      <c r="B24" s="194" t="s">
        <v>20</v>
      </c>
      <c r="C24" s="34" t="s">
        <v>21</v>
      </c>
      <c r="D24" s="194" t="s">
        <v>23</v>
      </c>
      <c r="E24" s="194" t="s">
        <v>17</v>
      </c>
      <c r="F24" s="196" t="s">
        <v>24</v>
      </c>
      <c r="G24" s="196"/>
    </row>
    <row r="25" spans="1:11" ht="13.8" thickBot="1" x14ac:dyDescent="0.3">
      <c r="A25" s="6" t="s">
        <v>3</v>
      </c>
      <c r="B25" s="195"/>
      <c r="C25" s="2" t="s">
        <v>22</v>
      </c>
      <c r="D25" s="195"/>
      <c r="E25" s="195"/>
      <c r="F25" s="2" t="s">
        <v>25</v>
      </c>
      <c r="G25" s="2" t="s">
        <v>26</v>
      </c>
    </row>
    <row r="26" spans="1:11" ht="15" thickTop="1" x14ac:dyDescent="0.3">
      <c r="A26" s="4" t="s">
        <v>27</v>
      </c>
      <c r="B26" s="39">
        <v>-23400846.974990845</v>
      </c>
      <c r="C26" s="36">
        <v>1499257.1488359014</v>
      </c>
      <c r="D26" s="35">
        <v>-15.60829440977516</v>
      </c>
      <c r="E26" s="37">
        <v>4.379510748498261E-6</v>
      </c>
      <c r="F26" s="36">
        <v>-27069397.060391229</v>
      </c>
      <c r="G26" s="36">
        <v>-19732296.889590461</v>
      </c>
    </row>
    <row r="27" spans="1:11" ht="14.4" x14ac:dyDescent="0.3">
      <c r="A27" s="4" t="s">
        <v>95</v>
      </c>
      <c r="B27" s="36">
        <v>11747.761904165149</v>
      </c>
      <c r="C27" s="36">
        <v>748.3185267701258</v>
      </c>
      <c r="D27" s="35">
        <v>15.698878864954143</v>
      </c>
      <c r="E27" s="37">
        <v>4.2331339209631395E-6</v>
      </c>
      <c r="F27" s="36">
        <v>9916.6924325799846</v>
      </c>
      <c r="G27" s="36">
        <v>13578.831375750313</v>
      </c>
    </row>
  </sheetData>
  <mergeCells count="7">
    <mergeCell ref="C15:C16"/>
    <mergeCell ref="E19:E20"/>
    <mergeCell ref="F19:F20"/>
    <mergeCell ref="B24:B25"/>
    <mergeCell ref="D24:D25"/>
    <mergeCell ref="E24:E25"/>
    <mergeCell ref="F24:G24"/>
  </mergeCell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9"/>
  <sheetViews>
    <sheetView zoomScale="125" zoomScaleNormal="125" workbookViewId="0"/>
  </sheetViews>
  <sheetFormatPr defaultColWidth="9.109375" defaultRowHeight="13.2" x14ac:dyDescent="0.25"/>
  <cols>
    <col min="1" max="1" width="9.109375" style="19"/>
    <col min="2" max="3" width="9.109375" style="20"/>
    <col min="4" max="5" width="9.109375" style="19"/>
    <col min="6" max="6" width="10.77734375" style="19" customWidth="1"/>
    <col min="7" max="10" width="15.44140625" style="19" bestFit="1" customWidth="1"/>
    <col min="11" max="16384" width="9.109375" style="19"/>
  </cols>
  <sheetData>
    <row r="1" spans="1:6" ht="14.4" thickTop="1" thickBot="1" x14ac:dyDescent="0.3">
      <c r="A1" s="94" t="s">
        <v>95</v>
      </c>
      <c r="B1" s="95" t="s">
        <v>94</v>
      </c>
      <c r="C1" s="95" t="s">
        <v>28</v>
      </c>
      <c r="D1" s="96" t="s">
        <v>0</v>
      </c>
      <c r="E1" s="2" t="s">
        <v>326</v>
      </c>
      <c r="F1" s="2" t="s">
        <v>327</v>
      </c>
    </row>
    <row r="2" spans="1:6" ht="15" thickTop="1" x14ac:dyDescent="0.3">
      <c r="A2" s="97">
        <v>2000</v>
      </c>
      <c r="B2" s="98" t="s">
        <v>89</v>
      </c>
      <c r="C2" s="98">
        <v>1</v>
      </c>
      <c r="D2" s="99">
        <v>6632</v>
      </c>
      <c r="E2" s="107">
        <v>7381.2824175824107</v>
      </c>
      <c r="F2" s="107">
        <v>-749.28241758241074</v>
      </c>
    </row>
    <row r="3" spans="1:6" ht="14.4" x14ac:dyDescent="0.3">
      <c r="A3" s="100">
        <v>2000</v>
      </c>
      <c r="B3" s="101" t="s">
        <v>88</v>
      </c>
      <c r="C3" s="101">
        <v>2</v>
      </c>
      <c r="D3" s="102">
        <v>6534</v>
      </c>
      <c r="E3" s="107">
        <v>7461.2278299370464</v>
      </c>
      <c r="F3" s="107">
        <v>-927.22782993704641</v>
      </c>
    </row>
    <row r="4" spans="1:6" ht="14.4" x14ac:dyDescent="0.3">
      <c r="A4" s="100">
        <v>2000</v>
      </c>
      <c r="B4" s="101" t="s">
        <v>87</v>
      </c>
      <c r="C4" s="101">
        <v>3</v>
      </c>
      <c r="D4" s="102">
        <v>6675</v>
      </c>
      <c r="E4" s="107">
        <v>7541.1732422916821</v>
      </c>
      <c r="F4" s="107">
        <v>-866.17324229168207</v>
      </c>
    </row>
    <row r="5" spans="1:6" ht="14.4" x14ac:dyDescent="0.3">
      <c r="A5" s="100">
        <v>2000</v>
      </c>
      <c r="B5" s="101" t="s">
        <v>86</v>
      </c>
      <c r="C5" s="101">
        <v>4</v>
      </c>
      <c r="D5" s="102">
        <v>6692</v>
      </c>
      <c r="E5" s="107">
        <v>7621.1186546463177</v>
      </c>
      <c r="F5" s="107">
        <v>-929.11865464631774</v>
      </c>
    </row>
    <row r="6" spans="1:6" ht="14.4" x14ac:dyDescent="0.3">
      <c r="A6" s="100">
        <v>2000</v>
      </c>
      <c r="B6" s="101" t="s">
        <v>85</v>
      </c>
      <c r="C6" s="101">
        <v>5</v>
      </c>
      <c r="D6" s="102">
        <v>6984</v>
      </c>
      <c r="E6" s="107">
        <v>7701.0640670009543</v>
      </c>
      <c r="F6" s="107">
        <v>-717.06406700095431</v>
      </c>
    </row>
    <row r="7" spans="1:6" ht="14.4" x14ac:dyDescent="0.3">
      <c r="A7" s="100">
        <v>2000</v>
      </c>
      <c r="B7" s="101" t="s">
        <v>84</v>
      </c>
      <c r="C7" s="101">
        <v>6</v>
      </c>
      <c r="D7" s="102">
        <v>7133</v>
      </c>
      <c r="E7" s="107">
        <v>7781.00947935559</v>
      </c>
      <c r="F7" s="107">
        <v>-648.00947935558997</v>
      </c>
    </row>
    <row r="8" spans="1:6" ht="14.4" x14ac:dyDescent="0.3">
      <c r="A8" s="100">
        <v>2000</v>
      </c>
      <c r="B8" s="101" t="s">
        <v>83</v>
      </c>
      <c r="C8" s="101">
        <v>7</v>
      </c>
      <c r="D8" s="102">
        <v>6385</v>
      </c>
      <c r="E8" s="107">
        <v>7860.9548917102256</v>
      </c>
      <c r="F8" s="107">
        <v>-1475.9548917102256</v>
      </c>
    </row>
    <row r="9" spans="1:6" ht="14.4" x14ac:dyDescent="0.3">
      <c r="A9" s="100">
        <v>2000</v>
      </c>
      <c r="B9" s="101" t="s">
        <v>82</v>
      </c>
      <c r="C9" s="101">
        <v>8</v>
      </c>
      <c r="D9" s="102">
        <v>7364</v>
      </c>
      <c r="E9" s="107">
        <v>7940.9003040648613</v>
      </c>
      <c r="F9" s="107">
        <v>-576.9003040648613</v>
      </c>
    </row>
    <row r="10" spans="1:6" ht="14.4" x14ac:dyDescent="0.3">
      <c r="A10" s="100">
        <v>2000</v>
      </c>
      <c r="B10" s="101" t="s">
        <v>93</v>
      </c>
      <c r="C10" s="101">
        <v>9</v>
      </c>
      <c r="D10" s="102">
        <v>7171</v>
      </c>
      <c r="E10" s="107">
        <v>8020.845716419497</v>
      </c>
      <c r="F10" s="107">
        <v>-849.84571641949697</v>
      </c>
    </row>
    <row r="11" spans="1:6" ht="14.4" x14ac:dyDescent="0.3">
      <c r="A11" s="100">
        <v>2000</v>
      </c>
      <c r="B11" s="101" t="s">
        <v>92</v>
      </c>
      <c r="C11" s="101">
        <v>10</v>
      </c>
      <c r="D11" s="102">
        <v>8690</v>
      </c>
      <c r="E11" s="107">
        <v>8100.7911287741326</v>
      </c>
      <c r="F11" s="107">
        <v>589.20887122586737</v>
      </c>
    </row>
    <row r="12" spans="1:6" ht="14.4" x14ac:dyDescent="0.3">
      <c r="A12" s="100">
        <v>2000</v>
      </c>
      <c r="B12" s="101" t="s">
        <v>91</v>
      </c>
      <c r="C12" s="101">
        <v>11</v>
      </c>
      <c r="D12" s="102">
        <v>10299</v>
      </c>
      <c r="E12" s="107">
        <v>8180.7365411287683</v>
      </c>
      <c r="F12" s="107">
        <v>2118.2634588712317</v>
      </c>
    </row>
    <row r="13" spans="1:6" ht="14.4" x14ac:dyDescent="0.3">
      <c r="A13" s="100">
        <v>2000</v>
      </c>
      <c r="B13" s="101" t="s">
        <v>90</v>
      </c>
      <c r="C13" s="101">
        <v>12</v>
      </c>
      <c r="D13" s="102">
        <v>11997</v>
      </c>
      <c r="E13" s="107">
        <v>8260.6819534834049</v>
      </c>
      <c r="F13" s="107">
        <v>3736.3180465165951</v>
      </c>
    </row>
    <row r="14" spans="1:6" ht="14.4" x14ac:dyDescent="0.3">
      <c r="A14" s="100">
        <v>2001</v>
      </c>
      <c r="B14" s="101" t="s">
        <v>89</v>
      </c>
      <c r="C14" s="101">
        <v>13</v>
      </c>
      <c r="D14" s="102">
        <v>6979</v>
      </c>
      <c r="E14" s="107">
        <v>8340.6273658380396</v>
      </c>
      <c r="F14" s="107">
        <v>-1361.6273658380396</v>
      </c>
    </row>
    <row r="15" spans="1:6" ht="14.4" x14ac:dyDescent="0.3">
      <c r="A15" s="100">
        <v>2001</v>
      </c>
      <c r="B15" s="101" t="s">
        <v>88</v>
      </c>
      <c r="C15" s="101">
        <v>14</v>
      </c>
      <c r="D15" s="102">
        <v>6962</v>
      </c>
      <c r="E15" s="107">
        <v>8420.5727781926762</v>
      </c>
      <c r="F15" s="107">
        <v>-1458.5727781926762</v>
      </c>
    </row>
    <row r="16" spans="1:6" ht="14.4" x14ac:dyDescent="0.3">
      <c r="A16" s="100">
        <v>2001</v>
      </c>
      <c r="B16" s="101" t="s">
        <v>87</v>
      </c>
      <c r="C16" s="101">
        <v>15</v>
      </c>
      <c r="D16" s="102">
        <v>7606</v>
      </c>
      <c r="E16" s="107">
        <v>8500.518190547311</v>
      </c>
      <c r="F16" s="107">
        <v>-894.51819054731095</v>
      </c>
    </row>
    <row r="17" spans="1:13" ht="14.4" x14ac:dyDescent="0.3">
      <c r="A17" s="100">
        <v>2001</v>
      </c>
      <c r="B17" s="101" t="s">
        <v>86</v>
      </c>
      <c r="C17" s="101">
        <v>16</v>
      </c>
      <c r="D17" s="102">
        <v>7909</v>
      </c>
      <c r="E17" s="107">
        <v>8580.4636029019475</v>
      </c>
      <c r="F17" s="107">
        <v>-671.46360290194752</v>
      </c>
    </row>
    <row r="18" spans="1:13" ht="14.4" x14ac:dyDescent="0.3">
      <c r="A18" s="100">
        <v>2001</v>
      </c>
      <c r="B18" s="101" t="s">
        <v>85</v>
      </c>
      <c r="C18" s="101">
        <v>17</v>
      </c>
      <c r="D18" s="102">
        <v>8504</v>
      </c>
      <c r="E18" s="107">
        <v>8660.4090152565841</v>
      </c>
      <c r="F18" s="107">
        <v>-156.4090152565841</v>
      </c>
    </row>
    <row r="19" spans="1:13" ht="14.4" x14ac:dyDescent="0.3">
      <c r="A19" s="100">
        <v>2001</v>
      </c>
      <c r="B19" s="101" t="s">
        <v>84</v>
      </c>
      <c r="C19" s="101">
        <v>18</v>
      </c>
      <c r="D19" s="102">
        <v>7977</v>
      </c>
      <c r="E19" s="107">
        <v>8740.3544276112189</v>
      </c>
      <c r="F19" s="107">
        <v>-763.35442761121885</v>
      </c>
    </row>
    <row r="20" spans="1:13" ht="14.4" x14ac:dyDescent="0.3">
      <c r="A20" s="100">
        <v>2001</v>
      </c>
      <c r="B20" s="101" t="s">
        <v>83</v>
      </c>
      <c r="C20" s="101">
        <v>19</v>
      </c>
      <c r="D20" s="102">
        <v>7816</v>
      </c>
      <c r="E20" s="107">
        <v>8820.2998399658554</v>
      </c>
      <c r="F20" s="107">
        <v>-1004.2998399658554</v>
      </c>
    </row>
    <row r="21" spans="1:13" ht="14.4" x14ac:dyDescent="0.3">
      <c r="A21" s="100">
        <v>2001</v>
      </c>
      <c r="B21" s="101" t="s">
        <v>82</v>
      </c>
      <c r="C21" s="101">
        <v>20</v>
      </c>
      <c r="D21" s="102">
        <v>6520</v>
      </c>
      <c r="E21" s="107">
        <v>8900.2452523204902</v>
      </c>
      <c r="F21" s="107">
        <v>-2380.2452523204902</v>
      </c>
    </row>
    <row r="22" spans="1:13" ht="14.4" x14ac:dyDescent="0.3">
      <c r="A22" s="100">
        <v>2001</v>
      </c>
      <c r="B22" s="101" t="s">
        <v>93</v>
      </c>
      <c r="C22" s="101">
        <v>21</v>
      </c>
      <c r="D22" s="102">
        <v>8525</v>
      </c>
      <c r="E22" s="107">
        <v>8980.1906646751268</v>
      </c>
      <c r="F22" s="107">
        <v>-455.19066467512675</v>
      </c>
    </row>
    <row r="23" spans="1:13" ht="15.6" x14ac:dyDescent="0.3">
      <c r="A23" s="100">
        <v>2001</v>
      </c>
      <c r="B23" s="101" t="s">
        <v>92</v>
      </c>
      <c r="C23" s="101">
        <v>22</v>
      </c>
      <c r="D23" s="102">
        <v>9510</v>
      </c>
      <c r="E23" s="107">
        <v>9060.1360770297615</v>
      </c>
      <c r="F23" s="107">
        <v>449.86392297023849</v>
      </c>
      <c r="G23" s="10" t="s">
        <v>1</v>
      </c>
      <c r="H23"/>
      <c r="I23"/>
      <c r="J23"/>
      <c r="K23"/>
      <c r="L23"/>
      <c r="M23"/>
    </row>
    <row r="24" spans="1:13" ht="15.6" x14ac:dyDescent="0.3">
      <c r="A24" s="100">
        <v>2001</v>
      </c>
      <c r="B24" s="101" t="s">
        <v>91</v>
      </c>
      <c r="C24" s="101">
        <v>23</v>
      </c>
      <c r="D24" s="102">
        <v>12079</v>
      </c>
      <c r="E24" s="107">
        <v>9140.0814893843981</v>
      </c>
      <c r="F24" s="107">
        <v>2938.9185106156019</v>
      </c>
      <c r="G24"/>
      <c r="H24" s="90" t="s">
        <v>4</v>
      </c>
      <c r="I24" s="197" t="s">
        <v>6</v>
      </c>
      <c r="J24" s="90" t="s">
        <v>7</v>
      </c>
      <c r="K24" s="90" t="s">
        <v>8</v>
      </c>
      <c r="L24" s="11"/>
      <c r="M24" s="11"/>
    </row>
    <row r="25" spans="1:13" ht="16.2" thickBot="1" x14ac:dyDescent="0.35">
      <c r="A25" s="100">
        <v>2001</v>
      </c>
      <c r="B25" s="101" t="s">
        <v>90</v>
      </c>
      <c r="C25" s="101">
        <v>24</v>
      </c>
      <c r="D25" s="102">
        <v>13746</v>
      </c>
      <c r="E25" s="107">
        <v>9220.0269017390347</v>
      </c>
      <c r="F25" s="107">
        <v>4525.9730982609653</v>
      </c>
      <c r="G25" s="12" t="s">
        <v>10</v>
      </c>
      <c r="H25" s="13" t="s">
        <v>5</v>
      </c>
      <c r="I25" s="198"/>
      <c r="J25" s="13" t="s">
        <v>6</v>
      </c>
      <c r="K25" s="13" t="s">
        <v>9</v>
      </c>
      <c r="L25" s="11"/>
      <c r="M25" s="11"/>
    </row>
    <row r="26" spans="1:13" ht="16.2" thickTop="1" x14ac:dyDescent="0.3">
      <c r="A26" s="100">
        <v>2002</v>
      </c>
      <c r="B26" s="101" t="s">
        <v>89</v>
      </c>
      <c r="C26" s="101">
        <v>25</v>
      </c>
      <c r="D26" s="102">
        <v>8225</v>
      </c>
      <c r="E26" s="107">
        <v>9299.9723140936694</v>
      </c>
      <c r="F26" s="107">
        <v>-1074.9723140936694</v>
      </c>
      <c r="G26" s="14"/>
      <c r="H26" s="15">
        <v>0.66908953047507913</v>
      </c>
      <c r="I26" s="15">
        <v>0.44768079979136183</v>
      </c>
      <c r="J26" s="15">
        <v>0.44226590567166935</v>
      </c>
      <c r="K26" s="16">
        <v>2691.8050628218007</v>
      </c>
      <c r="L26" s="11"/>
      <c r="M26" s="11"/>
    </row>
    <row r="27" spans="1:13" ht="15.6" x14ac:dyDescent="0.3">
      <c r="A27" s="100">
        <v>2002</v>
      </c>
      <c r="B27" s="101" t="s">
        <v>88</v>
      </c>
      <c r="C27" s="101">
        <v>26</v>
      </c>
      <c r="D27" s="102">
        <v>8164</v>
      </c>
      <c r="E27" s="107">
        <v>9379.9177264483042</v>
      </c>
      <c r="F27" s="107">
        <v>-1215.9177264483042</v>
      </c>
      <c r="G27" s="11"/>
      <c r="H27" s="11"/>
      <c r="I27" s="11"/>
      <c r="J27" s="11"/>
      <c r="K27" s="11"/>
      <c r="L27" s="11"/>
      <c r="M27" s="11"/>
    </row>
    <row r="28" spans="1:13" ht="15.6" x14ac:dyDescent="0.3">
      <c r="A28" s="100">
        <v>2002</v>
      </c>
      <c r="B28" s="101" t="s">
        <v>87</v>
      </c>
      <c r="C28" s="101">
        <v>27</v>
      </c>
      <c r="D28" s="102">
        <v>9324</v>
      </c>
      <c r="E28" s="107">
        <v>9459.8631388029407</v>
      </c>
      <c r="F28" s="107">
        <v>-135.86313880294074</v>
      </c>
      <c r="G28" s="10"/>
      <c r="H28" s="90" t="s">
        <v>11</v>
      </c>
      <c r="I28" s="90" t="s">
        <v>13</v>
      </c>
      <c r="J28" s="90" t="s">
        <v>15</v>
      </c>
      <c r="K28" s="197" t="s">
        <v>16</v>
      </c>
      <c r="L28" s="197" t="s">
        <v>17</v>
      </c>
      <c r="M28" s="11"/>
    </row>
    <row r="29" spans="1:13" ht="16.2" thickBot="1" x14ac:dyDescent="0.35">
      <c r="A29" s="100">
        <v>2002</v>
      </c>
      <c r="B29" s="101" t="s">
        <v>86</v>
      </c>
      <c r="C29" s="101">
        <v>28</v>
      </c>
      <c r="D29" s="102">
        <v>8820</v>
      </c>
      <c r="E29" s="107">
        <v>9539.8085511575773</v>
      </c>
      <c r="F29" s="107">
        <v>-719.80855115757731</v>
      </c>
      <c r="G29" s="12" t="s">
        <v>2</v>
      </c>
      <c r="H29" s="13" t="s">
        <v>12</v>
      </c>
      <c r="I29" s="13" t="s">
        <v>14</v>
      </c>
      <c r="J29" s="13" t="s">
        <v>14</v>
      </c>
      <c r="K29" s="198"/>
      <c r="L29" s="198"/>
      <c r="M29" s="11"/>
    </row>
    <row r="30" spans="1:13" ht="16.2" thickTop="1" x14ac:dyDescent="0.3">
      <c r="A30" s="100">
        <v>2002</v>
      </c>
      <c r="B30" s="101" t="s">
        <v>85</v>
      </c>
      <c r="C30" s="101">
        <v>29</v>
      </c>
      <c r="D30" s="102">
        <v>9313</v>
      </c>
      <c r="E30" s="107">
        <v>9619.7539635122121</v>
      </c>
      <c r="F30" s="107">
        <v>-306.75396351221207</v>
      </c>
      <c r="G30" s="14" t="s">
        <v>18</v>
      </c>
      <c r="H30" s="16">
        <v>1</v>
      </c>
      <c r="I30" s="106">
        <v>599053639.29768896</v>
      </c>
      <c r="J30" s="106">
        <v>599053639.29768896</v>
      </c>
      <c r="K30" s="15">
        <v>82.675817826846455</v>
      </c>
      <c r="L30" s="17">
        <v>8.2751922214764808E-15</v>
      </c>
      <c r="M30" s="11"/>
    </row>
    <row r="31" spans="1:13" ht="15.6" x14ac:dyDescent="0.3">
      <c r="A31" s="100">
        <v>2002</v>
      </c>
      <c r="B31" s="101" t="s">
        <v>84</v>
      </c>
      <c r="C31" s="101">
        <v>30</v>
      </c>
      <c r="D31" s="102">
        <v>9419</v>
      </c>
      <c r="E31" s="107">
        <v>9699.6993758668486</v>
      </c>
      <c r="F31" s="107">
        <v>-280.69937586684864</v>
      </c>
      <c r="G31" s="14" t="s">
        <v>19</v>
      </c>
      <c r="H31" s="16">
        <v>102</v>
      </c>
      <c r="I31" s="106">
        <v>739073078.61577392</v>
      </c>
      <c r="J31" s="106">
        <v>7245814.4962330796</v>
      </c>
      <c r="K31" s="18"/>
      <c r="L31" s="18"/>
      <c r="M31" s="11"/>
    </row>
    <row r="32" spans="1:13" ht="15.6" x14ac:dyDescent="0.3">
      <c r="A32" s="100">
        <v>2002</v>
      </c>
      <c r="B32" s="101" t="s">
        <v>83</v>
      </c>
      <c r="C32" s="101">
        <v>31</v>
      </c>
      <c r="D32" s="102">
        <v>8700</v>
      </c>
      <c r="E32" s="107">
        <v>9779.6447882214852</v>
      </c>
      <c r="F32" s="107">
        <v>-1079.6447882214852</v>
      </c>
      <c r="G32" s="11"/>
      <c r="H32" s="11"/>
      <c r="I32" s="11"/>
      <c r="J32" s="11"/>
      <c r="K32" s="11"/>
      <c r="L32" s="11"/>
      <c r="M32" s="11"/>
    </row>
    <row r="33" spans="1:13" ht="15.6" x14ac:dyDescent="0.3">
      <c r="A33" s="100">
        <v>2002</v>
      </c>
      <c r="B33" s="101" t="s">
        <v>82</v>
      </c>
      <c r="C33" s="101">
        <v>32</v>
      </c>
      <c r="D33" s="102">
        <v>6960</v>
      </c>
      <c r="E33" s="107">
        <v>9859.59020057612</v>
      </c>
      <c r="F33" s="107">
        <v>-2899.59020057612</v>
      </c>
      <c r="G33" s="10"/>
      <c r="H33" s="197" t="s">
        <v>20</v>
      </c>
      <c r="I33" s="90" t="s">
        <v>21</v>
      </c>
      <c r="J33" s="197" t="s">
        <v>23</v>
      </c>
      <c r="K33" s="197" t="s">
        <v>17</v>
      </c>
      <c r="L33" s="199" t="s">
        <v>24</v>
      </c>
      <c r="M33" s="199"/>
    </row>
    <row r="34" spans="1:13" ht="16.2" thickBot="1" x14ac:dyDescent="0.35">
      <c r="A34" s="100">
        <v>2002</v>
      </c>
      <c r="B34" s="101" t="s">
        <v>93</v>
      </c>
      <c r="C34" s="101">
        <v>33</v>
      </c>
      <c r="D34" s="102">
        <v>9091</v>
      </c>
      <c r="E34" s="107">
        <v>9939.5356129307547</v>
      </c>
      <c r="F34" s="107">
        <v>-848.53561293075472</v>
      </c>
      <c r="G34" s="12" t="s">
        <v>3</v>
      </c>
      <c r="H34" s="198"/>
      <c r="I34" s="13" t="s">
        <v>22</v>
      </c>
      <c r="J34" s="198"/>
      <c r="K34" s="198"/>
      <c r="L34" s="13" t="s">
        <v>25</v>
      </c>
      <c r="M34" s="13" t="s">
        <v>26</v>
      </c>
    </row>
    <row r="35" spans="1:13" ht="16.2" thickTop="1" x14ac:dyDescent="0.3">
      <c r="A35" s="100">
        <v>2002</v>
      </c>
      <c r="B35" s="101" t="s">
        <v>92</v>
      </c>
      <c r="C35" s="101">
        <v>34</v>
      </c>
      <c r="D35" s="102">
        <v>10933</v>
      </c>
      <c r="E35" s="107">
        <v>10019.481025285391</v>
      </c>
      <c r="F35" s="107">
        <v>913.5189747146087</v>
      </c>
      <c r="G35" s="14" t="s">
        <v>27</v>
      </c>
      <c r="H35" s="108">
        <v>7301.3370052277796</v>
      </c>
      <c r="I35" s="108">
        <v>531.73649006622145</v>
      </c>
      <c r="J35" s="15">
        <v>13.731118968943584</v>
      </c>
      <c r="K35" s="17">
        <v>6.3543895606143406E-25</v>
      </c>
      <c r="L35" s="16">
        <v>6246.6401983765572</v>
      </c>
      <c r="M35" s="16">
        <v>8356.0338120789929</v>
      </c>
    </row>
    <row r="36" spans="1:13" ht="15.6" x14ac:dyDescent="0.3">
      <c r="A36" s="100">
        <v>2002</v>
      </c>
      <c r="B36" s="101" t="s">
        <v>91</v>
      </c>
      <c r="C36" s="101">
        <v>35</v>
      </c>
      <c r="D36" s="102">
        <v>13117</v>
      </c>
      <c r="E36" s="107">
        <v>10099.426437640028</v>
      </c>
      <c r="F36" s="107">
        <v>3017.5735623599721</v>
      </c>
      <c r="G36" s="14" t="s">
        <v>28</v>
      </c>
      <c r="H36" s="108">
        <v>79.945412354635778</v>
      </c>
      <c r="I36" s="108">
        <v>8.7923364205139194</v>
      </c>
      <c r="J36" s="15">
        <v>9.0926243641121847</v>
      </c>
      <c r="K36" s="17">
        <v>8.2751922214763925E-15</v>
      </c>
      <c r="L36" s="16">
        <v>62.505854752856699</v>
      </c>
      <c r="M36" s="16">
        <v>97.384969956414864</v>
      </c>
    </row>
    <row r="37" spans="1:13" ht="14.4" x14ac:dyDescent="0.3">
      <c r="A37" s="100">
        <v>2002</v>
      </c>
      <c r="B37" s="101" t="s">
        <v>90</v>
      </c>
      <c r="C37" s="101">
        <v>36</v>
      </c>
      <c r="D37" s="102">
        <v>15337</v>
      </c>
      <c r="E37" s="107">
        <v>10179.371849994663</v>
      </c>
      <c r="F37" s="107">
        <v>5157.6281500053374</v>
      </c>
    </row>
    <row r="38" spans="1:13" ht="14.4" x14ac:dyDescent="0.3">
      <c r="A38" s="100">
        <v>2003</v>
      </c>
      <c r="B38" s="101" t="s">
        <v>89</v>
      </c>
      <c r="C38" s="101">
        <v>37</v>
      </c>
      <c r="D38" s="102">
        <v>11267</v>
      </c>
      <c r="E38" s="107">
        <v>10259.317262349299</v>
      </c>
      <c r="F38" s="107">
        <v>1007.6827376507008</v>
      </c>
    </row>
    <row r="39" spans="1:13" ht="14.4" x14ac:dyDescent="0.3">
      <c r="A39" s="100">
        <v>2003</v>
      </c>
      <c r="B39" s="101" t="s">
        <v>88</v>
      </c>
      <c r="C39" s="101">
        <v>38</v>
      </c>
      <c r="D39" s="102">
        <v>8889</v>
      </c>
      <c r="E39" s="107">
        <v>10339.262674703936</v>
      </c>
      <c r="F39" s="107">
        <v>-1450.2626747039358</v>
      </c>
    </row>
    <row r="40" spans="1:13" ht="14.4" x14ac:dyDescent="0.3">
      <c r="A40" s="100">
        <v>2003</v>
      </c>
      <c r="B40" s="101" t="s">
        <v>87</v>
      </c>
      <c r="C40" s="101">
        <v>39</v>
      </c>
      <c r="D40" s="102">
        <v>9612</v>
      </c>
      <c r="E40" s="107">
        <v>10419.208087058571</v>
      </c>
      <c r="F40" s="107">
        <v>-807.20808705857053</v>
      </c>
    </row>
    <row r="41" spans="1:13" ht="14.4" x14ac:dyDescent="0.3">
      <c r="A41" s="100">
        <v>2003</v>
      </c>
      <c r="B41" s="101" t="s">
        <v>86</v>
      </c>
      <c r="C41" s="101">
        <v>40</v>
      </c>
      <c r="D41" s="102">
        <v>10511</v>
      </c>
      <c r="E41" s="107">
        <v>10499.153499413205</v>
      </c>
      <c r="F41" s="107">
        <v>11.846500586794718</v>
      </c>
    </row>
    <row r="42" spans="1:13" ht="14.4" x14ac:dyDescent="0.3">
      <c r="A42" s="100">
        <v>2003</v>
      </c>
      <c r="B42" s="101" t="s">
        <v>85</v>
      </c>
      <c r="C42" s="101">
        <v>41</v>
      </c>
      <c r="D42" s="102">
        <v>10571</v>
      </c>
      <c r="E42" s="107">
        <v>10579.098911767842</v>
      </c>
      <c r="F42" s="107">
        <v>-8.0989117678418552</v>
      </c>
    </row>
    <row r="43" spans="1:13" ht="14.4" x14ac:dyDescent="0.3">
      <c r="A43" s="100">
        <v>2003</v>
      </c>
      <c r="B43" s="101" t="s">
        <v>84</v>
      </c>
      <c r="C43" s="101">
        <v>42</v>
      </c>
      <c r="D43" s="102">
        <v>10644</v>
      </c>
      <c r="E43" s="107">
        <v>10659.044324122478</v>
      </c>
      <c r="F43" s="107">
        <v>-15.044324122478429</v>
      </c>
    </row>
    <row r="44" spans="1:13" ht="14.4" x14ac:dyDescent="0.3">
      <c r="A44" s="100">
        <v>2003</v>
      </c>
      <c r="B44" s="101" t="s">
        <v>83</v>
      </c>
      <c r="C44" s="101">
        <v>43</v>
      </c>
      <c r="D44" s="102">
        <v>9766</v>
      </c>
      <c r="E44" s="107">
        <v>10738.989736477113</v>
      </c>
      <c r="F44" s="107">
        <v>-972.98973647711318</v>
      </c>
    </row>
    <row r="45" spans="1:13" ht="14.4" x14ac:dyDescent="0.3">
      <c r="A45" s="100">
        <v>2003</v>
      </c>
      <c r="B45" s="101" t="s">
        <v>82</v>
      </c>
      <c r="C45" s="101">
        <v>44</v>
      </c>
      <c r="D45" s="102">
        <v>7672</v>
      </c>
      <c r="E45" s="107">
        <v>10818.93514883175</v>
      </c>
      <c r="F45" s="107">
        <v>-3146.9351488317498</v>
      </c>
    </row>
    <row r="46" spans="1:13" ht="14.4" x14ac:dyDescent="0.3">
      <c r="A46" s="100">
        <v>2003</v>
      </c>
      <c r="B46" s="101" t="s">
        <v>93</v>
      </c>
      <c r="C46" s="101">
        <v>45</v>
      </c>
      <c r="D46" s="102">
        <v>11016</v>
      </c>
      <c r="E46" s="107">
        <v>10898.880561186385</v>
      </c>
      <c r="F46" s="107">
        <v>117.11943881361549</v>
      </c>
    </row>
    <row r="47" spans="1:13" ht="14.4" x14ac:dyDescent="0.3">
      <c r="A47" s="100">
        <v>2003</v>
      </c>
      <c r="B47" s="101" t="s">
        <v>92</v>
      </c>
      <c r="C47" s="101">
        <v>46</v>
      </c>
      <c r="D47" s="102">
        <v>11802</v>
      </c>
      <c r="E47" s="107">
        <v>10978.825973541021</v>
      </c>
      <c r="F47" s="107">
        <v>823.17402645897891</v>
      </c>
    </row>
    <row r="48" spans="1:13" ht="14.4" x14ac:dyDescent="0.3">
      <c r="A48" s="100">
        <v>2003</v>
      </c>
      <c r="B48" s="101" t="s">
        <v>91</v>
      </c>
      <c r="C48" s="101">
        <v>47</v>
      </c>
      <c r="D48" s="102">
        <v>14923</v>
      </c>
      <c r="E48" s="107">
        <v>11058.771385895656</v>
      </c>
      <c r="F48" s="107">
        <v>3864.2286141043442</v>
      </c>
    </row>
    <row r="49" spans="1:6" ht="14.4" x14ac:dyDescent="0.3">
      <c r="A49" s="100">
        <v>2003</v>
      </c>
      <c r="B49" s="101" t="s">
        <v>90</v>
      </c>
      <c r="C49" s="101">
        <v>48</v>
      </c>
      <c r="D49" s="102">
        <v>17460</v>
      </c>
      <c r="E49" s="107">
        <v>11138.716798250292</v>
      </c>
      <c r="F49" s="107">
        <v>6321.2832017497076</v>
      </c>
    </row>
    <row r="50" spans="1:6" ht="14.4" x14ac:dyDescent="0.3">
      <c r="A50" s="100">
        <v>2004</v>
      </c>
      <c r="B50" s="101" t="s">
        <v>89</v>
      </c>
      <c r="C50" s="101">
        <v>49</v>
      </c>
      <c r="D50" s="102">
        <v>10053</v>
      </c>
      <c r="E50" s="107">
        <v>11218.662210604929</v>
      </c>
      <c r="F50" s="107">
        <v>-1165.662210604929</v>
      </c>
    </row>
    <row r="51" spans="1:6" ht="14.4" x14ac:dyDescent="0.3">
      <c r="A51" s="100">
        <v>2004</v>
      </c>
      <c r="B51" s="101" t="s">
        <v>88</v>
      </c>
      <c r="C51" s="101">
        <v>50</v>
      </c>
      <c r="D51" s="102">
        <v>10807</v>
      </c>
      <c r="E51" s="107">
        <v>11298.607622959564</v>
      </c>
      <c r="F51" s="107">
        <v>-491.60762295956374</v>
      </c>
    </row>
    <row r="52" spans="1:6" ht="14.4" x14ac:dyDescent="0.3">
      <c r="A52" s="100">
        <v>2004</v>
      </c>
      <c r="B52" s="101" t="s">
        <v>87</v>
      </c>
      <c r="C52" s="101">
        <v>51</v>
      </c>
      <c r="D52" s="102">
        <v>10713</v>
      </c>
      <c r="E52" s="107">
        <v>11378.5530353142</v>
      </c>
      <c r="F52" s="107">
        <v>-665.55303531420032</v>
      </c>
    </row>
    <row r="53" spans="1:6" ht="14.4" x14ac:dyDescent="0.3">
      <c r="A53" s="100">
        <v>2004</v>
      </c>
      <c r="B53" s="101" t="s">
        <v>86</v>
      </c>
      <c r="C53" s="101">
        <v>52</v>
      </c>
      <c r="D53" s="102">
        <v>10731</v>
      </c>
      <c r="E53" s="107">
        <v>11458.498447668835</v>
      </c>
      <c r="F53" s="107">
        <v>-727.49844766883507</v>
      </c>
    </row>
    <row r="54" spans="1:6" ht="14.4" x14ac:dyDescent="0.3">
      <c r="A54" s="100">
        <v>2004</v>
      </c>
      <c r="B54" s="101" t="s">
        <v>85</v>
      </c>
      <c r="C54" s="101">
        <v>53</v>
      </c>
      <c r="D54" s="102">
        <v>11344</v>
      </c>
      <c r="E54" s="107">
        <v>11538.443860023472</v>
      </c>
      <c r="F54" s="107">
        <v>-194.44386002347164</v>
      </c>
    </row>
    <row r="55" spans="1:6" ht="14.4" x14ac:dyDescent="0.3">
      <c r="A55" s="100">
        <v>2004</v>
      </c>
      <c r="B55" s="101" t="s">
        <v>84</v>
      </c>
      <c r="C55" s="101">
        <v>54</v>
      </c>
      <c r="D55" s="102">
        <v>11510</v>
      </c>
      <c r="E55" s="107">
        <v>11618.389272378106</v>
      </c>
      <c r="F55" s="107">
        <v>-108.3892723781064</v>
      </c>
    </row>
    <row r="56" spans="1:6" ht="14.4" x14ac:dyDescent="0.3">
      <c r="A56" s="100">
        <v>2004</v>
      </c>
      <c r="B56" s="101" t="s">
        <v>83</v>
      </c>
      <c r="C56" s="101">
        <v>55</v>
      </c>
      <c r="D56" s="102">
        <v>10725</v>
      </c>
      <c r="E56" s="107">
        <v>11698.334684732743</v>
      </c>
      <c r="F56" s="107">
        <v>-973.33468473274297</v>
      </c>
    </row>
    <row r="57" spans="1:6" ht="14.4" x14ac:dyDescent="0.3">
      <c r="A57" s="100">
        <v>2004</v>
      </c>
      <c r="B57" s="101" t="s">
        <v>82</v>
      </c>
      <c r="C57" s="101">
        <v>56</v>
      </c>
      <c r="D57" s="102">
        <v>8395</v>
      </c>
      <c r="E57" s="107">
        <v>11778.28009708738</v>
      </c>
      <c r="F57" s="107">
        <v>-3383.2800970873795</v>
      </c>
    </row>
    <row r="58" spans="1:6" ht="14.4" x14ac:dyDescent="0.3">
      <c r="A58" s="100">
        <v>2004</v>
      </c>
      <c r="B58" s="101" t="s">
        <v>93</v>
      </c>
      <c r="C58" s="101">
        <v>57</v>
      </c>
      <c r="D58" s="102">
        <v>11983</v>
      </c>
      <c r="E58" s="107">
        <v>11858.225509442014</v>
      </c>
      <c r="F58" s="107">
        <v>124.7744905579857</v>
      </c>
    </row>
    <row r="59" spans="1:6" ht="14.4" x14ac:dyDescent="0.3">
      <c r="A59" s="100">
        <v>2004</v>
      </c>
      <c r="B59" s="101" t="s">
        <v>92</v>
      </c>
      <c r="C59" s="101">
        <v>58</v>
      </c>
      <c r="D59" s="102">
        <v>14028</v>
      </c>
      <c r="E59" s="107">
        <v>11938.170921796649</v>
      </c>
      <c r="F59" s="107">
        <v>2089.8290782033509</v>
      </c>
    </row>
    <row r="60" spans="1:6" ht="14.4" x14ac:dyDescent="0.3">
      <c r="A60" s="100">
        <v>2004</v>
      </c>
      <c r="B60" s="101" t="s">
        <v>91</v>
      </c>
      <c r="C60" s="101">
        <v>59</v>
      </c>
      <c r="D60" s="102">
        <v>17202</v>
      </c>
      <c r="E60" s="107">
        <v>12018.116334151286</v>
      </c>
      <c r="F60" s="107">
        <v>5183.8836658487144</v>
      </c>
    </row>
    <row r="61" spans="1:6" ht="14.4" x14ac:dyDescent="0.3">
      <c r="A61" s="100">
        <v>2004</v>
      </c>
      <c r="B61" s="101" t="s">
        <v>90</v>
      </c>
      <c r="C61" s="101">
        <v>60</v>
      </c>
      <c r="D61" s="102">
        <v>18821</v>
      </c>
      <c r="E61" s="107">
        <v>12098.061746505922</v>
      </c>
      <c r="F61" s="107">
        <v>6722.9382534940778</v>
      </c>
    </row>
    <row r="62" spans="1:6" ht="14.4" x14ac:dyDescent="0.3">
      <c r="A62" s="100">
        <v>2005</v>
      </c>
      <c r="B62" s="101" t="s">
        <v>89</v>
      </c>
      <c r="C62" s="101">
        <v>61</v>
      </c>
      <c r="D62" s="102">
        <v>11098</v>
      </c>
      <c r="E62" s="107">
        <v>12178.007158860557</v>
      </c>
      <c r="F62" s="107">
        <v>-1080.007158860557</v>
      </c>
    </row>
    <row r="63" spans="1:6" ht="14.4" x14ac:dyDescent="0.3">
      <c r="A63" s="100">
        <v>2005</v>
      </c>
      <c r="B63" s="101" t="s">
        <v>88</v>
      </c>
      <c r="C63" s="101">
        <v>62</v>
      </c>
      <c r="D63" s="102">
        <v>11089</v>
      </c>
      <c r="E63" s="107">
        <v>12257.952571215194</v>
      </c>
      <c r="F63" s="107">
        <v>-1168.9525712151935</v>
      </c>
    </row>
    <row r="64" spans="1:6" ht="14.4" x14ac:dyDescent="0.3">
      <c r="A64" s="100">
        <v>2005</v>
      </c>
      <c r="B64" s="101" t="s">
        <v>87</v>
      </c>
      <c r="C64" s="101">
        <v>63</v>
      </c>
      <c r="D64" s="102">
        <v>11730</v>
      </c>
      <c r="E64" s="107">
        <v>12337.89798356983</v>
      </c>
      <c r="F64" s="107">
        <v>-607.8979835698301</v>
      </c>
    </row>
    <row r="65" spans="1:6" ht="14.4" x14ac:dyDescent="0.3">
      <c r="A65" s="100">
        <v>2005</v>
      </c>
      <c r="B65" s="101" t="s">
        <v>86</v>
      </c>
      <c r="C65" s="101">
        <v>64</v>
      </c>
      <c r="D65" s="102">
        <v>11534</v>
      </c>
      <c r="E65" s="107">
        <v>12417.843395924465</v>
      </c>
      <c r="F65" s="107">
        <v>-883.84339592446486</v>
      </c>
    </row>
    <row r="66" spans="1:6" ht="14.4" x14ac:dyDescent="0.3">
      <c r="A66" s="100">
        <v>2005</v>
      </c>
      <c r="B66" s="101" t="s">
        <v>85</v>
      </c>
      <c r="C66" s="101">
        <v>65</v>
      </c>
      <c r="D66" s="102">
        <v>12323</v>
      </c>
      <c r="E66" s="107">
        <v>12497.7888082791</v>
      </c>
      <c r="F66" s="107">
        <v>-174.78880827909961</v>
      </c>
    </row>
    <row r="67" spans="1:6" ht="14.4" x14ac:dyDescent="0.3">
      <c r="A67" s="100">
        <v>2005</v>
      </c>
      <c r="B67" s="101" t="s">
        <v>84</v>
      </c>
      <c r="C67" s="101">
        <v>66</v>
      </c>
      <c r="D67" s="102">
        <v>12067</v>
      </c>
      <c r="E67" s="107">
        <v>12577.734220633736</v>
      </c>
      <c r="F67" s="107">
        <v>-510.73422063373619</v>
      </c>
    </row>
    <row r="68" spans="1:6" ht="14.4" x14ac:dyDescent="0.3">
      <c r="A68" s="100">
        <v>2005</v>
      </c>
      <c r="B68" s="101" t="s">
        <v>83</v>
      </c>
      <c r="C68" s="101">
        <v>67</v>
      </c>
      <c r="D68" s="102">
        <v>10893</v>
      </c>
      <c r="E68" s="107">
        <v>12657.679632988373</v>
      </c>
      <c r="F68" s="107">
        <v>-1764.6796329883728</v>
      </c>
    </row>
    <row r="69" spans="1:6" ht="14.4" x14ac:dyDescent="0.3">
      <c r="A69" s="100">
        <v>2005</v>
      </c>
      <c r="B69" s="101" t="s">
        <v>82</v>
      </c>
      <c r="C69" s="101">
        <v>68</v>
      </c>
      <c r="D69" s="102">
        <v>9137</v>
      </c>
      <c r="E69" s="107">
        <v>12737.625045343008</v>
      </c>
      <c r="F69" s="107">
        <v>-3600.6250453430075</v>
      </c>
    </row>
    <row r="70" spans="1:6" ht="14.4" x14ac:dyDescent="0.3">
      <c r="A70" s="100">
        <v>2005</v>
      </c>
      <c r="B70" s="101" t="s">
        <v>93</v>
      </c>
      <c r="C70" s="101">
        <v>69</v>
      </c>
      <c r="D70" s="102">
        <v>12805</v>
      </c>
      <c r="E70" s="107">
        <v>12817.570457697644</v>
      </c>
      <c r="F70" s="107">
        <v>-12.570457697644088</v>
      </c>
    </row>
    <row r="71" spans="1:6" ht="14.4" x14ac:dyDescent="0.3">
      <c r="A71" s="100">
        <v>2005</v>
      </c>
      <c r="B71" s="101" t="s">
        <v>92</v>
      </c>
      <c r="C71" s="101">
        <v>70</v>
      </c>
      <c r="D71" s="102">
        <v>14612</v>
      </c>
      <c r="E71" s="107">
        <v>12897.515870052281</v>
      </c>
      <c r="F71" s="107">
        <v>1714.4841299477193</v>
      </c>
    </row>
    <row r="72" spans="1:6" ht="14.4" x14ac:dyDescent="0.3">
      <c r="A72" s="100">
        <v>2005</v>
      </c>
      <c r="B72" s="101" t="s">
        <v>91</v>
      </c>
      <c r="C72" s="101">
        <v>71</v>
      </c>
      <c r="D72" s="102">
        <v>18844</v>
      </c>
      <c r="E72" s="107">
        <v>12977.461282406915</v>
      </c>
      <c r="F72" s="107">
        <v>5866.5387175930846</v>
      </c>
    </row>
    <row r="73" spans="1:6" ht="14.4" x14ac:dyDescent="0.3">
      <c r="A73" s="100">
        <v>2005</v>
      </c>
      <c r="B73" s="101" t="s">
        <v>90</v>
      </c>
      <c r="C73" s="101">
        <v>72</v>
      </c>
      <c r="D73" s="102">
        <v>22207</v>
      </c>
      <c r="E73" s="107">
        <v>13057.40669476155</v>
      </c>
      <c r="F73" s="107">
        <v>9149.5933052384498</v>
      </c>
    </row>
    <row r="74" spans="1:6" ht="14.4" x14ac:dyDescent="0.3">
      <c r="A74" s="100">
        <v>2006</v>
      </c>
      <c r="B74" s="101" t="s">
        <v>89</v>
      </c>
      <c r="C74" s="101">
        <v>73</v>
      </c>
      <c r="D74" s="102">
        <v>10272</v>
      </c>
      <c r="E74" s="107">
        <v>13137.352107116187</v>
      </c>
      <c r="F74" s="107">
        <v>-2865.3521071161867</v>
      </c>
    </row>
    <row r="75" spans="1:6" ht="14.4" x14ac:dyDescent="0.3">
      <c r="A75" s="100">
        <v>2006</v>
      </c>
      <c r="B75" s="101" t="s">
        <v>88</v>
      </c>
      <c r="C75" s="101">
        <v>74</v>
      </c>
      <c r="D75" s="102">
        <v>10602</v>
      </c>
      <c r="E75" s="107">
        <v>13217.297519470823</v>
      </c>
      <c r="F75" s="107">
        <v>-2615.2975194708233</v>
      </c>
    </row>
    <row r="76" spans="1:6" ht="14.4" x14ac:dyDescent="0.3">
      <c r="A76" s="100">
        <v>2006</v>
      </c>
      <c r="B76" s="101" t="s">
        <v>87</v>
      </c>
      <c r="C76" s="101">
        <v>75</v>
      </c>
      <c r="D76" s="102">
        <v>11156</v>
      </c>
      <c r="E76" s="107">
        <v>13297.242931825458</v>
      </c>
      <c r="F76" s="107">
        <v>-2141.2429318254581</v>
      </c>
    </row>
    <row r="77" spans="1:6" ht="14.4" x14ac:dyDescent="0.3">
      <c r="A77" s="100">
        <v>2006</v>
      </c>
      <c r="B77" s="101" t="s">
        <v>86</v>
      </c>
      <c r="C77" s="101">
        <v>76</v>
      </c>
      <c r="D77" s="102">
        <v>11602</v>
      </c>
      <c r="E77" s="107">
        <v>13377.188344180095</v>
      </c>
      <c r="F77" s="107">
        <v>-1775.1883441800946</v>
      </c>
    </row>
    <row r="78" spans="1:6" ht="14.4" x14ac:dyDescent="0.3">
      <c r="A78" s="100">
        <v>2006</v>
      </c>
      <c r="B78" s="101" t="s">
        <v>85</v>
      </c>
      <c r="C78" s="101">
        <v>77</v>
      </c>
      <c r="D78" s="102">
        <v>10791</v>
      </c>
      <c r="E78" s="107">
        <v>13457.133756534731</v>
      </c>
      <c r="F78" s="107">
        <v>-2666.1337565347312</v>
      </c>
    </row>
    <row r="79" spans="1:6" ht="14.4" x14ac:dyDescent="0.3">
      <c r="A79" s="100">
        <v>2006</v>
      </c>
      <c r="B79" s="101" t="s">
        <v>84</v>
      </c>
      <c r="C79" s="101">
        <v>78</v>
      </c>
      <c r="D79" s="102">
        <v>11970</v>
      </c>
      <c r="E79" s="107">
        <v>13537.079168889366</v>
      </c>
      <c r="F79" s="107">
        <v>-1567.079168889366</v>
      </c>
    </row>
    <row r="80" spans="1:6" ht="14.4" x14ac:dyDescent="0.3">
      <c r="A80" s="100">
        <v>2006</v>
      </c>
      <c r="B80" s="101" t="s">
        <v>83</v>
      </c>
      <c r="C80" s="101">
        <v>79</v>
      </c>
      <c r="D80" s="102">
        <v>12269</v>
      </c>
      <c r="E80" s="107">
        <v>13617.024581244001</v>
      </c>
      <c r="F80" s="107">
        <v>-1348.0245812440007</v>
      </c>
    </row>
    <row r="81" spans="1:6" ht="14.4" x14ac:dyDescent="0.3">
      <c r="A81" s="100">
        <v>2006</v>
      </c>
      <c r="B81" s="101" t="s">
        <v>82</v>
      </c>
      <c r="C81" s="101">
        <v>80</v>
      </c>
      <c r="D81" s="102">
        <v>9686</v>
      </c>
      <c r="E81" s="107">
        <v>13696.969993598637</v>
      </c>
      <c r="F81" s="107">
        <v>-4010.9699935986373</v>
      </c>
    </row>
    <row r="82" spans="1:6" ht="14.4" x14ac:dyDescent="0.3">
      <c r="A82" s="100">
        <v>2006</v>
      </c>
      <c r="B82" s="101" t="s">
        <v>93</v>
      </c>
      <c r="C82" s="101">
        <v>81</v>
      </c>
      <c r="D82" s="102">
        <v>13442</v>
      </c>
      <c r="E82" s="107">
        <v>13776.915405953274</v>
      </c>
      <c r="F82" s="107">
        <v>-334.91540595327388</v>
      </c>
    </row>
    <row r="83" spans="1:6" ht="14.4" x14ac:dyDescent="0.3">
      <c r="A83" s="100">
        <v>2006</v>
      </c>
      <c r="B83" s="101" t="s">
        <v>92</v>
      </c>
      <c r="C83" s="101">
        <v>82</v>
      </c>
      <c r="D83" s="102">
        <v>14774</v>
      </c>
      <c r="E83" s="107">
        <v>13856.860818307909</v>
      </c>
      <c r="F83" s="107">
        <v>917.13918169209137</v>
      </c>
    </row>
    <row r="84" spans="1:6" ht="14.4" x14ac:dyDescent="0.3">
      <c r="A84" s="100">
        <v>2006</v>
      </c>
      <c r="B84" s="101" t="s">
        <v>91</v>
      </c>
      <c r="C84" s="101">
        <v>83</v>
      </c>
      <c r="D84" s="102">
        <v>18460</v>
      </c>
      <c r="E84" s="107">
        <v>13936.806230662543</v>
      </c>
      <c r="F84" s="107">
        <v>4523.1937693374566</v>
      </c>
    </row>
    <row r="85" spans="1:6" ht="14.4" x14ac:dyDescent="0.3">
      <c r="A85" s="100">
        <v>2006</v>
      </c>
      <c r="B85" s="101" t="s">
        <v>90</v>
      </c>
      <c r="C85" s="101">
        <v>84</v>
      </c>
      <c r="D85" s="102">
        <v>21951</v>
      </c>
      <c r="E85" s="107">
        <v>14016.75164301718</v>
      </c>
      <c r="F85" s="107">
        <v>7934.24835698282</v>
      </c>
    </row>
    <row r="86" spans="1:6" ht="14.4" x14ac:dyDescent="0.3">
      <c r="A86" s="100">
        <v>2007</v>
      </c>
      <c r="B86" s="101" t="s">
        <v>89</v>
      </c>
      <c r="C86" s="101">
        <v>85</v>
      </c>
      <c r="D86" s="102">
        <v>12287</v>
      </c>
      <c r="E86" s="107">
        <v>14096.697055371817</v>
      </c>
      <c r="F86" s="107">
        <v>-1809.6970553718165</v>
      </c>
    </row>
    <row r="87" spans="1:6" ht="14.4" x14ac:dyDescent="0.3">
      <c r="A87" s="100">
        <v>2007</v>
      </c>
      <c r="B87" s="101" t="s">
        <v>88</v>
      </c>
      <c r="C87" s="101">
        <v>86</v>
      </c>
      <c r="D87" s="102">
        <v>11519</v>
      </c>
      <c r="E87" s="107">
        <v>14176.642467726451</v>
      </c>
      <c r="F87" s="107">
        <v>-2657.6424677264513</v>
      </c>
    </row>
    <row r="88" spans="1:6" ht="14.4" x14ac:dyDescent="0.3">
      <c r="A88" s="100">
        <v>2007</v>
      </c>
      <c r="B88" s="101" t="s">
        <v>87</v>
      </c>
      <c r="C88" s="101">
        <v>87</v>
      </c>
      <c r="D88" s="102">
        <v>12767</v>
      </c>
      <c r="E88" s="107">
        <v>14256.587880081088</v>
      </c>
      <c r="F88" s="107">
        <v>-1489.5878800810879</v>
      </c>
    </row>
    <row r="89" spans="1:6" ht="14.4" x14ac:dyDescent="0.3">
      <c r="A89" s="100">
        <v>2007</v>
      </c>
      <c r="B89" s="101" t="s">
        <v>86</v>
      </c>
      <c r="C89" s="101">
        <v>88</v>
      </c>
      <c r="D89" s="102">
        <v>13235</v>
      </c>
      <c r="E89" s="107">
        <v>14336.533292435724</v>
      </c>
      <c r="F89" s="107">
        <v>-1101.5332924357244</v>
      </c>
    </row>
    <row r="90" spans="1:6" ht="14.4" x14ac:dyDescent="0.3">
      <c r="A90" s="100">
        <v>2007</v>
      </c>
      <c r="B90" s="101" t="s">
        <v>85</v>
      </c>
      <c r="C90" s="101">
        <v>89</v>
      </c>
      <c r="D90" s="102">
        <v>13643</v>
      </c>
      <c r="E90" s="107">
        <v>14416.478704790359</v>
      </c>
      <c r="F90" s="107">
        <v>-773.47870479035919</v>
      </c>
    </row>
    <row r="91" spans="1:6" ht="14.4" x14ac:dyDescent="0.3">
      <c r="A91" s="100">
        <v>2007</v>
      </c>
      <c r="B91" s="101" t="s">
        <v>84</v>
      </c>
      <c r="C91" s="101">
        <v>90</v>
      </c>
      <c r="D91" s="102">
        <v>13552</v>
      </c>
      <c r="E91" s="107">
        <v>14496.424117144994</v>
      </c>
      <c r="F91" s="107">
        <v>-944.42411714499394</v>
      </c>
    </row>
    <row r="92" spans="1:6" ht="14.4" x14ac:dyDescent="0.3">
      <c r="A92" s="100">
        <v>2007</v>
      </c>
      <c r="B92" s="101" t="s">
        <v>83</v>
      </c>
      <c r="C92" s="101">
        <v>91</v>
      </c>
      <c r="D92" s="102">
        <v>13349</v>
      </c>
      <c r="E92" s="107">
        <v>14576.369529499631</v>
      </c>
      <c r="F92" s="107">
        <v>-1227.3695294996305</v>
      </c>
    </row>
    <row r="93" spans="1:6" ht="14.4" x14ac:dyDescent="0.3">
      <c r="A93" s="100">
        <v>2007</v>
      </c>
      <c r="B93" s="101" t="s">
        <v>82</v>
      </c>
      <c r="C93" s="101">
        <v>92</v>
      </c>
      <c r="D93" s="102">
        <v>10240</v>
      </c>
      <c r="E93" s="107">
        <v>14656.314941854267</v>
      </c>
      <c r="F93" s="107">
        <v>-4416.3149418542671</v>
      </c>
    </row>
    <row r="94" spans="1:6" ht="14.4" x14ac:dyDescent="0.3">
      <c r="A94" s="100">
        <v>2007</v>
      </c>
      <c r="B94" s="101" t="s">
        <v>93</v>
      </c>
      <c r="C94" s="101">
        <v>93</v>
      </c>
      <c r="D94" s="102">
        <v>14781</v>
      </c>
      <c r="E94" s="107">
        <v>14736.260354208902</v>
      </c>
      <c r="F94" s="107">
        <v>44.739645791098155</v>
      </c>
    </row>
    <row r="95" spans="1:6" ht="14.4" x14ac:dyDescent="0.3">
      <c r="A95" s="100">
        <v>2007</v>
      </c>
      <c r="B95" s="101" t="s">
        <v>92</v>
      </c>
      <c r="C95" s="101">
        <v>94</v>
      </c>
      <c r="D95" s="102">
        <v>17123</v>
      </c>
      <c r="E95" s="107">
        <v>14816.205766563538</v>
      </c>
      <c r="F95" s="107">
        <v>2306.7942334364616</v>
      </c>
    </row>
    <row r="96" spans="1:6" ht="14.4" x14ac:dyDescent="0.3">
      <c r="A96" s="100">
        <v>2007</v>
      </c>
      <c r="B96" s="101" t="s">
        <v>91</v>
      </c>
      <c r="C96" s="101">
        <v>95</v>
      </c>
      <c r="D96" s="102">
        <v>20396</v>
      </c>
      <c r="E96" s="107">
        <v>14896.151178918175</v>
      </c>
      <c r="F96" s="107">
        <v>5499.848821081825</v>
      </c>
    </row>
    <row r="97" spans="1:6" ht="14.4" x14ac:dyDescent="0.3">
      <c r="A97" s="100">
        <v>2007</v>
      </c>
      <c r="B97" s="101" t="s">
        <v>90</v>
      </c>
      <c r="C97" s="101">
        <v>96</v>
      </c>
      <c r="D97" s="102">
        <v>23609</v>
      </c>
      <c r="E97" s="107">
        <v>14976.09659127281</v>
      </c>
      <c r="F97" s="107">
        <v>8632.9034087271903</v>
      </c>
    </row>
    <row r="98" spans="1:6" ht="14.4" x14ac:dyDescent="0.3">
      <c r="A98" s="100">
        <v>2008</v>
      </c>
      <c r="B98" s="101" t="s">
        <v>89</v>
      </c>
      <c r="C98" s="101">
        <v>97</v>
      </c>
      <c r="D98" s="102">
        <v>14031</v>
      </c>
      <c r="E98" s="107">
        <v>15056.042003627445</v>
      </c>
      <c r="F98" s="107">
        <v>-1025.0420036274445</v>
      </c>
    </row>
    <row r="99" spans="1:6" ht="14.4" x14ac:dyDescent="0.3">
      <c r="A99" s="100">
        <v>2008</v>
      </c>
      <c r="B99" s="101" t="s">
        <v>88</v>
      </c>
      <c r="C99" s="101">
        <v>98</v>
      </c>
      <c r="D99" s="102">
        <v>13109</v>
      </c>
      <c r="E99" s="107">
        <v>15135.987415982081</v>
      </c>
      <c r="F99" s="107">
        <v>-2026.9874159820811</v>
      </c>
    </row>
    <row r="100" spans="1:6" ht="14.4" x14ac:dyDescent="0.3">
      <c r="A100" s="100">
        <v>2008</v>
      </c>
      <c r="B100" s="101" t="s">
        <v>87</v>
      </c>
      <c r="C100" s="101">
        <v>99</v>
      </c>
      <c r="D100" s="102">
        <v>14248</v>
      </c>
      <c r="E100" s="107">
        <v>15215.932828336718</v>
      </c>
      <c r="F100" s="107">
        <v>-967.93282833671765</v>
      </c>
    </row>
    <row r="101" spans="1:6" ht="14.4" x14ac:dyDescent="0.3">
      <c r="A101" s="100">
        <v>2008</v>
      </c>
      <c r="B101" s="101" t="s">
        <v>86</v>
      </c>
      <c r="C101" s="101">
        <v>100</v>
      </c>
      <c r="D101" s="102">
        <v>14468</v>
      </c>
      <c r="E101" s="107">
        <v>15295.878240691352</v>
      </c>
      <c r="F101" s="107">
        <v>-827.8782406913524</v>
      </c>
    </row>
    <row r="102" spans="1:6" ht="14.4" x14ac:dyDescent="0.3">
      <c r="A102" s="100">
        <v>2008</v>
      </c>
      <c r="B102" s="101" t="s">
        <v>85</v>
      </c>
      <c r="C102" s="101">
        <v>101</v>
      </c>
      <c r="D102" s="102">
        <v>14250</v>
      </c>
      <c r="E102" s="107">
        <v>15375.823653045989</v>
      </c>
      <c r="F102" s="107">
        <v>-1125.823653045989</v>
      </c>
    </row>
    <row r="103" spans="1:6" ht="14.4" x14ac:dyDescent="0.3">
      <c r="A103" s="100">
        <v>2008</v>
      </c>
      <c r="B103" s="101" t="s">
        <v>84</v>
      </c>
      <c r="C103" s="101">
        <v>102</v>
      </c>
      <c r="D103" s="102">
        <v>15024</v>
      </c>
      <c r="E103" s="107">
        <v>15455.769065400626</v>
      </c>
      <c r="F103" s="107">
        <v>-431.76906540062555</v>
      </c>
    </row>
    <row r="104" spans="1:6" ht="14.4" x14ac:dyDescent="0.3">
      <c r="A104" s="100">
        <v>2008</v>
      </c>
      <c r="B104" s="101" t="s">
        <v>83</v>
      </c>
      <c r="C104" s="101">
        <v>103</v>
      </c>
      <c r="D104" s="102">
        <v>13837</v>
      </c>
      <c r="E104" s="107">
        <v>15535.71447775526</v>
      </c>
      <c r="F104" s="107">
        <v>-1698.7144777552603</v>
      </c>
    </row>
    <row r="105" spans="1:6" ht="15" thickBot="1" x14ac:dyDescent="0.35">
      <c r="A105" s="103">
        <v>2008</v>
      </c>
      <c r="B105" s="104" t="s">
        <v>82</v>
      </c>
      <c r="C105" s="104">
        <v>104</v>
      </c>
      <c r="D105" s="105">
        <v>10522</v>
      </c>
      <c r="E105" s="107">
        <v>15615.659890109895</v>
      </c>
      <c r="F105" s="107">
        <v>-5093.6598901098951</v>
      </c>
    </row>
    <row r="106" spans="1:6" ht="13.8" thickTop="1" x14ac:dyDescent="0.25">
      <c r="B106" s="21"/>
      <c r="C106" s="21"/>
    </row>
    <row r="107" spans="1:6" x14ac:dyDescent="0.25">
      <c r="B107" s="21"/>
      <c r="C107" s="21"/>
    </row>
    <row r="108" spans="1:6" x14ac:dyDescent="0.25">
      <c r="B108" s="21"/>
      <c r="C108" s="21"/>
    </row>
    <row r="109" spans="1:6" x14ac:dyDescent="0.25">
      <c r="B109" s="21"/>
      <c r="C109" s="21"/>
    </row>
  </sheetData>
  <mergeCells count="7">
    <mergeCell ref="I24:I25"/>
    <mergeCell ref="K28:K29"/>
    <mergeCell ref="L28:L29"/>
    <mergeCell ref="H33:H34"/>
    <mergeCell ref="J33:J34"/>
    <mergeCell ref="K33:K34"/>
    <mergeCell ref="L33:M33"/>
  </mergeCells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9"/>
  <sheetViews>
    <sheetView zoomScale="135" zoomScaleNormal="135" workbookViewId="0">
      <selection activeCell="H2" sqref="H2:H13"/>
    </sheetView>
  </sheetViews>
  <sheetFormatPr defaultRowHeight="14.4" x14ac:dyDescent="0.3"/>
  <cols>
    <col min="1" max="1" width="8.88671875" style="20"/>
    <col min="2" max="2" width="9.109375" style="19"/>
    <col min="4" max="4" width="12.5546875" bestFit="1" customWidth="1"/>
    <col min="5" max="5" width="18.5546875" customWidth="1"/>
  </cols>
  <sheetData>
    <row r="1" spans="1:8" ht="15" thickTop="1" x14ac:dyDescent="0.3">
      <c r="A1" s="121" t="s">
        <v>94</v>
      </c>
      <c r="B1" s="125" t="s">
        <v>317</v>
      </c>
      <c r="D1" s="130" t="s">
        <v>322</v>
      </c>
      <c r="E1" t="s">
        <v>324</v>
      </c>
      <c r="G1" t="s">
        <v>322</v>
      </c>
      <c r="H1" t="s">
        <v>324</v>
      </c>
    </row>
    <row r="2" spans="1:8" x14ac:dyDescent="0.3">
      <c r="A2" s="122" t="s">
        <v>89</v>
      </c>
      <c r="B2" s="127">
        <v>-749.28241758241074</v>
      </c>
      <c r="D2" s="3" t="s">
        <v>89</v>
      </c>
      <c r="E2" s="91">
        <v>-1124.8844328271505</v>
      </c>
      <c r="G2" t="s">
        <v>89</v>
      </c>
      <c r="H2" s="203">
        <v>-1124.8844328271505</v>
      </c>
    </row>
    <row r="3" spans="1:8" x14ac:dyDescent="0.3">
      <c r="A3" s="123" t="s">
        <v>88</v>
      </c>
      <c r="B3" s="128">
        <v>-927.22782993704641</v>
      </c>
      <c r="D3" s="3" t="s">
        <v>88</v>
      </c>
      <c r="E3" s="91">
        <v>-1556.9409562928972</v>
      </c>
      <c r="G3" t="s">
        <v>88</v>
      </c>
      <c r="H3" s="203">
        <v>-1556.9409562928972</v>
      </c>
    </row>
    <row r="4" spans="1:8" x14ac:dyDescent="0.3">
      <c r="A4" s="123" t="s">
        <v>87</v>
      </c>
      <c r="B4" s="128">
        <v>-866.17324229168207</v>
      </c>
      <c r="D4" s="3" t="s">
        <v>87</v>
      </c>
      <c r="E4" s="91">
        <v>-952.886368647533</v>
      </c>
      <c r="G4" t="s">
        <v>87</v>
      </c>
      <c r="H4" s="203">
        <v>-952.886368647533</v>
      </c>
    </row>
    <row r="5" spans="1:8" x14ac:dyDescent="0.3">
      <c r="A5" s="123" t="s">
        <v>86</v>
      </c>
      <c r="B5" s="128">
        <v>-929.11865464631774</v>
      </c>
      <c r="D5" s="3" t="s">
        <v>86</v>
      </c>
      <c r="E5" s="91">
        <v>-847.16511433550215</v>
      </c>
      <c r="G5" t="s">
        <v>86</v>
      </c>
      <c r="H5" s="203">
        <v>-847.16511433550215</v>
      </c>
    </row>
    <row r="6" spans="1:8" x14ac:dyDescent="0.3">
      <c r="A6" s="123" t="s">
        <v>85</v>
      </c>
      <c r="B6" s="128">
        <v>-717.06406700095431</v>
      </c>
      <c r="D6" s="3" t="s">
        <v>85</v>
      </c>
      <c r="E6" s="91">
        <v>-680.33274891236033</v>
      </c>
      <c r="G6" t="s">
        <v>85</v>
      </c>
      <c r="H6" s="203">
        <v>-680.33274891236033</v>
      </c>
    </row>
    <row r="7" spans="1:8" x14ac:dyDescent="0.3">
      <c r="A7" s="123" t="s">
        <v>84</v>
      </c>
      <c r="B7" s="128">
        <v>-648.00947935558997</v>
      </c>
      <c r="D7" s="3" t="s">
        <v>84</v>
      </c>
      <c r="E7" s="91">
        <v>-585.50038348921817</v>
      </c>
      <c r="G7" t="s">
        <v>84</v>
      </c>
      <c r="H7" s="203">
        <v>-585.50038348921817</v>
      </c>
    </row>
    <row r="8" spans="1:8" x14ac:dyDescent="0.3">
      <c r="A8" s="123" t="s">
        <v>83</v>
      </c>
      <c r="B8" s="128">
        <v>-1475.9548917102256</v>
      </c>
      <c r="D8" s="3" t="s">
        <v>83</v>
      </c>
      <c r="E8" s="91">
        <v>-1282.7791291771873</v>
      </c>
      <c r="G8" t="s">
        <v>83</v>
      </c>
      <c r="H8" s="203">
        <v>-1282.7791291771873</v>
      </c>
    </row>
    <row r="9" spans="1:8" x14ac:dyDescent="0.3">
      <c r="A9" s="123" t="s">
        <v>82</v>
      </c>
      <c r="B9" s="128">
        <v>-576.9003040648613</v>
      </c>
      <c r="D9" s="3" t="s">
        <v>82</v>
      </c>
      <c r="E9" s="91">
        <v>-3278.724541531823</v>
      </c>
      <c r="G9" t="s">
        <v>82</v>
      </c>
      <c r="H9" s="203">
        <v>-3278.724541531823</v>
      </c>
    </row>
    <row r="10" spans="1:8" x14ac:dyDescent="0.3">
      <c r="A10" s="123" t="s">
        <v>93</v>
      </c>
      <c r="B10" s="128">
        <v>-849.84571641949697</v>
      </c>
      <c r="D10" s="3" t="s">
        <v>93</v>
      </c>
      <c r="E10" s="91">
        <v>-276.80303531419963</v>
      </c>
      <c r="G10" t="s">
        <v>93</v>
      </c>
      <c r="H10" s="203">
        <v>-276.80303531419963</v>
      </c>
    </row>
    <row r="11" spans="1:8" x14ac:dyDescent="0.3">
      <c r="A11" s="123" t="s">
        <v>92</v>
      </c>
      <c r="B11" s="128">
        <v>589.20887122586737</v>
      </c>
      <c r="D11" s="3" t="s">
        <v>92</v>
      </c>
      <c r="E11" s="91">
        <v>1225.5015523311645</v>
      </c>
      <c r="G11" t="s">
        <v>92</v>
      </c>
      <c r="H11" s="203">
        <v>1225.5015523311645</v>
      </c>
    </row>
    <row r="12" spans="1:8" x14ac:dyDescent="0.3">
      <c r="A12" s="123" t="s">
        <v>91</v>
      </c>
      <c r="B12" s="128">
        <v>2118.2634588712317</v>
      </c>
      <c r="D12" s="3" t="s">
        <v>91</v>
      </c>
      <c r="E12" s="91">
        <v>4126.5561399765284</v>
      </c>
      <c r="G12" t="s">
        <v>91</v>
      </c>
      <c r="H12" s="203">
        <v>4126.5561399765284</v>
      </c>
    </row>
    <row r="13" spans="1:8" x14ac:dyDescent="0.3">
      <c r="A13" s="123" t="s">
        <v>90</v>
      </c>
      <c r="B13" s="128">
        <v>3736.3180465165951</v>
      </c>
      <c r="D13" s="3" t="s">
        <v>90</v>
      </c>
      <c r="E13" s="91">
        <v>6522.6107276218918</v>
      </c>
      <c r="G13" t="s">
        <v>90</v>
      </c>
      <c r="H13" s="203">
        <v>6522.6107276218918</v>
      </c>
    </row>
    <row r="14" spans="1:8" x14ac:dyDescent="0.3">
      <c r="A14" s="123" t="s">
        <v>89</v>
      </c>
      <c r="B14" s="128">
        <v>-1361.6273658380396</v>
      </c>
      <c r="D14" s="3" t="s">
        <v>323</v>
      </c>
      <c r="E14" s="91"/>
    </row>
    <row r="15" spans="1:8" x14ac:dyDescent="0.3">
      <c r="A15" s="123" t="s">
        <v>88</v>
      </c>
      <c r="B15" s="128">
        <v>-1458.5727781926762</v>
      </c>
      <c r="D15" s="3" t="s">
        <v>96</v>
      </c>
      <c r="E15" s="91">
        <v>4.3725706816006166E-13</v>
      </c>
    </row>
    <row r="16" spans="1:8" x14ac:dyDescent="0.3">
      <c r="A16" s="123" t="s">
        <v>87</v>
      </c>
      <c r="B16" s="128">
        <v>-894.51819054731095</v>
      </c>
    </row>
    <row r="17" spans="1:2" x14ac:dyDescent="0.3">
      <c r="A17" s="123" t="s">
        <v>86</v>
      </c>
      <c r="B17" s="128">
        <v>-671.46360290194752</v>
      </c>
    </row>
    <row r="18" spans="1:2" x14ac:dyDescent="0.3">
      <c r="A18" s="123" t="s">
        <v>85</v>
      </c>
      <c r="B18" s="128">
        <v>-156.4090152565841</v>
      </c>
    </row>
    <row r="19" spans="1:2" x14ac:dyDescent="0.3">
      <c r="A19" s="123" t="s">
        <v>84</v>
      </c>
      <c r="B19" s="128">
        <v>-763.35442761121885</v>
      </c>
    </row>
    <row r="20" spans="1:2" x14ac:dyDescent="0.3">
      <c r="A20" s="123" t="s">
        <v>83</v>
      </c>
      <c r="B20" s="128">
        <v>-1004.2998399658554</v>
      </c>
    </row>
    <row r="21" spans="1:2" x14ac:dyDescent="0.3">
      <c r="A21" s="123" t="s">
        <v>82</v>
      </c>
      <c r="B21" s="128">
        <v>-2380.2452523204902</v>
      </c>
    </row>
    <row r="22" spans="1:2" x14ac:dyDescent="0.3">
      <c r="A22" s="123" t="s">
        <v>93</v>
      </c>
      <c r="B22" s="128">
        <v>-455.19066467512675</v>
      </c>
    </row>
    <row r="23" spans="1:2" x14ac:dyDescent="0.3">
      <c r="A23" s="123" t="s">
        <v>92</v>
      </c>
      <c r="B23" s="128">
        <v>449.86392297023849</v>
      </c>
    </row>
    <row r="24" spans="1:2" x14ac:dyDescent="0.3">
      <c r="A24" s="123" t="s">
        <v>91</v>
      </c>
      <c r="B24" s="128">
        <v>2938.9185106156019</v>
      </c>
    </row>
    <row r="25" spans="1:2" x14ac:dyDescent="0.3">
      <c r="A25" s="123" t="s">
        <v>90</v>
      </c>
      <c r="B25" s="128">
        <v>4525.9730982609653</v>
      </c>
    </row>
    <row r="26" spans="1:2" x14ac:dyDescent="0.3">
      <c r="A26" s="123" t="s">
        <v>89</v>
      </c>
      <c r="B26" s="128">
        <v>-1074.9723140936694</v>
      </c>
    </row>
    <row r="27" spans="1:2" x14ac:dyDescent="0.3">
      <c r="A27" s="123" t="s">
        <v>88</v>
      </c>
      <c r="B27" s="128">
        <v>-1215.9177264483042</v>
      </c>
    </row>
    <row r="28" spans="1:2" x14ac:dyDescent="0.3">
      <c r="A28" s="123" t="s">
        <v>87</v>
      </c>
      <c r="B28" s="128">
        <v>-135.86313880294074</v>
      </c>
    </row>
    <row r="29" spans="1:2" x14ac:dyDescent="0.3">
      <c r="A29" s="123" t="s">
        <v>86</v>
      </c>
      <c r="B29" s="128">
        <v>-719.80855115757731</v>
      </c>
    </row>
    <row r="30" spans="1:2" x14ac:dyDescent="0.3">
      <c r="A30" s="123" t="s">
        <v>85</v>
      </c>
      <c r="B30" s="128">
        <v>-306.75396351221207</v>
      </c>
    </row>
    <row r="31" spans="1:2" x14ac:dyDescent="0.3">
      <c r="A31" s="123" t="s">
        <v>84</v>
      </c>
      <c r="B31" s="128">
        <v>-280.69937586684864</v>
      </c>
    </row>
    <row r="32" spans="1:2" x14ac:dyDescent="0.3">
      <c r="A32" s="123" t="s">
        <v>83</v>
      </c>
      <c r="B32" s="128">
        <v>-1079.6447882214852</v>
      </c>
    </row>
    <row r="33" spans="1:2" x14ac:dyDescent="0.3">
      <c r="A33" s="123" t="s">
        <v>82</v>
      </c>
      <c r="B33" s="128">
        <v>-2899.59020057612</v>
      </c>
    </row>
    <row r="34" spans="1:2" x14ac:dyDescent="0.3">
      <c r="A34" s="123" t="s">
        <v>93</v>
      </c>
      <c r="B34" s="128">
        <v>-848.53561293075472</v>
      </c>
    </row>
    <row r="35" spans="1:2" x14ac:dyDescent="0.3">
      <c r="A35" s="123" t="s">
        <v>92</v>
      </c>
      <c r="B35" s="128">
        <v>913.5189747146087</v>
      </c>
    </row>
    <row r="36" spans="1:2" x14ac:dyDescent="0.3">
      <c r="A36" s="123" t="s">
        <v>91</v>
      </c>
      <c r="B36" s="128">
        <v>3017.5735623599721</v>
      </c>
    </row>
    <row r="37" spans="1:2" x14ac:dyDescent="0.3">
      <c r="A37" s="123" t="s">
        <v>90</v>
      </c>
      <c r="B37" s="128">
        <v>5157.6281500053374</v>
      </c>
    </row>
    <row r="38" spans="1:2" x14ac:dyDescent="0.3">
      <c r="A38" s="123" t="s">
        <v>89</v>
      </c>
      <c r="B38" s="128">
        <v>1007.6827376507008</v>
      </c>
    </row>
    <row r="39" spans="1:2" x14ac:dyDescent="0.3">
      <c r="A39" s="123" t="s">
        <v>88</v>
      </c>
      <c r="B39" s="128">
        <v>-1450.2626747039358</v>
      </c>
    </row>
    <row r="40" spans="1:2" x14ac:dyDescent="0.3">
      <c r="A40" s="123" t="s">
        <v>87</v>
      </c>
      <c r="B40" s="128">
        <v>-807.20808705857053</v>
      </c>
    </row>
    <row r="41" spans="1:2" x14ac:dyDescent="0.3">
      <c r="A41" s="123" t="s">
        <v>86</v>
      </c>
      <c r="B41" s="128">
        <v>11.846500586794718</v>
      </c>
    </row>
    <row r="42" spans="1:2" x14ac:dyDescent="0.3">
      <c r="A42" s="123" t="s">
        <v>85</v>
      </c>
      <c r="B42" s="128">
        <v>-8.0989117678418552</v>
      </c>
    </row>
    <row r="43" spans="1:2" x14ac:dyDescent="0.3">
      <c r="A43" s="123" t="s">
        <v>84</v>
      </c>
      <c r="B43" s="128">
        <v>-15.044324122478429</v>
      </c>
    </row>
    <row r="44" spans="1:2" x14ac:dyDescent="0.3">
      <c r="A44" s="123" t="s">
        <v>83</v>
      </c>
      <c r="B44" s="128">
        <v>-972.98973647711318</v>
      </c>
    </row>
    <row r="45" spans="1:2" x14ac:dyDescent="0.3">
      <c r="A45" s="123" t="s">
        <v>82</v>
      </c>
      <c r="B45" s="128">
        <v>-3146.9351488317498</v>
      </c>
    </row>
    <row r="46" spans="1:2" x14ac:dyDescent="0.3">
      <c r="A46" s="123" t="s">
        <v>93</v>
      </c>
      <c r="B46" s="128">
        <v>117.11943881361549</v>
      </c>
    </row>
    <row r="47" spans="1:2" x14ac:dyDescent="0.3">
      <c r="A47" s="123" t="s">
        <v>92</v>
      </c>
      <c r="B47" s="128">
        <v>823.17402645897891</v>
      </c>
    </row>
    <row r="48" spans="1:2" x14ac:dyDescent="0.3">
      <c r="A48" s="123" t="s">
        <v>91</v>
      </c>
      <c r="B48" s="128">
        <v>3864.2286141043442</v>
      </c>
    </row>
    <row r="49" spans="1:2" x14ac:dyDescent="0.3">
      <c r="A49" s="123" t="s">
        <v>90</v>
      </c>
      <c r="B49" s="128">
        <v>6321.2832017497076</v>
      </c>
    </row>
    <row r="50" spans="1:2" x14ac:dyDescent="0.3">
      <c r="A50" s="123" t="s">
        <v>89</v>
      </c>
      <c r="B50" s="128">
        <v>-1165.662210604929</v>
      </c>
    </row>
    <row r="51" spans="1:2" x14ac:dyDescent="0.3">
      <c r="A51" s="123" t="s">
        <v>88</v>
      </c>
      <c r="B51" s="128">
        <v>-491.60762295956374</v>
      </c>
    </row>
    <row r="52" spans="1:2" x14ac:dyDescent="0.3">
      <c r="A52" s="123" t="s">
        <v>87</v>
      </c>
      <c r="B52" s="128">
        <v>-665.55303531420032</v>
      </c>
    </row>
    <row r="53" spans="1:2" x14ac:dyDescent="0.3">
      <c r="A53" s="123" t="s">
        <v>86</v>
      </c>
      <c r="B53" s="128">
        <v>-727.49844766883507</v>
      </c>
    </row>
    <row r="54" spans="1:2" x14ac:dyDescent="0.3">
      <c r="A54" s="123" t="s">
        <v>85</v>
      </c>
      <c r="B54" s="128">
        <v>-194.44386002347164</v>
      </c>
    </row>
    <row r="55" spans="1:2" x14ac:dyDescent="0.3">
      <c r="A55" s="123" t="s">
        <v>84</v>
      </c>
      <c r="B55" s="128">
        <v>-108.3892723781064</v>
      </c>
    </row>
    <row r="56" spans="1:2" x14ac:dyDescent="0.3">
      <c r="A56" s="123" t="s">
        <v>83</v>
      </c>
      <c r="B56" s="128">
        <v>-973.33468473274297</v>
      </c>
    </row>
    <row r="57" spans="1:2" x14ac:dyDescent="0.3">
      <c r="A57" s="123" t="s">
        <v>82</v>
      </c>
      <c r="B57" s="128">
        <v>-3383.2800970873795</v>
      </c>
    </row>
    <row r="58" spans="1:2" x14ac:dyDescent="0.3">
      <c r="A58" s="123" t="s">
        <v>93</v>
      </c>
      <c r="B58" s="128">
        <v>124.7744905579857</v>
      </c>
    </row>
    <row r="59" spans="1:2" x14ac:dyDescent="0.3">
      <c r="A59" s="123" t="s">
        <v>92</v>
      </c>
      <c r="B59" s="128">
        <v>2089.8290782033509</v>
      </c>
    </row>
    <row r="60" spans="1:2" x14ac:dyDescent="0.3">
      <c r="A60" s="123" t="s">
        <v>91</v>
      </c>
      <c r="B60" s="128">
        <v>5183.8836658487144</v>
      </c>
    </row>
    <row r="61" spans="1:2" x14ac:dyDescent="0.3">
      <c r="A61" s="123" t="s">
        <v>90</v>
      </c>
      <c r="B61" s="128">
        <v>6722.9382534940778</v>
      </c>
    </row>
    <row r="62" spans="1:2" x14ac:dyDescent="0.3">
      <c r="A62" s="123" t="s">
        <v>89</v>
      </c>
      <c r="B62" s="128">
        <v>-1080.007158860557</v>
      </c>
    </row>
    <row r="63" spans="1:2" x14ac:dyDescent="0.3">
      <c r="A63" s="123" t="s">
        <v>88</v>
      </c>
      <c r="B63" s="128">
        <v>-1168.9525712151935</v>
      </c>
    </row>
    <row r="64" spans="1:2" x14ac:dyDescent="0.3">
      <c r="A64" s="123" t="s">
        <v>87</v>
      </c>
      <c r="B64" s="128">
        <v>-607.8979835698301</v>
      </c>
    </row>
    <row r="65" spans="1:2" x14ac:dyDescent="0.3">
      <c r="A65" s="123" t="s">
        <v>86</v>
      </c>
      <c r="B65" s="128">
        <v>-883.84339592446486</v>
      </c>
    </row>
    <row r="66" spans="1:2" x14ac:dyDescent="0.3">
      <c r="A66" s="123" t="s">
        <v>85</v>
      </c>
      <c r="B66" s="128">
        <v>-174.78880827909961</v>
      </c>
    </row>
    <row r="67" spans="1:2" x14ac:dyDescent="0.3">
      <c r="A67" s="123" t="s">
        <v>84</v>
      </c>
      <c r="B67" s="128">
        <v>-510.73422063373619</v>
      </c>
    </row>
    <row r="68" spans="1:2" x14ac:dyDescent="0.3">
      <c r="A68" s="123" t="s">
        <v>83</v>
      </c>
      <c r="B68" s="128">
        <v>-1764.6796329883728</v>
      </c>
    </row>
    <row r="69" spans="1:2" x14ac:dyDescent="0.3">
      <c r="A69" s="123" t="s">
        <v>82</v>
      </c>
      <c r="B69" s="128">
        <v>-3600.6250453430075</v>
      </c>
    </row>
    <row r="70" spans="1:2" x14ac:dyDescent="0.3">
      <c r="A70" s="123" t="s">
        <v>93</v>
      </c>
      <c r="B70" s="128">
        <v>-12.570457697644088</v>
      </c>
    </row>
    <row r="71" spans="1:2" x14ac:dyDescent="0.3">
      <c r="A71" s="123" t="s">
        <v>92</v>
      </c>
      <c r="B71" s="128">
        <v>1714.4841299477193</v>
      </c>
    </row>
    <row r="72" spans="1:2" x14ac:dyDescent="0.3">
      <c r="A72" s="123" t="s">
        <v>91</v>
      </c>
      <c r="B72" s="128">
        <v>5866.5387175930846</v>
      </c>
    </row>
    <row r="73" spans="1:2" x14ac:dyDescent="0.3">
      <c r="A73" s="123" t="s">
        <v>90</v>
      </c>
      <c r="B73" s="128">
        <v>9149.5933052384498</v>
      </c>
    </row>
    <row r="74" spans="1:2" x14ac:dyDescent="0.3">
      <c r="A74" s="123" t="s">
        <v>89</v>
      </c>
      <c r="B74" s="128">
        <v>-2865.3521071161867</v>
      </c>
    </row>
    <row r="75" spans="1:2" x14ac:dyDescent="0.3">
      <c r="A75" s="123" t="s">
        <v>88</v>
      </c>
      <c r="B75" s="128">
        <v>-2615.2975194708233</v>
      </c>
    </row>
    <row r="76" spans="1:2" x14ac:dyDescent="0.3">
      <c r="A76" s="123" t="s">
        <v>87</v>
      </c>
      <c r="B76" s="128">
        <v>-2141.2429318254581</v>
      </c>
    </row>
    <row r="77" spans="1:2" x14ac:dyDescent="0.3">
      <c r="A77" s="123" t="s">
        <v>86</v>
      </c>
      <c r="B77" s="128">
        <v>-1775.1883441800946</v>
      </c>
    </row>
    <row r="78" spans="1:2" x14ac:dyDescent="0.3">
      <c r="A78" s="123" t="s">
        <v>85</v>
      </c>
      <c r="B78" s="128">
        <v>-2666.1337565347312</v>
      </c>
    </row>
    <row r="79" spans="1:2" x14ac:dyDescent="0.3">
      <c r="A79" s="123" t="s">
        <v>84</v>
      </c>
      <c r="B79" s="128">
        <v>-1567.079168889366</v>
      </c>
    </row>
    <row r="80" spans="1:2" x14ac:dyDescent="0.3">
      <c r="A80" s="123" t="s">
        <v>83</v>
      </c>
      <c r="B80" s="128">
        <v>-1348.0245812440007</v>
      </c>
    </row>
    <row r="81" spans="1:2" x14ac:dyDescent="0.3">
      <c r="A81" s="123" t="s">
        <v>82</v>
      </c>
      <c r="B81" s="128">
        <v>-4010.9699935986373</v>
      </c>
    </row>
    <row r="82" spans="1:2" x14ac:dyDescent="0.3">
      <c r="A82" s="123" t="s">
        <v>93</v>
      </c>
      <c r="B82" s="128">
        <v>-334.91540595327388</v>
      </c>
    </row>
    <row r="83" spans="1:2" x14ac:dyDescent="0.3">
      <c r="A83" s="123" t="s">
        <v>92</v>
      </c>
      <c r="B83" s="128">
        <v>917.13918169209137</v>
      </c>
    </row>
    <row r="84" spans="1:2" x14ac:dyDescent="0.3">
      <c r="A84" s="123" t="s">
        <v>91</v>
      </c>
      <c r="B84" s="128">
        <v>4523.1937693374566</v>
      </c>
    </row>
    <row r="85" spans="1:2" x14ac:dyDescent="0.3">
      <c r="A85" s="123" t="s">
        <v>90</v>
      </c>
      <c r="B85" s="128">
        <v>7934.24835698282</v>
      </c>
    </row>
    <row r="86" spans="1:2" x14ac:dyDescent="0.3">
      <c r="A86" s="123" t="s">
        <v>89</v>
      </c>
      <c r="B86" s="128">
        <v>-1809.6970553718165</v>
      </c>
    </row>
    <row r="87" spans="1:2" x14ac:dyDescent="0.3">
      <c r="A87" s="123" t="s">
        <v>88</v>
      </c>
      <c r="B87" s="128">
        <v>-2657.6424677264513</v>
      </c>
    </row>
    <row r="88" spans="1:2" x14ac:dyDescent="0.3">
      <c r="A88" s="123" t="s">
        <v>87</v>
      </c>
      <c r="B88" s="128">
        <v>-1489.5878800810879</v>
      </c>
    </row>
    <row r="89" spans="1:2" x14ac:dyDescent="0.3">
      <c r="A89" s="123" t="s">
        <v>86</v>
      </c>
      <c r="B89" s="128">
        <v>-1101.5332924357244</v>
      </c>
    </row>
    <row r="90" spans="1:2" x14ac:dyDescent="0.3">
      <c r="A90" s="123" t="s">
        <v>85</v>
      </c>
      <c r="B90" s="128">
        <v>-773.47870479035919</v>
      </c>
    </row>
    <row r="91" spans="1:2" x14ac:dyDescent="0.3">
      <c r="A91" s="123" t="s">
        <v>84</v>
      </c>
      <c r="B91" s="128">
        <v>-944.42411714499394</v>
      </c>
    </row>
    <row r="92" spans="1:2" x14ac:dyDescent="0.3">
      <c r="A92" s="123" t="s">
        <v>83</v>
      </c>
      <c r="B92" s="128">
        <v>-1227.3695294996305</v>
      </c>
    </row>
    <row r="93" spans="1:2" x14ac:dyDescent="0.3">
      <c r="A93" s="123" t="s">
        <v>82</v>
      </c>
      <c r="B93" s="128">
        <v>-4416.3149418542671</v>
      </c>
    </row>
    <row r="94" spans="1:2" x14ac:dyDescent="0.3">
      <c r="A94" s="123" t="s">
        <v>93</v>
      </c>
      <c r="B94" s="128">
        <v>44.739645791098155</v>
      </c>
    </row>
    <row r="95" spans="1:2" x14ac:dyDescent="0.3">
      <c r="A95" s="123" t="s">
        <v>92</v>
      </c>
      <c r="B95" s="128">
        <v>2306.7942334364616</v>
      </c>
    </row>
    <row r="96" spans="1:2" x14ac:dyDescent="0.3">
      <c r="A96" s="123" t="s">
        <v>91</v>
      </c>
      <c r="B96" s="128">
        <v>5499.848821081825</v>
      </c>
    </row>
    <row r="97" spans="1:2" x14ac:dyDescent="0.3">
      <c r="A97" s="123" t="s">
        <v>90</v>
      </c>
      <c r="B97" s="128">
        <v>8632.9034087271903</v>
      </c>
    </row>
    <row r="98" spans="1:2" x14ac:dyDescent="0.3">
      <c r="A98" s="123" t="s">
        <v>89</v>
      </c>
      <c r="B98" s="128">
        <v>-1025.0420036274445</v>
      </c>
    </row>
    <row r="99" spans="1:2" x14ac:dyDescent="0.3">
      <c r="A99" s="123" t="s">
        <v>88</v>
      </c>
      <c r="B99" s="128">
        <v>-2026.9874159820811</v>
      </c>
    </row>
    <row r="100" spans="1:2" x14ac:dyDescent="0.3">
      <c r="A100" s="123" t="s">
        <v>87</v>
      </c>
      <c r="B100" s="128">
        <v>-967.93282833671765</v>
      </c>
    </row>
    <row r="101" spans="1:2" x14ac:dyDescent="0.3">
      <c r="A101" s="123" t="s">
        <v>86</v>
      </c>
      <c r="B101" s="128">
        <v>-827.8782406913524</v>
      </c>
    </row>
    <row r="102" spans="1:2" x14ac:dyDescent="0.3">
      <c r="A102" s="123" t="s">
        <v>85</v>
      </c>
      <c r="B102" s="128">
        <v>-1125.823653045989</v>
      </c>
    </row>
    <row r="103" spans="1:2" x14ac:dyDescent="0.3">
      <c r="A103" s="123" t="s">
        <v>84</v>
      </c>
      <c r="B103" s="128">
        <v>-431.76906540062555</v>
      </c>
    </row>
    <row r="104" spans="1:2" x14ac:dyDescent="0.3">
      <c r="A104" s="123" t="s">
        <v>83</v>
      </c>
      <c r="B104" s="128">
        <v>-1698.7144777552603</v>
      </c>
    </row>
    <row r="105" spans="1:2" ht="15" thickBot="1" x14ac:dyDescent="0.35">
      <c r="A105" s="124" t="s">
        <v>82</v>
      </c>
      <c r="B105" s="129">
        <v>-5093.6598901098951</v>
      </c>
    </row>
    <row r="106" spans="1:2" ht="15" thickTop="1" x14ac:dyDescent="0.3">
      <c r="A106" s="21"/>
    </row>
    <row r="107" spans="1:2" x14ac:dyDescent="0.3">
      <c r="A107" s="21"/>
    </row>
    <row r="108" spans="1:2" x14ac:dyDescent="0.3">
      <c r="A108" s="21"/>
    </row>
    <row r="109" spans="1:2" x14ac:dyDescent="0.3">
      <c r="A109" s="21"/>
    </row>
  </sheetData>
  <pageMargins left="0.7" right="0.7" top="0.75" bottom="0.75" header="0.3" footer="0.3"/>
  <pageSetup orientation="portrait" verticalDpi="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9"/>
  <sheetViews>
    <sheetView zoomScale="135" zoomScaleNormal="135" workbookViewId="0">
      <selection activeCell="N10" sqref="N10:N13"/>
    </sheetView>
  </sheetViews>
  <sheetFormatPr defaultRowHeight="14.4" x14ac:dyDescent="0.3"/>
  <cols>
    <col min="1" max="1" width="8.88671875" style="20"/>
    <col min="2" max="2" width="8.88671875" style="19"/>
    <col min="4" max="4" width="12.5546875" bestFit="1" customWidth="1"/>
    <col min="5" max="5" width="18.5546875" customWidth="1"/>
    <col min="12" max="12" width="10.77734375" bestFit="1" customWidth="1"/>
  </cols>
  <sheetData>
    <row r="1" spans="1:15" ht="15" thickTop="1" x14ac:dyDescent="0.3">
      <c r="A1" s="121" t="s">
        <v>94</v>
      </c>
      <c r="B1" s="125" t="s">
        <v>317</v>
      </c>
      <c r="D1" t="s">
        <v>322</v>
      </c>
      <c r="E1" t="s">
        <v>324</v>
      </c>
      <c r="G1" t="s">
        <v>322</v>
      </c>
      <c r="H1" t="s">
        <v>377</v>
      </c>
      <c r="J1" t="s">
        <v>94</v>
      </c>
      <c r="K1" t="s">
        <v>94</v>
      </c>
      <c r="L1" t="s">
        <v>379</v>
      </c>
      <c r="M1" t="s">
        <v>379</v>
      </c>
      <c r="N1" t="s">
        <v>380</v>
      </c>
    </row>
    <row r="2" spans="1:15" x14ac:dyDescent="0.3">
      <c r="A2" s="122" t="s">
        <v>89</v>
      </c>
      <c r="B2" s="127">
        <v>-749.28241758241074</v>
      </c>
      <c r="D2" s="3" t="s">
        <v>89</v>
      </c>
      <c r="E2" s="91">
        <v>-1124.8844328271505</v>
      </c>
      <c r="G2" t="s">
        <v>89</v>
      </c>
      <c r="H2" s="192">
        <v>-1124.8844328271505</v>
      </c>
      <c r="K2">
        <v>109</v>
      </c>
      <c r="M2" s="187">
        <f t="shared" ref="M2:M9" si="0">7301.34+79.95*K2</f>
        <v>16015.890000000001</v>
      </c>
      <c r="O2" s="188">
        <f>M2+H2</f>
        <v>14891.005567172851</v>
      </c>
    </row>
    <row r="3" spans="1:15" x14ac:dyDescent="0.3">
      <c r="A3" s="123" t="s">
        <v>88</v>
      </c>
      <c r="B3" s="128">
        <v>-927.22782993704641</v>
      </c>
      <c r="D3" s="3" t="s">
        <v>88</v>
      </c>
      <c r="E3" s="91">
        <v>-1556.9409562928972</v>
      </c>
      <c r="G3" t="s">
        <v>88</v>
      </c>
      <c r="H3" s="192">
        <v>-1556.9409562928972</v>
      </c>
      <c r="K3">
        <v>110</v>
      </c>
      <c r="M3" s="187">
        <f t="shared" si="0"/>
        <v>16095.84</v>
      </c>
      <c r="O3" s="188">
        <f>M3+H3</f>
        <v>14538.899043707102</v>
      </c>
    </row>
    <row r="4" spans="1:15" x14ac:dyDescent="0.3">
      <c r="A4" s="123" t="s">
        <v>87</v>
      </c>
      <c r="B4" s="128">
        <v>-866.17324229168207</v>
      </c>
      <c r="D4" s="3" t="s">
        <v>87</v>
      </c>
      <c r="E4" s="91">
        <v>-952.886368647533</v>
      </c>
      <c r="G4" t="s">
        <v>87</v>
      </c>
      <c r="H4" s="192">
        <v>-952.886368647533</v>
      </c>
      <c r="K4">
        <v>111</v>
      </c>
      <c r="M4" s="187">
        <f t="shared" si="0"/>
        <v>16175.79</v>
      </c>
      <c r="O4" s="188">
        <f>M4+H4</f>
        <v>15222.903631352468</v>
      </c>
    </row>
    <row r="5" spans="1:15" x14ac:dyDescent="0.3">
      <c r="A5" s="123" t="s">
        <v>86</v>
      </c>
      <c r="B5" s="128">
        <v>-929.11865464631774</v>
      </c>
      <c r="D5" s="3" t="s">
        <v>86</v>
      </c>
      <c r="E5" s="91">
        <v>-847.16511433550215</v>
      </c>
      <c r="G5" t="s">
        <v>86</v>
      </c>
      <c r="H5" s="192">
        <v>-847.16511433550215</v>
      </c>
      <c r="K5">
        <v>112</v>
      </c>
      <c r="M5" s="187">
        <f t="shared" si="0"/>
        <v>16255.74</v>
      </c>
      <c r="O5" s="188">
        <f>M5+H5</f>
        <v>15408.574885664497</v>
      </c>
    </row>
    <row r="6" spans="1:15" x14ac:dyDescent="0.3">
      <c r="A6" s="123" t="s">
        <v>85</v>
      </c>
      <c r="B6" s="128">
        <v>-717.06406700095431</v>
      </c>
      <c r="D6" s="3" t="s">
        <v>85</v>
      </c>
      <c r="E6" s="91">
        <v>-680.33274891236033</v>
      </c>
      <c r="G6" t="s">
        <v>85</v>
      </c>
      <c r="H6" s="192">
        <v>-680.33274891236033</v>
      </c>
      <c r="K6">
        <v>113</v>
      </c>
      <c r="M6" s="187">
        <f t="shared" si="0"/>
        <v>16335.69</v>
      </c>
      <c r="O6" s="188">
        <f>M6+H6</f>
        <v>15655.35725108764</v>
      </c>
    </row>
    <row r="7" spans="1:15" x14ac:dyDescent="0.3">
      <c r="A7" s="123" t="s">
        <v>84</v>
      </c>
      <c r="B7" s="128">
        <v>-648.00947935558997</v>
      </c>
      <c r="D7" s="3" t="s">
        <v>84</v>
      </c>
      <c r="E7" s="91">
        <v>-585.50038348921817</v>
      </c>
      <c r="G7" t="s">
        <v>84</v>
      </c>
      <c r="H7" s="192">
        <v>-585.50038348921817</v>
      </c>
      <c r="K7">
        <v>114</v>
      </c>
      <c r="M7" s="187">
        <f t="shared" si="0"/>
        <v>16415.64</v>
      </c>
      <c r="O7" s="188">
        <f>M7+H7</f>
        <v>15830.139616510782</v>
      </c>
    </row>
    <row r="8" spans="1:15" x14ac:dyDescent="0.3">
      <c r="A8" s="123" t="s">
        <v>83</v>
      </c>
      <c r="B8" s="128">
        <v>-1475.9548917102256</v>
      </c>
      <c r="D8" s="3" t="s">
        <v>83</v>
      </c>
      <c r="E8" s="91">
        <v>-1282.7791291771873</v>
      </c>
      <c r="G8" t="s">
        <v>83</v>
      </c>
      <c r="H8" s="192">
        <v>-1282.7791291771873</v>
      </c>
      <c r="K8">
        <v>115</v>
      </c>
      <c r="M8" s="187">
        <f t="shared" si="0"/>
        <v>16495.59</v>
      </c>
      <c r="O8" s="188">
        <f>M8+H8</f>
        <v>15212.810870822814</v>
      </c>
    </row>
    <row r="9" spans="1:15" x14ac:dyDescent="0.3">
      <c r="A9" s="123" t="s">
        <v>82</v>
      </c>
      <c r="B9" s="128">
        <v>-576.9003040648613</v>
      </c>
      <c r="D9" s="3" t="s">
        <v>82</v>
      </c>
      <c r="E9" s="91">
        <v>-3278.724541531823</v>
      </c>
      <c r="G9" t="s">
        <v>82</v>
      </c>
      <c r="H9" s="192">
        <v>-3278.724541531823</v>
      </c>
      <c r="K9">
        <v>116</v>
      </c>
      <c r="M9" s="187">
        <f t="shared" si="0"/>
        <v>16575.54</v>
      </c>
      <c r="O9" s="188">
        <f>M9+H9</f>
        <v>13296.815458468178</v>
      </c>
    </row>
    <row r="10" spans="1:15" x14ac:dyDescent="0.3">
      <c r="A10" s="123" t="s">
        <v>93</v>
      </c>
      <c r="B10" s="128">
        <v>-849.84571641949697</v>
      </c>
      <c r="D10" s="3" t="s">
        <v>93</v>
      </c>
      <c r="E10" s="91">
        <v>-276.80303531419963</v>
      </c>
      <c r="G10" t="s">
        <v>93</v>
      </c>
      <c r="H10" s="193">
        <v>-276.80303531419963</v>
      </c>
      <c r="J10" s="189">
        <v>105</v>
      </c>
      <c r="L10" s="190">
        <f>7301.34+79.95*J10</f>
        <v>15696.09</v>
      </c>
      <c r="N10" s="204">
        <f>L10+H10</f>
        <v>15419.2869646858</v>
      </c>
    </row>
    <row r="11" spans="1:15" x14ac:dyDescent="0.3">
      <c r="A11" s="123" t="s">
        <v>92</v>
      </c>
      <c r="B11" s="128">
        <v>589.20887122586737</v>
      </c>
      <c r="D11" s="3" t="s">
        <v>92</v>
      </c>
      <c r="E11" s="91">
        <v>1225.5015523311645</v>
      </c>
      <c r="G11" t="s">
        <v>92</v>
      </c>
      <c r="H11" s="193">
        <v>1225.5015523311645</v>
      </c>
      <c r="J11" s="189">
        <v>106</v>
      </c>
      <c r="L11" s="190">
        <f t="shared" ref="L11:L13" si="1">7301.34+79.95*J11</f>
        <v>15776.04</v>
      </c>
      <c r="N11" s="204">
        <f t="shared" ref="N11:N13" si="2">L11+H11</f>
        <v>17001.541552331164</v>
      </c>
    </row>
    <row r="12" spans="1:15" x14ac:dyDescent="0.3">
      <c r="A12" s="123" t="s">
        <v>91</v>
      </c>
      <c r="B12" s="128">
        <v>2118.2634588712317</v>
      </c>
      <c r="D12" s="3" t="s">
        <v>91</v>
      </c>
      <c r="E12" s="91">
        <v>4126.5561399765284</v>
      </c>
      <c r="G12" t="s">
        <v>91</v>
      </c>
      <c r="H12" s="193">
        <v>4126.5561399765284</v>
      </c>
      <c r="J12" s="189">
        <v>107</v>
      </c>
      <c r="L12" s="190">
        <f t="shared" si="1"/>
        <v>15855.99</v>
      </c>
      <c r="N12" s="204">
        <f t="shared" si="2"/>
        <v>19982.546139976526</v>
      </c>
    </row>
    <row r="13" spans="1:15" x14ac:dyDescent="0.3">
      <c r="A13" s="123" t="s">
        <v>90</v>
      </c>
      <c r="B13" s="128">
        <v>3736.3180465165951</v>
      </c>
      <c r="D13" s="3" t="s">
        <v>90</v>
      </c>
      <c r="E13" s="91">
        <v>6522.6107276218918</v>
      </c>
      <c r="G13" t="s">
        <v>90</v>
      </c>
      <c r="H13" s="193">
        <v>6522.6107276218918</v>
      </c>
      <c r="J13" s="189">
        <v>108</v>
      </c>
      <c r="L13" s="190">
        <f t="shared" si="1"/>
        <v>15935.94</v>
      </c>
      <c r="N13" s="204">
        <f t="shared" si="2"/>
        <v>22458.550727621892</v>
      </c>
    </row>
    <row r="14" spans="1:15" x14ac:dyDescent="0.3">
      <c r="A14" s="123" t="s">
        <v>89</v>
      </c>
      <c r="B14" s="128">
        <v>-1361.6273658380396</v>
      </c>
      <c r="D14" s="3" t="s">
        <v>323</v>
      </c>
      <c r="E14" s="91"/>
    </row>
    <row r="15" spans="1:15" x14ac:dyDescent="0.3">
      <c r="A15" s="123" t="s">
        <v>88</v>
      </c>
      <c r="B15" s="128">
        <v>-1458.5727781926762</v>
      </c>
      <c r="D15" s="3" t="s">
        <v>96</v>
      </c>
      <c r="E15" s="91">
        <v>4.3725706816006166E-13</v>
      </c>
      <c r="I15" s="191" t="s">
        <v>378</v>
      </c>
    </row>
    <row r="16" spans="1:15" x14ac:dyDescent="0.3">
      <c r="A16" s="123" t="s">
        <v>87</v>
      </c>
      <c r="B16" s="128">
        <v>-894.51819054731095</v>
      </c>
    </row>
    <row r="17" spans="1:2" x14ac:dyDescent="0.3">
      <c r="A17" s="123" t="s">
        <v>86</v>
      </c>
      <c r="B17" s="128">
        <v>-671.46360290194752</v>
      </c>
    </row>
    <row r="18" spans="1:2" x14ac:dyDescent="0.3">
      <c r="A18" s="123" t="s">
        <v>85</v>
      </c>
      <c r="B18" s="128">
        <v>-156.4090152565841</v>
      </c>
    </row>
    <row r="19" spans="1:2" x14ac:dyDescent="0.3">
      <c r="A19" s="123" t="s">
        <v>84</v>
      </c>
      <c r="B19" s="128">
        <v>-763.35442761121885</v>
      </c>
    </row>
    <row r="20" spans="1:2" x14ac:dyDescent="0.3">
      <c r="A20" s="123" t="s">
        <v>83</v>
      </c>
      <c r="B20" s="128">
        <v>-1004.2998399658554</v>
      </c>
    </row>
    <row r="21" spans="1:2" x14ac:dyDescent="0.3">
      <c r="A21" s="123" t="s">
        <v>82</v>
      </c>
      <c r="B21" s="128">
        <v>-2380.2452523204902</v>
      </c>
    </row>
    <row r="22" spans="1:2" x14ac:dyDescent="0.3">
      <c r="A22" s="123" t="s">
        <v>93</v>
      </c>
      <c r="B22" s="128">
        <v>-455.19066467512675</v>
      </c>
    </row>
    <row r="23" spans="1:2" x14ac:dyDescent="0.3">
      <c r="A23" s="123" t="s">
        <v>92</v>
      </c>
      <c r="B23" s="128">
        <v>449.86392297023849</v>
      </c>
    </row>
    <row r="24" spans="1:2" x14ac:dyDescent="0.3">
      <c r="A24" s="123" t="s">
        <v>91</v>
      </c>
      <c r="B24" s="128">
        <v>2938.9185106156019</v>
      </c>
    </row>
    <row r="25" spans="1:2" x14ac:dyDescent="0.3">
      <c r="A25" s="123" t="s">
        <v>90</v>
      </c>
      <c r="B25" s="128">
        <v>4525.9730982609653</v>
      </c>
    </row>
    <row r="26" spans="1:2" x14ac:dyDescent="0.3">
      <c r="A26" s="123" t="s">
        <v>89</v>
      </c>
      <c r="B26" s="128">
        <v>-1074.9723140936694</v>
      </c>
    </row>
    <row r="27" spans="1:2" x14ac:dyDescent="0.3">
      <c r="A27" s="123" t="s">
        <v>88</v>
      </c>
      <c r="B27" s="128">
        <v>-1215.9177264483042</v>
      </c>
    </row>
    <row r="28" spans="1:2" x14ac:dyDescent="0.3">
      <c r="A28" s="123" t="s">
        <v>87</v>
      </c>
      <c r="B28" s="128">
        <v>-135.86313880294074</v>
      </c>
    </row>
    <row r="29" spans="1:2" x14ac:dyDescent="0.3">
      <c r="A29" s="123" t="s">
        <v>86</v>
      </c>
      <c r="B29" s="128">
        <v>-719.80855115757731</v>
      </c>
    </row>
    <row r="30" spans="1:2" x14ac:dyDescent="0.3">
      <c r="A30" s="123" t="s">
        <v>85</v>
      </c>
      <c r="B30" s="128">
        <v>-306.75396351221207</v>
      </c>
    </row>
    <row r="31" spans="1:2" x14ac:dyDescent="0.3">
      <c r="A31" s="123" t="s">
        <v>84</v>
      </c>
      <c r="B31" s="128">
        <v>-280.69937586684864</v>
      </c>
    </row>
    <row r="32" spans="1:2" x14ac:dyDescent="0.3">
      <c r="A32" s="123" t="s">
        <v>83</v>
      </c>
      <c r="B32" s="128">
        <v>-1079.6447882214852</v>
      </c>
    </row>
    <row r="33" spans="1:2" x14ac:dyDescent="0.3">
      <c r="A33" s="123" t="s">
        <v>82</v>
      </c>
      <c r="B33" s="128">
        <v>-2899.59020057612</v>
      </c>
    </row>
    <row r="34" spans="1:2" x14ac:dyDescent="0.3">
      <c r="A34" s="123" t="s">
        <v>93</v>
      </c>
      <c r="B34" s="128">
        <v>-848.53561293075472</v>
      </c>
    </row>
    <row r="35" spans="1:2" x14ac:dyDescent="0.3">
      <c r="A35" s="123" t="s">
        <v>92</v>
      </c>
      <c r="B35" s="128">
        <v>913.5189747146087</v>
      </c>
    </row>
    <row r="36" spans="1:2" x14ac:dyDescent="0.3">
      <c r="A36" s="123" t="s">
        <v>91</v>
      </c>
      <c r="B36" s="128">
        <v>3017.5735623599721</v>
      </c>
    </row>
    <row r="37" spans="1:2" x14ac:dyDescent="0.3">
      <c r="A37" s="123" t="s">
        <v>90</v>
      </c>
      <c r="B37" s="128">
        <v>5157.6281500053374</v>
      </c>
    </row>
    <row r="38" spans="1:2" x14ac:dyDescent="0.3">
      <c r="A38" s="123" t="s">
        <v>89</v>
      </c>
      <c r="B38" s="128">
        <v>1007.6827376507008</v>
      </c>
    </row>
    <row r="39" spans="1:2" x14ac:dyDescent="0.3">
      <c r="A39" s="123" t="s">
        <v>88</v>
      </c>
      <c r="B39" s="128">
        <v>-1450.2626747039358</v>
      </c>
    </row>
    <row r="40" spans="1:2" x14ac:dyDescent="0.3">
      <c r="A40" s="123" t="s">
        <v>87</v>
      </c>
      <c r="B40" s="128">
        <v>-807.20808705857053</v>
      </c>
    </row>
    <row r="41" spans="1:2" x14ac:dyDescent="0.3">
      <c r="A41" s="123" t="s">
        <v>86</v>
      </c>
      <c r="B41" s="128">
        <v>11.846500586794718</v>
      </c>
    </row>
    <row r="42" spans="1:2" x14ac:dyDescent="0.3">
      <c r="A42" s="123" t="s">
        <v>85</v>
      </c>
      <c r="B42" s="128">
        <v>-8.0989117678418552</v>
      </c>
    </row>
    <row r="43" spans="1:2" x14ac:dyDescent="0.3">
      <c r="A43" s="123" t="s">
        <v>84</v>
      </c>
      <c r="B43" s="128">
        <v>-15.044324122478429</v>
      </c>
    </row>
    <row r="44" spans="1:2" x14ac:dyDescent="0.3">
      <c r="A44" s="123" t="s">
        <v>83</v>
      </c>
      <c r="B44" s="128">
        <v>-972.98973647711318</v>
      </c>
    </row>
    <row r="45" spans="1:2" x14ac:dyDescent="0.3">
      <c r="A45" s="123" t="s">
        <v>82</v>
      </c>
      <c r="B45" s="128">
        <v>-3146.9351488317498</v>
      </c>
    </row>
    <row r="46" spans="1:2" x14ac:dyDescent="0.3">
      <c r="A46" s="123" t="s">
        <v>93</v>
      </c>
      <c r="B46" s="128">
        <v>117.11943881361549</v>
      </c>
    </row>
    <row r="47" spans="1:2" x14ac:dyDescent="0.3">
      <c r="A47" s="123" t="s">
        <v>92</v>
      </c>
      <c r="B47" s="128">
        <v>823.17402645897891</v>
      </c>
    </row>
    <row r="48" spans="1:2" x14ac:dyDescent="0.3">
      <c r="A48" s="123" t="s">
        <v>91</v>
      </c>
      <c r="B48" s="128">
        <v>3864.2286141043442</v>
      </c>
    </row>
    <row r="49" spans="1:2" x14ac:dyDescent="0.3">
      <c r="A49" s="123" t="s">
        <v>90</v>
      </c>
      <c r="B49" s="128">
        <v>6321.2832017497076</v>
      </c>
    </row>
    <row r="50" spans="1:2" x14ac:dyDescent="0.3">
      <c r="A50" s="123" t="s">
        <v>89</v>
      </c>
      <c r="B50" s="128">
        <v>-1165.662210604929</v>
      </c>
    </row>
    <row r="51" spans="1:2" x14ac:dyDescent="0.3">
      <c r="A51" s="123" t="s">
        <v>88</v>
      </c>
      <c r="B51" s="128">
        <v>-491.60762295956374</v>
      </c>
    </row>
    <row r="52" spans="1:2" x14ac:dyDescent="0.3">
      <c r="A52" s="123" t="s">
        <v>87</v>
      </c>
      <c r="B52" s="128">
        <v>-665.55303531420032</v>
      </c>
    </row>
    <row r="53" spans="1:2" x14ac:dyDescent="0.3">
      <c r="A53" s="123" t="s">
        <v>86</v>
      </c>
      <c r="B53" s="128">
        <v>-727.49844766883507</v>
      </c>
    </row>
    <row r="54" spans="1:2" x14ac:dyDescent="0.3">
      <c r="A54" s="123" t="s">
        <v>85</v>
      </c>
      <c r="B54" s="128">
        <v>-194.44386002347164</v>
      </c>
    </row>
    <row r="55" spans="1:2" x14ac:dyDescent="0.3">
      <c r="A55" s="123" t="s">
        <v>84</v>
      </c>
      <c r="B55" s="128">
        <v>-108.3892723781064</v>
      </c>
    </row>
    <row r="56" spans="1:2" x14ac:dyDescent="0.3">
      <c r="A56" s="123" t="s">
        <v>83</v>
      </c>
      <c r="B56" s="128">
        <v>-973.33468473274297</v>
      </c>
    </row>
    <row r="57" spans="1:2" x14ac:dyDescent="0.3">
      <c r="A57" s="123" t="s">
        <v>82</v>
      </c>
      <c r="B57" s="128">
        <v>-3383.2800970873795</v>
      </c>
    </row>
    <row r="58" spans="1:2" x14ac:dyDescent="0.3">
      <c r="A58" s="123" t="s">
        <v>93</v>
      </c>
      <c r="B58" s="128">
        <v>124.7744905579857</v>
      </c>
    </row>
    <row r="59" spans="1:2" x14ac:dyDescent="0.3">
      <c r="A59" s="123" t="s">
        <v>92</v>
      </c>
      <c r="B59" s="128">
        <v>2089.8290782033509</v>
      </c>
    </row>
    <row r="60" spans="1:2" x14ac:dyDescent="0.3">
      <c r="A60" s="123" t="s">
        <v>91</v>
      </c>
      <c r="B60" s="128">
        <v>5183.8836658487144</v>
      </c>
    </row>
    <row r="61" spans="1:2" x14ac:dyDescent="0.3">
      <c r="A61" s="123" t="s">
        <v>90</v>
      </c>
      <c r="B61" s="128">
        <v>6722.9382534940778</v>
      </c>
    </row>
    <row r="62" spans="1:2" x14ac:dyDescent="0.3">
      <c r="A62" s="123" t="s">
        <v>89</v>
      </c>
      <c r="B62" s="128">
        <v>-1080.007158860557</v>
      </c>
    </row>
    <row r="63" spans="1:2" x14ac:dyDescent="0.3">
      <c r="A63" s="123" t="s">
        <v>88</v>
      </c>
      <c r="B63" s="128">
        <v>-1168.9525712151935</v>
      </c>
    </row>
    <row r="64" spans="1:2" x14ac:dyDescent="0.3">
      <c r="A64" s="123" t="s">
        <v>87</v>
      </c>
      <c r="B64" s="128">
        <v>-607.8979835698301</v>
      </c>
    </row>
    <row r="65" spans="1:2" x14ac:dyDescent="0.3">
      <c r="A65" s="123" t="s">
        <v>86</v>
      </c>
      <c r="B65" s="128">
        <v>-883.84339592446486</v>
      </c>
    </row>
    <row r="66" spans="1:2" x14ac:dyDescent="0.3">
      <c r="A66" s="123" t="s">
        <v>85</v>
      </c>
      <c r="B66" s="128">
        <v>-174.78880827909961</v>
      </c>
    </row>
    <row r="67" spans="1:2" x14ac:dyDescent="0.3">
      <c r="A67" s="123" t="s">
        <v>84</v>
      </c>
      <c r="B67" s="128">
        <v>-510.73422063373619</v>
      </c>
    </row>
    <row r="68" spans="1:2" x14ac:dyDescent="0.3">
      <c r="A68" s="123" t="s">
        <v>83</v>
      </c>
      <c r="B68" s="128">
        <v>-1764.6796329883728</v>
      </c>
    </row>
    <row r="69" spans="1:2" x14ac:dyDescent="0.3">
      <c r="A69" s="123" t="s">
        <v>82</v>
      </c>
      <c r="B69" s="128">
        <v>-3600.6250453430075</v>
      </c>
    </row>
    <row r="70" spans="1:2" x14ac:dyDescent="0.3">
      <c r="A70" s="123" t="s">
        <v>93</v>
      </c>
      <c r="B70" s="128">
        <v>-12.570457697644088</v>
      </c>
    </row>
    <row r="71" spans="1:2" x14ac:dyDescent="0.3">
      <c r="A71" s="123" t="s">
        <v>92</v>
      </c>
      <c r="B71" s="128">
        <v>1714.4841299477193</v>
      </c>
    </row>
    <row r="72" spans="1:2" x14ac:dyDescent="0.3">
      <c r="A72" s="123" t="s">
        <v>91</v>
      </c>
      <c r="B72" s="128">
        <v>5866.5387175930846</v>
      </c>
    </row>
    <row r="73" spans="1:2" x14ac:dyDescent="0.3">
      <c r="A73" s="123" t="s">
        <v>90</v>
      </c>
      <c r="B73" s="128">
        <v>9149.5933052384498</v>
      </c>
    </row>
    <row r="74" spans="1:2" x14ac:dyDescent="0.3">
      <c r="A74" s="123" t="s">
        <v>89</v>
      </c>
      <c r="B74" s="128">
        <v>-2865.3521071161867</v>
      </c>
    </row>
    <row r="75" spans="1:2" x14ac:dyDescent="0.3">
      <c r="A75" s="123" t="s">
        <v>88</v>
      </c>
      <c r="B75" s="128">
        <v>-2615.2975194708233</v>
      </c>
    </row>
    <row r="76" spans="1:2" x14ac:dyDescent="0.3">
      <c r="A76" s="123" t="s">
        <v>87</v>
      </c>
      <c r="B76" s="128">
        <v>-2141.2429318254581</v>
      </c>
    </row>
    <row r="77" spans="1:2" x14ac:dyDescent="0.3">
      <c r="A77" s="123" t="s">
        <v>86</v>
      </c>
      <c r="B77" s="128">
        <v>-1775.1883441800946</v>
      </c>
    </row>
    <row r="78" spans="1:2" x14ac:dyDescent="0.3">
      <c r="A78" s="123" t="s">
        <v>85</v>
      </c>
      <c r="B78" s="128">
        <v>-2666.1337565347312</v>
      </c>
    </row>
    <row r="79" spans="1:2" x14ac:dyDescent="0.3">
      <c r="A79" s="123" t="s">
        <v>84</v>
      </c>
      <c r="B79" s="128">
        <v>-1567.079168889366</v>
      </c>
    </row>
    <row r="80" spans="1:2" x14ac:dyDescent="0.3">
      <c r="A80" s="123" t="s">
        <v>83</v>
      </c>
      <c r="B80" s="128">
        <v>-1348.0245812440007</v>
      </c>
    </row>
    <row r="81" spans="1:2" x14ac:dyDescent="0.3">
      <c r="A81" s="123" t="s">
        <v>82</v>
      </c>
      <c r="B81" s="128">
        <v>-4010.9699935986373</v>
      </c>
    </row>
    <row r="82" spans="1:2" x14ac:dyDescent="0.3">
      <c r="A82" s="123" t="s">
        <v>93</v>
      </c>
      <c r="B82" s="128">
        <v>-334.91540595327388</v>
      </c>
    </row>
    <row r="83" spans="1:2" x14ac:dyDescent="0.3">
      <c r="A83" s="123" t="s">
        <v>92</v>
      </c>
      <c r="B83" s="128">
        <v>917.13918169209137</v>
      </c>
    </row>
    <row r="84" spans="1:2" x14ac:dyDescent="0.3">
      <c r="A84" s="123" t="s">
        <v>91</v>
      </c>
      <c r="B84" s="128">
        <v>4523.1937693374566</v>
      </c>
    </row>
    <row r="85" spans="1:2" x14ac:dyDescent="0.3">
      <c r="A85" s="123" t="s">
        <v>90</v>
      </c>
      <c r="B85" s="128">
        <v>7934.24835698282</v>
      </c>
    </row>
    <row r="86" spans="1:2" x14ac:dyDescent="0.3">
      <c r="A86" s="123" t="s">
        <v>89</v>
      </c>
      <c r="B86" s="128">
        <v>-1809.6970553718165</v>
      </c>
    </row>
    <row r="87" spans="1:2" x14ac:dyDescent="0.3">
      <c r="A87" s="123" t="s">
        <v>88</v>
      </c>
      <c r="B87" s="128">
        <v>-2657.6424677264513</v>
      </c>
    </row>
    <row r="88" spans="1:2" x14ac:dyDescent="0.3">
      <c r="A88" s="123" t="s">
        <v>87</v>
      </c>
      <c r="B88" s="128">
        <v>-1489.5878800810879</v>
      </c>
    </row>
    <row r="89" spans="1:2" x14ac:dyDescent="0.3">
      <c r="A89" s="123" t="s">
        <v>86</v>
      </c>
      <c r="B89" s="128">
        <v>-1101.5332924357244</v>
      </c>
    </row>
    <row r="90" spans="1:2" x14ac:dyDescent="0.3">
      <c r="A90" s="123" t="s">
        <v>85</v>
      </c>
      <c r="B90" s="128">
        <v>-773.47870479035919</v>
      </c>
    </row>
    <row r="91" spans="1:2" x14ac:dyDescent="0.3">
      <c r="A91" s="123" t="s">
        <v>84</v>
      </c>
      <c r="B91" s="128">
        <v>-944.42411714499394</v>
      </c>
    </row>
    <row r="92" spans="1:2" x14ac:dyDescent="0.3">
      <c r="A92" s="123" t="s">
        <v>83</v>
      </c>
      <c r="B92" s="128">
        <v>-1227.3695294996305</v>
      </c>
    </row>
    <row r="93" spans="1:2" x14ac:dyDescent="0.3">
      <c r="A93" s="123" t="s">
        <v>82</v>
      </c>
      <c r="B93" s="128">
        <v>-4416.3149418542671</v>
      </c>
    </row>
    <row r="94" spans="1:2" x14ac:dyDescent="0.3">
      <c r="A94" s="123" t="s">
        <v>93</v>
      </c>
      <c r="B94" s="128">
        <v>44.739645791098155</v>
      </c>
    </row>
    <row r="95" spans="1:2" x14ac:dyDescent="0.3">
      <c r="A95" s="123" t="s">
        <v>92</v>
      </c>
      <c r="B95" s="128">
        <v>2306.7942334364616</v>
      </c>
    </row>
    <row r="96" spans="1:2" x14ac:dyDescent="0.3">
      <c r="A96" s="123" t="s">
        <v>91</v>
      </c>
      <c r="B96" s="128">
        <v>5499.848821081825</v>
      </c>
    </row>
    <row r="97" spans="1:2" x14ac:dyDescent="0.3">
      <c r="A97" s="123" t="s">
        <v>90</v>
      </c>
      <c r="B97" s="128">
        <v>8632.9034087271903</v>
      </c>
    </row>
    <row r="98" spans="1:2" x14ac:dyDescent="0.3">
      <c r="A98" s="123" t="s">
        <v>89</v>
      </c>
      <c r="B98" s="128">
        <v>-1025.0420036274445</v>
      </c>
    </row>
    <row r="99" spans="1:2" x14ac:dyDescent="0.3">
      <c r="A99" s="123" t="s">
        <v>88</v>
      </c>
      <c r="B99" s="128">
        <v>-2026.9874159820811</v>
      </c>
    </row>
    <row r="100" spans="1:2" x14ac:dyDescent="0.3">
      <c r="A100" s="123" t="s">
        <v>87</v>
      </c>
      <c r="B100" s="128">
        <v>-967.93282833671765</v>
      </c>
    </row>
    <row r="101" spans="1:2" x14ac:dyDescent="0.3">
      <c r="A101" s="123" t="s">
        <v>86</v>
      </c>
      <c r="B101" s="128">
        <v>-827.8782406913524</v>
      </c>
    </row>
    <row r="102" spans="1:2" x14ac:dyDescent="0.3">
      <c r="A102" s="123" t="s">
        <v>85</v>
      </c>
      <c r="B102" s="128">
        <v>-1125.823653045989</v>
      </c>
    </row>
    <row r="103" spans="1:2" x14ac:dyDescent="0.3">
      <c r="A103" s="123" t="s">
        <v>84</v>
      </c>
      <c r="B103" s="128">
        <v>-431.76906540062555</v>
      </c>
    </row>
    <row r="104" spans="1:2" x14ac:dyDescent="0.3">
      <c r="A104" s="123" t="s">
        <v>83</v>
      </c>
      <c r="B104" s="128">
        <v>-1698.7144777552603</v>
      </c>
    </row>
    <row r="105" spans="1:2" ht="15" thickBot="1" x14ac:dyDescent="0.35">
      <c r="A105" s="124" t="s">
        <v>82</v>
      </c>
      <c r="B105" s="129">
        <v>-5093.6598901098951</v>
      </c>
    </row>
    <row r="106" spans="1:2" ht="15" thickTop="1" x14ac:dyDescent="0.3">
      <c r="A106" s="21"/>
    </row>
    <row r="107" spans="1:2" x14ac:dyDescent="0.3">
      <c r="A107" s="21"/>
    </row>
    <row r="108" spans="1:2" x14ac:dyDescent="0.3">
      <c r="A108" s="21"/>
    </row>
    <row r="109" spans="1:2" x14ac:dyDescent="0.3">
      <c r="A109" s="21"/>
    </row>
  </sheetData>
  <pageMargins left="0.7" right="0.7" top="0.75" bottom="0.75" header="0.3" footer="0.3"/>
  <pageSetup orientation="portrait" verticalDpi="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09"/>
  <sheetViews>
    <sheetView topLeftCell="O1" zoomScale="125" zoomScaleNormal="125" workbookViewId="0">
      <selection activeCell="O1" sqref="O1"/>
    </sheetView>
  </sheetViews>
  <sheetFormatPr defaultColWidth="9.109375" defaultRowHeight="13.2" x14ac:dyDescent="0.25"/>
  <cols>
    <col min="1" max="1" width="9.109375" style="19"/>
    <col min="2" max="3" width="9.109375" style="20"/>
    <col min="4" max="5" width="9.109375" style="19"/>
    <col min="6" max="6" width="11" style="19" customWidth="1"/>
    <col min="7" max="10" width="15.44140625" style="19" bestFit="1" customWidth="1"/>
    <col min="11" max="24" width="9.109375" style="19"/>
    <col min="25" max="25" width="10.77734375" style="19" customWidth="1"/>
    <col min="26" max="34" width="3.5546875" style="19" bestFit="1" customWidth="1"/>
    <col min="35" max="37" width="4.5546875" style="19" bestFit="1" customWidth="1"/>
    <col min="38" max="38" width="9.109375" style="19"/>
    <col min="39" max="39" width="12.5546875" style="19" customWidth="1"/>
    <col min="40" max="40" width="12.44140625" style="19" customWidth="1"/>
    <col min="41" max="41" width="10.77734375" style="19" customWidth="1"/>
    <col min="42" max="42" width="15.44140625" style="19" bestFit="1" customWidth="1"/>
    <col min="43" max="43" width="14.21875" style="19" bestFit="1" customWidth="1"/>
    <col min="44" max="16384" width="9.109375" style="19"/>
  </cols>
  <sheetData>
    <row r="1" spans="1:39" ht="14.4" thickTop="1" thickBot="1" x14ac:dyDescent="0.3">
      <c r="A1" s="94" t="s">
        <v>95</v>
      </c>
      <c r="B1" s="110" t="s">
        <v>94</v>
      </c>
      <c r="C1" s="110" t="s">
        <v>28</v>
      </c>
      <c r="D1" s="109" t="s">
        <v>0</v>
      </c>
      <c r="E1" s="7" t="s">
        <v>326</v>
      </c>
      <c r="F1" s="7" t="s">
        <v>327</v>
      </c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7" t="s">
        <v>327</v>
      </c>
      <c r="Z1" s="119" t="s">
        <v>100</v>
      </c>
      <c r="AA1" s="119" t="s">
        <v>29</v>
      </c>
      <c r="AB1" s="119" t="s">
        <v>30</v>
      </c>
      <c r="AC1" s="119" t="s">
        <v>31</v>
      </c>
      <c r="AD1" s="119" t="s">
        <v>32</v>
      </c>
      <c r="AE1" s="119" t="s">
        <v>33</v>
      </c>
      <c r="AF1" s="119" t="s">
        <v>34</v>
      </c>
      <c r="AG1" s="119" t="s">
        <v>35</v>
      </c>
      <c r="AH1" s="119" t="s">
        <v>36</v>
      </c>
      <c r="AI1" s="119" t="s">
        <v>37</v>
      </c>
      <c r="AJ1" s="119" t="s">
        <v>38</v>
      </c>
      <c r="AK1" s="119" t="s">
        <v>39</v>
      </c>
      <c r="AL1" s="118" t="s">
        <v>325</v>
      </c>
      <c r="AM1" s="118" t="s">
        <v>328</v>
      </c>
    </row>
    <row r="2" spans="1:39" ht="15" thickTop="1" x14ac:dyDescent="0.3">
      <c r="A2" s="126">
        <v>2000</v>
      </c>
      <c r="B2" s="112" t="s">
        <v>89</v>
      </c>
      <c r="C2" s="112">
        <v>1</v>
      </c>
      <c r="D2" s="111">
        <v>6632</v>
      </c>
      <c r="E2" s="120">
        <v>7381.2824175824107</v>
      </c>
      <c r="F2" s="120">
        <v>-749.28241758241074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20">
        <v>-749.28241758241074</v>
      </c>
      <c r="Z2" s="111">
        <v>1</v>
      </c>
      <c r="AA2" s="111">
        <v>0</v>
      </c>
      <c r="AB2" s="111">
        <v>0</v>
      </c>
      <c r="AC2" s="111">
        <v>0</v>
      </c>
      <c r="AD2" s="111">
        <v>0</v>
      </c>
      <c r="AE2" s="111">
        <v>0</v>
      </c>
      <c r="AF2" s="111">
        <v>0</v>
      </c>
      <c r="AG2" s="111">
        <v>0</v>
      </c>
      <c r="AH2" s="111">
        <v>0</v>
      </c>
      <c r="AI2" s="111">
        <v>0</v>
      </c>
      <c r="AJ2" s="111">
        <v>0</v>
      </c>
      <c r="AK2" s="111">
        <v>0</v>
      </c>
      <c r="AL2" s="107">
        <v>-1124.8844328271462</v>
      </c>
      <c r="AM2" s="107">
        <v>375.60201524473541</v>
      </c>
    </row>
    <row r="3" spans="1:39" ht="14.4" x14ac:dyDescent="0.3">
      <c r="A3" s="92">
        <v>2000</v>
      </c>
      <c r="B3" s="112" t="s">
        <v>88</v>
      </c>
      <c r="C3" s="112">
        <v>2</v>
      </c>
      <c r="D3" s="111">
        <v>6534</v>
      </c>
      <c r="E3" s="120">
        <v>7461.2278299370464</v>
      </c>
      <c r="F3" s="120">
        <v>-927.22782993704641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20">
        <v>-927.22782993704641</v>
      </c>
      <c r="Z3" s="111">
        <v>0</v>
      </c>
      <c r="AA3" s="111">
        <v>1</v>
      </c>
      <c r="AB3" s="111">
        <v>0</v>
      </c>
      <c r="AC3" s="111">
        <v>0</v>
      </c>
      <c r="AD3" s="111">
        <v>0</v>
      </c>
      <c r="AE3" s="111">
        <v>0</v>
      </c>
      <c r="AF3" s="111">
        <v>0</v>
      </c>
      <c r="AG3" s="111">
        <v>0</v>
      </c>
      <c r="AH3" s="111">
        <v>0</v>
      </c>
      <c r="AI3" s="111">
        <v>0</v>
      </c>
      <c r="AJ3" s="111">
        <v>0</v>
      </c>
      <c r="AK3" s="111">
        <v>0</v>
      </c>
      <c r="AL3" s="107">
        <v>-1556.9409562928995</v>
      </c>
      <c r="AM3" s="107">
        <v>629.71312635585309</v>
      </c>
    </row>
    <row r="4" spans="1:39" ht="14.4" x14ac:dyDescent="0.3">
      <c r="A4" s="92">
        <v>2000</v>
      </c>
      <c r="B4" s="112" t="s">
        <v>87</v>
      </c>
      <c r="C4" s="112">
        <v>3</v>
      </c>
      <c r="D4" s="111">
        <v>6675</v>
      </c>
      <c r="E4" s="120">
        <v>7541.1732422916821</v>
      </c>
      <c r="F4" s="120">
        <v>-866.17324229168207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20">
        <v>-866.17324229168207</v>
      </c>
      <c r="Z4" s="111">
        <v>0</v>
      </c>
      <c r="AA4" s="111">
        <v>0</v>
      </c>
      <c r="AB4" s="111">
        <v>1</v>
      </c>
      <c r="AC4" s="111">
        <v>0</v>
      </c>
      <c r="AD4" s="111">
        <v>0</v>
      </c>
      <c r="AE4" s="111">
        <v>0</v>
      </c>
      <c r="AF4" s="111">
        <v>0</v>
      </c>
      <c r="AG4" s="111">
        <v>0</v>
      </c>
      <c r="AH4" s="111">
        <v>0</v>
      </c>
      <c r="AI4" s="111">
        <v>0</v>
      </c>
      <c r="AJ4" s="111">
        <v>0</v>
      </c>
      <c r="AK4" s="111">
        <v>0</v>
      </c>
      <c r="AL4" s="107">
        <v>-952.88636864753607</v>
      </c>
      <c r="AM4" s="107">
        <v>86.713126355854001</v>
      </c>
    </row>
    <row r="5" spans="1:39" ht="14.4" x14ac:dyDescent="0.3">
      <c r="A5" s="92">
        <v>2000</v>
      </c>
      <c r="B5" s="112" t="s">
        <v>86</v>
      </c>
      <c r="C5" s="112">
        <v>4</v>
      </c>
      <c r="D5" s="111">
        <v>6692</v>
      </c>
      <c r="E5" s="120">
        <v>7621.1186546463177</v>
      </c>
      <c r="F5" s="120">
        <v>-929.11865464631774</v>
      </c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20">
        <v>-929.11865464631774</v>
      </c>
      <c r="Z5" s="111">
        <v>0</v>
      </c>
      <c r="AA5" s="111">
        <v>0</v>
      </c>
      <c r="AB5" s="111">
        <v>0</v>
      </c>
      <c r="AC5" s="111">
        <v>1</v>
      </c>
      <c r="AD5" s="111">
        <v>0</v>
      </c>
      <c r="AE5" s="111">
        <v>0</v>
      </c>
      <c r="AF5" s="111">
        <v>0</v>
      </c>
      <c r="AG5" s="111">
        <v>0</v>
      </c>
      <c r="AH5" s="111">
        <v>0</v>
      </c>
      <c r="AI5" s="111">
        <v>0</v>
      </c>
      <c r="AJ5" s="111">
        <v>0</v>
      </c>
      <c r="AK5" s="111">
        <v>0</v>
      </c>
      <c r="AL5" s="107">
        <v>-847.16511433550477</v>
      </c>
      <c r="AM5" s="107">
        <v>-81.953540310812969</v>
      </c>
    </row>
    <row r="6" spans="1:39" ht="14.4" x14ac:dyDescent="0.3">
      <c r="A6" s="92">
        <v>2000</v>
      </c>
      <c r="B6" s="112" t="s">
        <v>85</v>
      </c>
      <c r="C6" s="112">
        <v>5</v>
      </c>
      <c r="D6" s="111">
        <v>6984</v>
      </c>
      <c r="E6" s="120">
        <v>7701.0640670009543</v>
      </c>
      <c r="F6" s="120">
        <v>-717.06406700095431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20">
        <v>-717.06406700095431</v>
      </c>
      <c r="Z6" s="111">
        <v>0</v>
      </c>
      <c r="AA6" s="111">
        <v>0</v>
      </c>
      <c r="AB6" s="111">
        <v>0</v>
      </c>
      <c r="AC6" s="111">
        <v>0</v>
      </c>
      <c r="AD6" s="111">
        <v>1</v>
      </c>
      <c r="AE6" s="111">
        <v>0</v>
      </c>
      <c r="AF6" s="111">
        <v>0</v>
      </c>
      <c r="AG6" s="111">
        <v>0</v>
      </c>
      <c r="AH6" s="111">
        <v>0</v>
      </c>
      <c r="AI6" s="111">
        <v>0</v>
      </c>
      <c r="AJ6" s="111">
        <v>0</v>
      </c>
      <c r="AK6" s="111">
        <v>0</v>
      </c>
      <c r="AL6" s="107">
        <v>-680.33274891236397</v>
      </c>
      <c r="AM6" s="107">
        <v>-36.731318088590342</v>
      </c>
    </row>
    <row r="7" spans="1:39" ht="14.4" x14ac:dyDescent="0.3">
      <c r="A7" s="92">
        <v>2000</v>
      </c>
      <c r="B7" s="112" t="s">
        <v>84</v>
      </c>
      <c r="C7" s="112">
        <v>6</v>
      </c>
      <c r="D7" s="111">
        <v>7133</v>
      </c>
      <c r="E7" s="120">
        <v>7781.00947935559</v>
      </c>
      <c r="F7" s="120">
        <v>-648.00947935558997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20">
        <v>-648.00947935558997</v>
      </c>
      <c r="Z7" s="111">
        <v>0</v>
      </c>
      <c r="AA7" s="111">
        <v>0</v>
      </c>
      <c r="AB7" s="111">
        <v>0</v>
      </c>
      <c r="AC7" s="111">
        <v>0</v>
      </c>
      <c r="AD7" s="111">
        <v>0</v>
      </c>
      <c r="AE7" s="111">
        <v>1</v>
      </c>
      <c r="AF7" s="111">
        <v>0</v>
      </c>
      <c r="AG7" s="111">
        <v>0</v>
      </c>
      <c r="AH7" s="111">
        <v>0</v>
      </c>
      <c r="AI7" s="111">
        <v>0</v>
      </c>
      <c r="AJ7" s="111">
        <v>0</v>
      </c>
      <c r="AK7" s="111">
        <v>0</v>
      </c>
      <c r="AL7" s="107">
        <v>-585.50038348922135</v>
      </c>
      <c r="AM7" s="107">
        <v>-62.509095866368625</v>
      </c>
    </row>
    <row r="8" spans="1:39" ht="14.4" x14ac:dyDescent="0.3">
      <c r="A8" s="92">
        <v>2000</v>
      </c>
      <c r="B8" s="112" t="s">
        <v>83</v>
      </c>
      <c r="C8" s="112">
        <v>7</v>
      </c>
      <c r="D8" s="111">
        <v>6385</v>
      </c>
      <c r="E8" s="120">
        <v>7860.9548917102256</v>
      </c>
      <c r="F8" s="120">
        <v>-1475.9548917102256</v>
      </c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20">
        <v>-1475.9548917102256</v>
      </c>
      <c r="Z8" s="111">
        <v>0</v>
      </c>
      <c r="AA8" s="111">
        <v>0</v>
      </c>
      <c r="AB8" s="111">
        <v>0</v>
      </c>
      <c r="AC8" s="111">
        <v>0</v>
      </c>
      <c r="AD8" s="111">
        <v>0</v>
      </c>
      <c r="AE8" s="111">
        <v>0</v>
      </c>
      <c r="AF8" s="111">
        <v>1</v>
      </c>
      <c r="AG8" s="111">
        <v>0</v>
      </c>
      <c r="AH8" s="111">
        <v>0</v>
      </c>
      <c r="AI8" s="111">
        <v>0</v>
      </c>
      <c r="AJ8" s="111">
        <v>0</v>
      </c>
      <c r="AK8" s="111">
        <v>0</v>
      </c>
      <c r="AL8" s="107">
        <v>-1282.7791291771882</v>
      </c>
      <c r="AM8" s="107">
        <v>-193.17576253303741</v>
      </c>
    </row>
    <row r="9" spans="1:39" ht="14.4" x14ac:dyDescent="0.3">
      <c r="A9" s="92">
        <v>2000</v>
      </c>
      <c r="B9" s="112" t="s">
        <v>82</v>
      </c>
      <c r="C9" s="112">
        <v>8</v>
      </c>
      <c r="D9" s="111">
        <v>7364</v>
      </c>
      <c r="E9" s="120">
        <v>7940.9003040648613</v>
      </c>
      <c r="F9" s="120">
        <v>-576.9003040648613</v>
      </c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20">
        <v>-576.9003040648613</v>
      </c>
      <c r="Z9" s="111">
        <v>0</v>
      </c>
      <c r="AA9" s="111">
        <v>0</v>
      </c>
      <c r="AB9" s="111">
        <v>0</v>
      </c>
      <c r="AC9" s="111">
        <v>0</v>
      </c>
      <c r="AD9" s="111">
        <v>0</v>
      </c>
      <c r="AE9" s="111">
        <v>0</v>
      </c>
      <c r="AF9" s="111">
        <v>0</v>
      </c>
      <c r="AG9" s="111">
        <v>1</v>
      </c>
      <c r="AH9" s="111">
        <v>0</v>
      </c>
      <c r="AI9" s="111">
        <v>0</v>
      </c>
      <c r="AJ9" s="111">
        <v>0</v>
      </c>
      <c r="AK9" s="111">
        <v>0</v>
      </c>
      <c r="AL9" s="107">
        <v>-3278.7245415318248</v>
      </c>
      <c r="AM9" s="107">
        <v>2701.8242374669635</v>
      </c>
    </row>
    <row r="10" spans="1:39" ht="14.4" x14ac:dyDescent="0.3">
      <c r="A10" s="92">
        <v>2000</v>
      </c>
      <c r="B10" s="112" t="s">
        <v>93</v>
      </c>
      <c r="C10" s="112">
        <v>9</v>
      </c>
      <c r="D10" s="111">
        <v>7171</v>
      </c>
      <c r="E10" s="120">
        <v>8020.845716419497</v>
      </c>
      <c r="F10" s="120">
        <v>-849.84571641949697</v>
      </c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20">
        <v>-849.84571641949697</v>
      </c>
      <c r="Z10" s="111">
        <v>0</v>
      </c>
      <c r="AA10" s="111">
        <v>0</v>
      </c>
      <c r="AB10" s="111">
        <v>0</v>
      </c>
      <c r="AC10" s="111">
        <v>0</v>
      </c>
      <c r="AD10" s="111">
        <v>0</v>
      </c>
      <c r="AE10" s="111">
        <v>0</v>
      </c>
      <c r="AF10" s="111">
        <v>0</v>
      </c>
      <c r="AG10" s="111">
        <v>0</v>
      </c>
      <c r="AH10" s="111">
        <v>1</v>
      </c>
      <c r="AI10" s="111">
        <v>0</v>
      </c>
      <c r="AJ10" s="111">
        <v>0</v>
      </c>
      <c r="AK10" s="111">
        <v>0</v>
      </c>
      <c r="AL10" s="107">
        <v>-276.80303531420213</v>
      </c>
      <c r="AM10" s="107">
        <v>-573.04268110529483</v>
      </c>
    </row>
    <row r="11" spans="1:39" ht="14.4" x14ac:dyDescent="0.3">
      <c r="A11" s="92">
        <v>2000</v>
      </c>
      <c r="B11" s="112" t="s">
        <v>92</v>
      </c>
      <c r="C11" s="112">
        <v>10</v>
      </c>
      <c r="D11" s="111">
        <v>8690</v>
      </c>
      <c r="E11" s="120">
        <v>8100.7911287741326</v>
      </c>
      <c r="F11" s="120">
        <v>589.20887122586737</v>
      </c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20">
        <v>589.20887122586737</v>
      </c>
      <c r="Z11" s="111">
        <v>0</v>
      </c>
      <c r="AA11" s="111">
        <v>0</v>
      </c>
      <c r="AB11" s="111">
        <v>0</v>
      </c>
      <c r="AC11" s="111">
        <v>0</v>
      </c>
      <c r="AD11" s="111">
        <v>0</v>
      </c>
      <c r="AE11" s="111">
        <v>0</v>
      </c>
      <c r="AF11" s="111">
        <v>0</v>
      </c>
      <c r="AG11" s="111">
        <v>0</v>
      </c>
      <c r="AH11" s="111">
        <v>0</v>
      </c>
      <c r="AI11" s="111">
        <v>1</v>
      </c>
      <c r="AJ11" s="111">
        <v>0</v>
      </c>
      <c r="AK11" s="111">
        <v>0</v>
      </c>
      <c r="AL11" s="107">
        <v>1225.5015523311613</v>
      </c>
      <c r="AM11" s="107">
        <v>-636.29268110529392</v>
      </c>
    </row>
    <row r="12" spans="1:39" ht="14.4" x14ac:dyDescent="0.3">
      <c r="A12" s="92">
        <v>2000</v>
      </c>
      <c r="B12" s="112" t="s">
        <v>91</v>
      </c>
      <c r="C12" s="112">
        <v>11</v>
      </c>
      <c r="D12" s="111">
        <v>10299</v>
      </c>
      <c r="E12" s="120">
        <v>8180.7365411287683</v>
      </c>
      <c r="F12" s="120">
        <v>2118.2634588712317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20">
        <v>2118.2634588712317</v>
      </c>
      <c r="Z12" s="111">
        <v>0</v>
      </c>
      <c r="AA12" s="111">
        <v>0</v>
      </c>
      <c r="AB12" s="111">
        <v>0</v>
      </c>
      <c r="AC12" s="111">
        <v>0</v>
      </c>
      <c r="AD12" s="111">
        <v>0</v>
      </c>
      <c r="AE12" s="111">
        <v>0</v>
      </c>
      <c r="AF12" s="111">
        <v>0</v>
      </c>
      <c r="AG12" s="111">
        <v>0</v>
      </c>
      <c r="AH12" s="111">
        <v>0</v>
      </c>
      <c r="AI12" s="111">
        <v>0</v>
      </c>
      <c r="AJ12" s="111">
        <v>1</v>
      </c>
      <c r="AK12" s="111">
        <v>0</v>
      </c>
      <c r="AL12" s="107">
        <v>4126.5561399765247</v>
      </c>
      <c r="AM12" s="107">
        <v>-2008.292681105293</v>
      </c>
    </row>
    <row r="13" spans="1:39" ht="14.4" x14ac:dyDescent="0.3">
      <c r="A13" s="92">
        <v>2000</v>
      </c>
      <c r="B13" s="112" t="s">
        <v>90</v>
      </c>
      <c r="C13" s="112">
        <v>12</v>
      </c>
      <c r="D13" s="111">
        <v>11997</v>
      </c>
      <c r="E13" s="120">
        <v>8260.6819534834049</v>
      </c>
      <c r="F13" s="120">
        <v>3736.3180465165951</v>
      </c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20">
        <v>3736.3180465165951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0</v>
      </c>
      <c r="AI13" s="111">
        <v>0</v>
      </c>
      <c r="AJ13" s="111">
        <v>0</v>
      </c>
      <c r="AK13" s="111">
        <v>1</v>
      </c>
      <c r="AL13" s="107">
        <v>6522.6107276218881</v>
      </c>
      <c r="AM13" s="107">
        <v>-2786.292681105293</v>
      </c>
    </row>
    <row r="14" spans="1:39" ht="14.4" x14ac:dyDescent="0.3">
      <c r="A14" s="92">
        <v>2001</v>
      </c>
      <c r="B14" s="112" t="s">
        <v>89</v>
      </c>
      <c r="C14" s="112">
        <v>13</v>
      </c>
      <c r="D14" s="111">
        <v>6979</v>
      </c>
      <c r="E14" s="120">
        <v>8340.6273658380396</v>
      </c>
      <c r="F14" s="120">
        <v>-1361.6273658380396</v>
      </c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20">
        <v>-1361.6273658380396</v>
      </c>
      <c r="Z14" s="111">
        <v>1</v>
      </c>
      <c r="AA14" s="111">
        <v>0</v>
      </c>
      <c r="AB14" s="111">
        <v>0</v>
      </c>
      <c r="AC14" s="111">
        <v>0</v>
      </c>
      <c r="AD14" s="111">
        <v>0</v>
      </c>
      <c r="AE14" s="111">
        <v>0</v>
      </c>
      <c r="AF14" s="111">
        <v>0</v>
      </c>
      <c r="AG14" s="111">
        <v>0</v>
      </c>
      <c r="AH14" s="111">
        <v>0</v>
      </c>
      <c r="AI14" s="111">
        <v>0</v>
      </c>
      <c r="AJ14" s="111">
        <v>0</v>
      </c>
      <c r="AK14" s="111">
        <v>0</v>
      </c>
      <c r="AL14" s="107">
        <v>-1124.8844328271462</v>
      </c>
      <c r="AM14" s="107">
        <v>-236.74293301089347</v>
      </c>
    </row>
    <row r="15" spans="1:39" ht="14.4" x14ac:dyDescent="0.3">
      <c r="A15" s="92">
        <v>2001</v>
      </c>
      <c r="B15" s="112" t="s">
        <v>88</v>
      </c>
      <c r="C15" s="112">
        <v>14</v>
      </c>
      <c r="D15" s="111">
        <v>6962</v>
      </c>
      <c r="E15" s="120">
        <v>8420.5727781926762</v>
      </c>
      <c r="F15" s="120">
        <v>-1458.5727781926762</v>
      </c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20">
        <v>-1458.5727781926762</v>
      </c>
      <c r="Z15" s="111">
        <v>0</v>
      </c>
      <c r="AA15" s="111">
        <v>1</v>
      </c>
      <c r="AB15" s="111">
        <v>0</v>
      </c>
      <c r="AC15" s="111">
        <v>0</v>
      </c>
      <c r="AD15" s="111">
        <v>0</v>
      </c>
      <c r="AE15" s="111">
        <v>0</v>
      </c>
      <c r="AF15" s="111">
        <v>0</v>
      </c>
      <c r="AG15" s="111">
        <v>0</v>
      </c>
      <c r="AH15" s="111">
        <v>0</v>
      </c>
      <c r="AI15" s="111">
        <v>0</v>
      </c>
      <c r="AJ15" s="111">
        <v>0</v>
      </c>
      <c r="AK15" s="111">
        <v>0</v>
      </c>
      <c r="AL15" s="107">
        <v>-1556.9409562928995</v>
      </c>
      <c r="AM15" s="107">
        <v>98.368178100223304</v>
      </c>
    </row>
    <row r="16" spans="1:39" ht="14.4" x14ac:dyDescent="0.3">
      <c r="A16" s="92">
        <v>2001</v>
      </c>
      <c r="B16" s="112" t="s">
        <v>87</v>
      </c>
      <c r="C16" s="112">
        <v>15</v>
      </c>
      <c r="D16" s="111">
        <v>7606</v>
      </c>
      <c r="E16" s="120">
        <v>8500.518190547311</v>
      </c>
      <c r="F16" s="120">
        <v>-894.51819054731095</v>
      </c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20">
        <v>-894.51819054731095</v>
      </c>
      <c r="Z16" s="111">
        <v>0</v>
      </c>
      <c r="AA16" s="111">
        <v>0</v>
      </c>
      <c r="AB16" s="111">
        <v>1</v>
      </c>
      <c r="AC16" s="111">
        <v>0</v>
      </c>
      <c r="AD16" s="111">
        <v>0</v>
      </c>
      <c r="AE16" s="111">
        <v>0</v>
      </c>
      <c r="AF16" s="111">
        <v>0</v>
      </c>
      <c r="AG16" s="111">
        <v>0</v>
      </c>
      <c r="AH16" s="111">
        <v>0</v>
      </c>
      <c r="AI16" s="111">
        <v>0</v>
      </c>
      <c r="AJ16" s="111">
        <v>0</v>
      </c>
      <c r="AK16" s="111">
        <v>0</v>
      </c>
      <c r="AL16" s="107">
        <v>-952.88636864753607</v>
      </c>
      <c r="AM16" s="107">
        <v>58.368178100225123</v>
      </c>
    </row>
    <row r="17" spans="1:46" ht="14.4" x14ac:dyDescent="0.3">
      <c r="A17" s="92">
        <v>2001</v>
      </c>
      <c r="B17" s="112" t="s">
        <v>86</v>
      </c>
      <c r="C17" s="112">
        <v>16</v>
      </c>
      <c r="D17" s="111">
        <v>7909</v>
      </c>
      <c r="E17" s="120">
        <v>8580.4636029019475</v>
      </c>
      <c r="F17" s="120">
        <v>-671.46360290194752</v>
      </c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20">
        <v>-671.46360290194752</v>
      </c>
      <c r="Z17" s="111">
        <v>0</v>
      </c>
      <c r="AA17" s="111">
        <v>0</v>
      </c>
      <c r="AB17" s="111">
        <v>0</v>
      </c>
      <c r="AC17" s="111">
        <v>1</v>
      </c>
      <c r="AD17" s="111">
        <v>0</v>
      </c>
      <c r="AE17" s="111">
        <v>0</v>
      </c>
      <c r="AF17" s="111">
        <v>0</v>
      </c>
      <c r="AG17" s="111">
        <v>0</v>
      </c>
      <c r="AH17" s="111">
        <v>0</v>
      </c>
      <c r="AI17" s="111">
        <v>0</v>
      </c>
      <c r="AJ17" s="111">
        <v>0</v>
      </c>
      <c r="AK17" s="111">
        <v>0</v>
      </c>
      <c r="AL17" s="107">
        <v>-847.16511433550477</v>
      </c>
      <c r="AM17" s="107">
        <v>175.70151143355724</v>
      </c>
    </row>
    <row r="18" spans="1:46" ht="14.4" x14ac:dyDescent="0.3">
      <c r="A18" s="92">
        <v>2001</v>
      </c>
      <c r="B18" s="112" t="s">
        <v>85</v>
      </c>
      <c r="C18" s="112">
        <v>17</v>
      </c>
      <c r="D18" s="111">
        <v>8504</v>
      </c>
      <c r="E18" s="120">
        <v>8660.4090152565841</v>
      </c>
      <c r="F18" s="120">
        <v>-156.4090152565841</v>
      </c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20">
        <v>-156.4090152565841</v>
      </c>
      <c r="Z18" s="111">
        <v>0</v>
      </c>
      <c r="AA18" s="111">
        <v>0</v>
      </c>
      <c r="AB18" s="111">
        <v>0</v>
      </c>
      <c r="AC18" s="111">
        <v>0</v>
      </c>
      <c r="AD18" s="111">
        <v>1</v>
      </c>
      <c r="AE18" s="111">
        <v>0</v>
      </c>
      <c r="AF18" s="111">
        <v>0</v>
      </c>
      <c r="AG18" s="111">
        <v>0</v>
      </c>
      <c r="AH18" s="111">
        <v>0</v>
      </c>
      <c r="AI18" s="111">
        <v>0</v>
      </c>
      <c r="AJ18" s="111">
        <v>0</v>
      </c>
      <c r="AK18" s="111">
        <v>0</v>
      </c>
      <c r="AL18" s="107">
        <v>-680.33274891236397</v>
      </c>
      <c r="AM18" s="107">
        <v>523.92373365577987</v>
      </c>
    </row>
    <row r="19" spans="1:46" ht="14.4" x14ac:dyDescent="0.3">
      <c r="A19" s="92">
        <v>2001</v>
      </c>
      <c r="B19" s="112" t="s">
        <v>84</v>
      </c>
      <c r="C19" s="112">
        <v>18</v>
      </c>
      <c r="D19" s="111">
        <v>7977</v>
      </c>
      <c r="E19" s="120">
        <v>8740.3544276112189</v>
      </c>
      <c r="F19" s="120">
        <v>-763.35442761121885</v>
      </c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20">
        <v>-763.35442761121885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1</v>
      </c>
      <c r="AF19" s="111">
        <v>0</v>
      </c>
      <c r="AG19" s="111">
        <v>0</v>
      </c>
      <c r="AH19" s="111">
        <v>0</v>
      </c>
      <c r="AI19" s="111">
        <v>0</v>
      </c>
      <c r="AJ19" s="111">
        <v>0</v>
      </c>
      <c r="AK19" s="111">
        <v>0</v>
      </c>
      <c r="AL19" s="107">
        <v>-585.50038348922135</v>
      </c>
      <c r="AM19" s="107">
        <v>-177.8540441219975</v>
      </c>
    </row>
    <row r="20" spans="1:46" ht="14.4" x14ac:dyDescent="0.3">
      <c r="A20" s="92">
        <v>2001</v>
      </c>
      <c r="B20" s="112" t="s">
        <v>83</v>
      </c>
      <c r="C20" s="112">
        <v>19</v>
      </c>
      <c r="D20" s="111">
        <v>7816</v>
      </c>
      <c r="E20" s="120">
        <v>8820.2998399658554</v>
      </c>
      <c r="F20" s="120">
        <v>-1004.2998399658554</v>
      </c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20">
        <v>-1004.2998399658554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F20" s="111">
        <v>1</v>
      </c>
      <c r="AG20" s="111">
        <v>0</v>
      </c>
      <c r="AH20" s="111">
        <v>0</v>
      </c>
      <c r="AI20" s="111">
        <v>0</v>
      </c>
      <c r="AJ20" s="111">
        <v>0</v>
      </c>
      <c r="AK20" s="111">
        <v>0</v>
      </c>
      <c r="AL20" s="107">
        <v>-1282.7791291771882</v>
      </c>
      <c r="AM20" s="107">
        <v>278.4792892113328</v>
      </c>
    </row>
    <row r="21" spans="1:46" ht="14.4" x14ac:dyDescent="0.3">
      <c r="A21" s="92">
        <v>2001</v>
      </c>
      <c r="B21" s="112" t="s">
        <v>82</v>
      </c>
      <c r="C21" s="112">
        <v>20</v>
      </c>
      <c r="D21" s="111">
        <v>6520</v>
      </c>
      <c r="E21" s="120">
        <v>8900.2452523204902</v>
      </c>
      <c r="F21" s="120">
        <v>-2380.2452523204902</v>
      </c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20">
        <v>-2380.2452523204902</v>
      </c>
      <c r="Z21" s="111">
        <v>0</v>
      </c>
      <c r="AA21" s="111">
        <v>0</v>
      </c>
      <c r="AB21" s="111">
        <v>0</v>
      </c>
      <c r="AC21" s="111">
        <v>0</v>
      </c>
      <c r="AD21" s="111">
        <v>0</v>
      </c>
      <c r="AE21" s="111">
        <v>0</v>
      </c>
      <c r="AF21" s="111">
        <v>0</v>
      </c>
      <c r="AG21" s="111">
        <v>1</v>
      </c>
      <c r="AH21" s="111">
        <v>0</v>
      </c>
      <c r="AI21" s="111">
        <v>0</v>
      </c>
      <c r="AJ21" s="111">
        <v>0</v>
      </c>
      <c r="AK21" s="111">
        <v>0</v>
      </c>
      <c r="AL21" s="107">
        <v>-3278.7245415318248</v>
      </c>
      <c r="AM21" s="107">
        <v>898.47928921133462</v>
      </c>
    </row>
    <row r="22" spans="1:46" ht="14.4" x14ac:dyDescent="0.3">
      <c r="A22" s="92">
        <v>2001</v>
      </c>
      <c r="B22" s="112" t="s">
        <v>93</v>
      </c>
      <c r="C22" s="112">
        <v>21</v>
      </c>
      <c r="D22" s="111">
        <v>8525</v>
      </c>
      <c r="E22" s="120">
        <v>8980.1906646751268</v>
      </c>
      <c r="F22" s="120">
        <v>-455.19066467512675</v>
      </c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20">
        <v>-455.19066467512675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F22" s="111">
        <v>0</v>
      </c>
      <c r="AG22" s="111">
        <v>0</v>
      </c>
      <c r="AH22" s="111">
        <v>1</v>
      </c>
      <c r="AI22" s="111">
        <v>0</v>
      </c>
      <c r="AJ22" s="111">
        <v>0</v>
      </c>
      <c r="AK22" s="111">
        <v>0</v>
      </c>
      <c r="AL22" s="107">
        <v>-276.80303531420213</v>
      </c>
      <c r="AM22" s="107">
        <v>-178.38762936092462</v>
      </c>
    </row>
    <row r="23" spans="1:46" ht="15.6" x14ac:dyDescent="0.3">
      <c r="A23" s="92">
        <v>2001</v>
      </c>
      <c r="B23" s="112" t="s">
        <v>92</v>
      </c>
      <c r="C23" s="112">
        <v>22</v>
      </c>
      <c r="D23" s="111">
        <v>9510</v>
      </c>
      <c r="E23" s="120">
        <v>9060.1360770297615</v>
      </c>
      <c r="F23" s="120">
        <v>449.86392297023849</v>
      </c>
      <c r="G23" s="137" t="s">
        <v>1</v>
      </c>
      <c r="H23" s="138"/>
      <c r="I23" s="138"/>
      <c r="J23" s="138"/>
      <c r="K23" s="138"/>
      <c r="L23" s="138"/>
      <c r="M23" s="138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20">
        <v>449.86392297023849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1">
        <v>0</v>
      </c>
      <c r="AF23" s="111">
        <v>0</v>
      </c>
      <c r="AG23" s="111">
        <v>0</v>
      </c>
      <c r="AH23" s="111">
        <v>0</v>
      </c>
      <c r="AI23" s="111">
        <v>1</v>
      </c>
      <c r="AJ23" s="111">
        <v>0</v>
      </c>
      <c r="AK23" s="111">
        <v>0</v>
      </c>
      <c r="AL23" s="107">
        <v>1225.5015523311613</v>
      </c>
      <c r="AM23" s="107">
        <v>-775.6376293609228</v>
      </c>
      <c r="AN23" s="10" t="s">
        <v>329</v>
      </c>
      <c r="AO23"/>
      <c r="AP23"/>
      <c r="AQ23"/>
      <c r="AR23"/>
      <c r="AS23"/>
      <c r="AT23"/>
    </row>
    <row r="24" spans="1:46" ht="15.6" x14ac:dyDescent="0.3">
      <c r="A24" s="92">
        <v>2001</v>
      </c>
      <c r="B24" s="112" t="s">
        <v>91</v>
      </c>
      <c r="C24" s="112">
        <v>23</v>
      </c>
      <c r="D24" s="111">
        <v>12079</v>
      </c>
      <c r="E24" s="120">
        <v>9140.0814893843981</v>
      </c>
      <c r="F24" s="120">
        <v>2938.9185106156019</v>
      </c>
      <c r="G24" s="138"/>
      <c r="H24" s="139" t="s">
        <v>4</v>
      </c>
      <c r="I24" s="200" t="s">
        <v>6</v>
      </c>
      <c r="J24" s="139" t="s">
        <v>7</v>
      </c>
      <c r="K24" s="139" t="s">
        <v>8</v>
      </c>
      <c r="L24" s="140"/>
      <c r="M24" s="140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20">
        <v>2938.9185106156019</v>
      </c>
      <c r="Z24" s="111">
        <v>0</v>
      </c>
      <c r="AA24" s="111">
        <v>0</v>
      </c>
      <c r="AB24" s="111">
        <v>0</v>
      </c>
      <c r="AC24" s="111">
        <v>0</v>
      </c>
      <c r="AD24" s="111">
        <v>0</v>
      </c>
      <c r="AE24" s="111">
        <v>0</v>
      </c>
      <c r="AF24" s="111">
        <v>0</v>
      </c>
      <c r="AG24" s="111">
        <v>0</v>
      </c>
      <c r="AH24" s="111">
        <v>0</v>
      </c>
      <c r="AI24" s="111">
        <v>0</v>
      </c>
      <c r="AJ24" s="111">
        <v>1</v>
      </c>
      <c r="AK24" s="111">
        <v>0</v>
      </c>
      <c r="AL24" s="107">
        <v>4126.5561399765247</v>
      </c>
      <c r="AM24" s="107">
        <v>-1187.6376293609228</v>
      </c>
      <c r="AN24"/>
      <c r="AO24" s="90" t="s">
        <v>4</v>
      </c>
      <c r="AP24" s="197" t="s">
        <v>6</v>
      </c>
      <c r="AQ24" s="90" t="s">
        <v>7</v>
      </c>
      <c r="AR24" s="90" t="s">
        <v>8</v>
      </c>
      <c r="AS24" s="11"/>
      <c r="AT24" s="11"/>
    </row>
    <row r="25" spans="1:46" ht="16.2" thickBot="1" x14ac:dyDescent="0.35">
      <c r="A25" s="92">
        <v>2001</v>
      </c>
      <c r="B25" s="112" t="s">
        <v>90</v>
      </c>
      <c r="C25" s="112">
        <v>24</v>
      </c>
      <c r="D25" s="111">
        <v>13746</v>
      </c>
      <c r="E25" s="120">
        <v>9220.0269017390347</v>
      </c>
      <c r="F25" s="120">
        <v>4525.9730982609653</v>
      </c>
      <c r="G25" s="137" t="s">
        <v>10</v>
      </c>
      <c r="H25" s="139" t="s">
        <v>5</v>
      </c>
      <c r="I25" s="201"/>
      <c r="J25" s="139" t="s">
        <v>6</v>
      </c>
      <c r="K25" s="139" t="s">
        <v>9</v>
      </c>
      <c r="L25" s="140"/>
      <c r="M25" s="140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20">
        <v>4525.9730982609653</v>
      </c>
      <c r="Z25" s="111">
        <v>0</v>
      </c>
      <c r="AA25" s="111">
        <v>0</v>
      </c>
      <c r="AB25" s="111">
        <v>0</v>
      </c>
      <c r="AC25" s="111">
        <v>0</v>
      </c>
      <c r="AD25" s="111">
        <v>0</v>
      </c>
      <c r="AE25" s="111">
        <v>0</v>
      </c>
      <c r="AF25" s="111">
        <v>0</v>
      </c>
      <c r="AG25" s="111">
        <v>0</v>
      </c>
      <c r="AH25" s="111">
        <v>0</v>
      </c>
      <c r="AI25" s="111">
        <v>0</v>
      </c>
      <c r="AJ25" s="111">
        <v>0</v>
      </c>
      <c r="AK25" s="111">
        <v>1</v>
      </c>
      <c r="AL25" s="107">
        <v>6522.6107276218881</v>
      </c>
      <c r="AM25" s="107">
        <v>-1996.6376293609228</v>
      </c>
      <c r="AN25" s="12" t="s">
        <v>10</v>
      </c>
      <c r="AO25" s="13" t="s">
        <v>5</v>
      </c>
      <c r="AP25" s="198"/>
      <c r="AQ25" s="13" t="s">
        <v>6</v>
      </c>
      <c r="AR25" s="13" t="s">
        <v>9</v>
      </c>
      <c r="AS25" s="11"/>
      <c r="AT25" s="11"/>
    </row>
    <row r="26" spans="1:46" ht="16.2" thickTop="1" x14ac:dyDescent="0.3">
      <c r="A26" s="92">
        <v>2002</v>
      </c>
      <c r="B26" s="112" t="s">
        <v>89</v>
      </c>
      <c r="C26" s="112">
        <v>25</v>
      </c>
      <c r="D26" s="111">
        <v>8225</v>
      </c>
      <c r="E26" s="120">
        <v>9299.9723140936694</v>
      </c>
      <c r="F26" s="120">
        <v>-1074.9723140936694</v>
      </c>
      <c r="G26" s="141"/>
      <c r="H26" s="142">
        <v>0.66908953047507913</v>
      </c>
      <c r="I26" s="142">
        <v>0.44768079979136183</v>
      </c>
      <c r="J26" s="142">
        <v>0.44226590567166935</v>
      </c>
      <c r="K26" s="143">
        <v>2691.8050628218007</v>
      </c>
      <c r="L26" s="140"/>
      <c r="M26" s="140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20">
        <v>-1074.9723140936694</v>
      </c>
      <c r="Z26" s="111">
        <v>1</v>
      </c>
      <c r="AA26" s="111">
        <v>0</v>
      </c>
      <c r="AB26" s="111">
        <v>0</v>
      </c>
      <c r="AC26" s="111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0</v>
      </c>
      <c r="AI26" s="111">
        <v>0</v>
      </c>
      <c r="AJ26" s="111">
        <v>0</v>
      </c>
      <c r="AK26" s="111">
        <v>0</v>
      </c>
      <c r="AL26" s="107">
        <v>-1124.8844328271462</v>
      </c>
      <c r="AM26" s="107">
        <v>49.912118733476746</v>
      </c>
      <c r="AN26" s="14"/>
      <c r="AO26" s="15">
        <v>0.94202245188765088</v>
      </c>
      <c r="AP26" s="15">
        <v>0.88740629986042152</v>
      </c>
      <c r="AQ26" s="15">
        <v>0.87394400962634156</v>
      </c>
      <c r="AR26" s="16">
        <v>951.05760692173124</v>
      </c>
      <c r="AS26" s="11"/>
      <c r="AT26" s="11"/>
    </row>
    <row r="27" spans="1:46" ht="15.6" x14ac:dyDescent="0.3">
      <c r="A27" s="92">
        <v>2002</v>
      </c>
      <c r="B27" s="112" t="s">
        <v>88</v>
      </c>
      <c r="C27" s="112">
        <v>26</v>
      </c>
      <c r="D27" s="111">
        <v>8164</v>
      </c>
      <c r="E27" s="120">
        <v>9379.9177264483042</v>
      </c>
      <c r="F27" s="120">
        <v>-1215.9177264483042</v>
      </c>
      <c r="G27" s="140"/>
      <c r="H27" s="140"/>
      <c r="I27" s="140"/>
      <c r="J27" s="140"/>
      <c r="K27" s="140"/>
      <c r="L27" s="140"/>
      <c r="M27" s="140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20">
        <v>-1215.9177264483042</v>
      </c>
      <c r="Z27" s="111">
        <v>0</v>
      </c>
      <c r="AA27" s="111">
        <v>1</v>
      </c>
      <c r="AB27" s="111">
        <v>0</v>
      </c>
      <c r="AC27" s="111">
        <v>0</v>
      </c>
      <c r="AD27" s="111">
        <v>0</v>
      </c>
      <c r="AE27" s="111">
        <v>0</v>
      </c>
      <c r="AF27" s="111">
        <v>0</v>
      </c>
      <c r="AG27" s="111">
        <v>0</v>
      </c>
      <c r="AH27" s="111">
        <v>0</v>
      </c>
      <c r="AI27" s="111">
        <v>0</v>
      </c>
      <c r="AJ27" s="111">
        <v>0</v>
      </c>
      <c r="AK27" s="111">
        <v>0</v>
      </c>
      <c r="AL27" s="107">
        <v>-1556.9409562928995</v>
      </c>
      <c r="AM27" s="107">
        <v>341.02322984459533</v>
      </c>
      <c r="AN27" s="11"/>
      <c r="AO27" s="11"/>
      <c r="AP27" s="11"/>
      <c r="AQ27" s="11"/>
      <c r="AR27" s="11"/>
      <c r="AS27" s="11"/>
      <c r="AT27" s="11"/>
    </row>
    <row r="28" spans="1:46" ht="15.6" x14ac:dyDescent="0.3">
      <c r="A28" s="92">
        <v>2002</v>
      </c>
      <c r="B28" s="112" t="s">
        <v>87</v>
      </c>
      <c r="C28" s="112">
        <v>27</v>
      </c>
      <c r="D28" s="111">
        <v>9324</v>
      </c>
      <c r="E28" s="120">
        <v>9459.8631388029407</v>
      </c>
      <c r="F28" s="120">
        <v>-135.86313880294074</v>
      </c>
      <c r="G28" s="137"/>
      <c r="H28" s="139" t="s">
        <v>11</v>
      </c>
      <c r="I28" s="139" t="s">
        <v>13</v>
      </c>
      <c r="J28" s="139" t="s">
        <v>15</v>
      </c>
      <c r="K28" s="200" t="s">
        <v>16</v>
      </c>
      <c r="L28" s="200" t="s">
        <v>17</v>
      </c>
      <c r="M28" s="140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20">
        <v>-135.86313880294074</v>
      </c>
      <c r="Z28" s="111">
        <v>0</v>
      </c>
      <c r="AA28" s="111">
        <v>0</v>
      </c>
      <c r="AB28" s="111">
        <v>1</v>
      </c>
      <c r="AC28" s="111">
        <v>0</v>
      </c>
      <c r="AD28" s="111">
        <v>0</v>
      </c>
      <c r="AE28" s="111">
        <v>0</v>
      </c>
      <c r="AF28" s="111">
        <v>0</v>
      </c>
      <c r="AG28" s="111">
        <v>0</v>
      </c>
      <c r="AH28" s="111">
        <v>0</v>
      </c>
      <c r="AI28" s="111">
        <v>0</v>
      </c>
      <c r="AJ28" s="111">
        <v>0</v>
      </c>
      <c r="AK28" s="111">
        <v>0</v>
      </c>
      <c r="AL28" s="107">
        <v>-952.88636864753607</v>
      </c>
      <c r="AM28" s="107">
        <v>817.02322984459533</v>
      </c>
      <c r="AN28" s="10"/>
      <c r="AO28" s="90" t="s">
        <v>11</v>
      </c>
      <c r="AP28" s="90" t="s">
        <v>13</v>
      </c>
      <c r="AQ28" s="90" t="s">
        <v>15</v>
      </c>
      <c r="AR28" s="197" t="s">
        <v>16</v>
      </c>
      <c r="AS28" s="197" t="s">
        <v>17</v>
      </c>
      <c r="AT28" s="11"/>
    </row>
    <row r="29" spans="1:46" ht="16.2" thickBot="1" x14ac:dyDescent="0.35">
      <c r="A29" s="92">
        <v>2002</v>
      </c>
      <c r="B29" s="112" t="s">
        <v>86</v>
      </c>
      <c r="C29" s="112">
        <v>28</v>
      </c>
      <c r="D29" s="111">
        <v>8820</v>
      </c>
      <c r="E29" s="120">
        <v>9539.8085511575773</v>
      </c>
      <c r="F29" s="120">
        <v>-719.80855115757731</v>
      </c>
      <c r="G29" s="137" t="s">
        <v>2</v>
      </c>
      <c r="H29" s="139" t="s">
        <v>12</v>
      </c>
      <c r="I29" s="139" t="s">
        <v>14</v>
      </c>
      <c r="J29" s="139" t="s">
        <v>14</v>
      </c>
      <c r="K29" s="201"/>
      <c r="L29" s="201"/>
      <c r="M29" s="140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20">
        <v>-719.80855115757731</v>
      </c>
      <c r="Z29" s="111">
        <v>0</v>
      </c>
      <c r="AA29" s="111">
        <v>0</v>
      </c>
      <c r="AB29" s="111">
        <v>0</v>
      </c>
      <c r="AC29" s="111">
        <v>1</v>
      </c>
      <c r="AD29" s="111">
        <v>0</v>
      </c>
      <c r="AE29" s="111">
        <v>0</v>
      </c>
      <c r="AF29" s="111">
        <v>0</v>
      </c>
      <c r="AG29" s="111">
        <v>0</v>
      </c>
      <c r="AH29" s="111">
        <v>0</v>
      </c>
      <c r="AI29" s="111">
        <v>0</v>
      </c>
      <c r="AJ29" s="111">
        <v>0</v>
      </c>
      <c r="AK29" s="111">
        <v>0</v>
      </c>
      <c r="AL29" s="107">
        <v>-847.16511433550477</v>
      </c>
      <c r="AM29" s="107">
        <v>127.35656317792746</v>
      </c>
      <c r="AN29" s="12" t="s">
        <v>2</v>
      </c>
      <c r="AO29" s="13" t="s">
        <v>12</v>
      </c>
      <c r="AP29" s="13" t="s">
        <v>14</v>
      </c>
      <c r="AQ29" s="13" t="s">
        <v>14</v>
      </c>
      <c r="AR29" s="198"/>
      <c r="AS29" s="198"/>
      <c r="AT29" s="11"/>
    </row>
    <row r="30" spans="1:46" ht="16.2" thickTop="1" x14ac:dyDescent="0.3">
      <c r="A30" s="92">
        <v>2002</v>
      </c>
      <c r="B30" s="112" t="s">
        <v>85</v>
      </c>
      <c r="C30" s="112">
        <v>29</v>
      </c>
      <c r="D30" s="111">
        <v>9313</v>
      </c>
      <c r="E30" s="120">
        <v>9619.7539635122121</v>
      </c>
      <c r="F30" s="120">
        <v>-306.75396351221207</v>
      </c>
      <c r="G30" s="141" t="s">
        <v>18</v>
      </c>
      <c r="H30" s="143">
        <v>1</v>
      </c>
      <c r="I30" s="144">
        <v>599053639.29768896</v>
      </c>
      <c r="J30" s="144">
        <v>599053639.29768896</v>
      </c>
      <c r="K30" s="142">
        <v>82.675817826846455</v>
      </c>
      <c r="L30" s="145">
        <v>8.2751922214764808E-15</v>
      </c>
      <c r="M30" s="140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20">
        <v>-306.75396351221207</v>
      </c>
      <c r="Z30" s="111">
        <v>0</v>
      </c>
      <c r="AA30" s="111">
        <v>0</v>
      </c>
      <c r="AB30" s="111">
        <v>0</v>
      </c>
      <c r="AC30" s="111">
        <v>0</v>
      </c>
      <c r="AD30" s="111">
        <v>1</v>
      </c>
      <c r="AE30" s="111">
        <v>0</v>
      </c>
      <c r="AF30" s="111">
        <v>0</v>
      </c>
      <c r="AG30" s="111">
        <v>0</v>
      </c>
      <c r="AH30" s="111">
        <v>0</v>
      </c>
      <c r="AI30" s="111">
        <v>0</v>
      </c>
      <c r="AJ30" s="111">
        <v>0</v>
      </c>
      <c r="AK30" s="111">
        <v>0</v>
      </c>
      <c r="AL30" s="107">
        <v>-680.33274891236397</v>
      </c>
      <c r="AM30" s="107">
        <v>373.5787854001519</v>
      </c>
      <c r="AN30" s="14" t="s">
        <v>18</v>
      </c>
      <c r="AO30" s="16">
        <v>11</v>
      </c>
      <c r="AP30" s="106">
        <v>655858106.02087414</v>
      </c>
      <c r="AQ30" s="106">
        <v>59623464.183715828</v>
      </c>
      <c r="AR30" s="15">
        <v>65.917929596699409</v>
      </c>
      <c r="AS30" s="17">
        <v>1.0419842071625338E-38</v>
      </c>
      <c r="AT30" s="11"/>
    </row>
    <row r="31" spans="1:46" ht="15.6" x14ac:dyDescent="0.3">
      <c r="A31" s="92">
        <v>2002</v>
      </c>
      <c r="B31" s="112" t="s">
        <v>84</v>
      </c>
      <c r="C31" s="112">
        <v>30</v>
      </c>
      <c r="D31" s="111">
        <v>9419</v>
      </c>
      <c r="E31" s="120">
        <v>9699.6993758668486</v>
      </c>
      <c r="F31" s="120">
        <v>-280.69937586684864</v>
      </c>
      <c r="G31" s="141" t="s">
        <v>19</v>
      </c>
      <c r="H31" s="143">
        <v>102</v>
      </c>
      <c r="I31" s="144">
        <v>739073078.61577392</v>
      </c>
      <c r="J31" s="144">
        <v>7245814.4962330796</v>
      </c>
      <c r="K31" s="146"/>
      <c r="L31" s="146"/>
      <c r="M31" s="140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20">
        <v>-280.69937586684864</v>
      </c>
      <c r="Z31" s="111">
        <v>0</v>
      </c>
      <c r="AA31" s="111">
        <v>0</v>
      </c>
      <c r="AB31" s="111">
        <v>0</v>
      </c>
      <c r="AC31" s="111">
        <v>0</v>
      </c>
      <c r="AD31" s="111">
        <v>0</v>
      </c>
      <c r="AE31" s="111">
        <v>1</v>
      </c>
      <c r="AF31" s="111">
        <v>0</v>
      </c>
      <c r="AG31" s="111">
        <v>0</v>
      </c>
      <c r="AH31" s="111">
        <v>0</v>
      </c>
      <c r="AI31" s="111">
        <v>0</v>
      </c>
      <c r="AJ31" s="111">
        <v>0</v>
      </c>
      <c r="AK31" s="111">
        <v>0</v>
      </c>
      <c r="AL31" s="107">
        <v>-585.50038348922135</v>
      </c>
      <c r="AM31" s="107">
        <v>304.80100762237271</v>
      </c>
      <c r="AN31" s="14" t="s">
        <v>19</v>
      </c>
      <c r="AO31" s="16">
        <v>92</v>
      </c>
      <c r="AP31" s="106">
        <v>83214972.594899505</v>
      </c>
      <c r="AQ31" s="106">
        <v>904510.5716836903</v>
      </c>
      <c r="AR31" s="18"/>
      <c r="AS31" s="18"/>
      <c r="AT31" s="11"/>
    </row>
    <row r="32" spans="1:46" ht="15.6" x14ac:dyDescent="0.3">
      <c r="A32" s="92">
        <v>2002</v>
      </c>
      <c r="B32" s="112" t="s">
        <v>83</v>
      </c>
      <c r="C32" s="112">
        <v>31</v>
      </c>
      <c r="D32" s="111">
        <v>8700</v>
      </c>
      <c r="E32" s="120">
        <v>9779.6447882214852</v>
      </c>
      <c r="F32" s="120">
        <v>-1079.6447882214852</v>
      </c>
      <c r="G32" s="140"/>
      <c r="H32" s="140"/>
      <c r="I32" s="140"/>
      <c r="J32" s="140"/>
      <c r="K32" s="140"/>
      <c r="L32" s="140"/>
      <c r="M32" s="140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20">
        <v>-1079.6447882214852</v>
      </c>
      <c r="Z32" s="111">
        <v>0</v>
      </c>
      <c r="AA32" s="111">
        <v>0</v>
      </c>
      <c r="AB32" s="111">
        <v>0</v>
      </c>
      <c r="AC32" s="111">
        <v>0</v>
      </c>
      <c r="AD32" s="111">
        <v>0</v>
      </c>
      <c r="AE32" s="111">
        <v>0</v>
      </c>
      <c r="AF32" s="111">
        <v>1</v>
      </c>
      <c r="AG32" s="111">
        <v>0</v>
      </c>
      <c r="AH32" s="111">
        <v>0</v>
      </c>
      <c r="AI32" s="111">
        <v>0</v>
      </c>
      <c r="AJ32" s="111">
        <v>0</v>
      </c>
      <c r="AK32" s="111">
        <v>0</v>
      </c>
      <c r="AL32" s="107">
        <v>-1282.7791291771882</v>
      </c>
      <c r="AM32" s="107">
        <v>203.13434095570301</v>
      </c>
      <c r="AN32" s="10"/>
    </row>
    <row r="33" spans="1:49" ht="15.6" x14ac:dyDescent="0.3">
      <c r="A33" s="92">
        <v>2002</v>
      </c>
      <c r="B33" s="112" t="s">
        <v>82</v>
      </c>
      <c r="C33" s="112">
        <v>32</v>
      </c>
      <c r="D33" s="111">
        <v>6960</v>
      </c>
      <c r="E33" s="120">
        <v>9859.59020057612</v>
      </c>
      <c r="F33" s="120">
        <v>-2899.59020057612</v>
      </c>
      <c r="G33" s="137"/>
      <c r="H33" s="200" t="s">
        <v>20</v>
      </c>
      <c r="I33" s="139" t="s">
        <v>21</v>
      </c>
      <c r="J33" s="200" t="s">
        <v>23</v>
      </c>
      <c r="K33" s="200" t="s">
        <v>17</v>
      </c>
      <c r="L33" s="202" t="s">
        <v>24</v>
      </c>
      <c r="M33" s="202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20">
        <v>-2899.59020057612</v>
      </c>
      <c r="Z33" s="111">
        <v>0</v>
      </c>
      <c r="AA33" s="111">
        <v>0</v>
      </c>
      <c r="AB33" s="111">
        <v>0</v>
      </c>
      <c r="AC33" s="111">
        <v>0</v>
      </c>
      <c r="AD33" s="111">
        <v>0</v>
      </c>
      <c r="AE33" s="111">
        <v>0</v>
      </c>
      <c r="AF33" s="111">
        <v>0</v>
      </c>
      <c r="AG33" s="111">
        <v>1</v>
      </c>
      <c r="AH33" s="111">
        <v>0</v>
      </c>
      <c r="AI33" s="111">
        <v>0</v>
      </c>
      <c r="AJ33" s="111">
        <v>0</v>
      </c>
      <c r="AK33" s="111">
        <v>0</v>
      </c>
      <c r="AL33" s="107">
        <v>-3278.7245415318248</v>
      </c>
      <c r="AM33" s="107">
        <v>379.13434095570483</v>
      </c>
    </row>
    <row r="34" spans="1:49" ht="15.6" x14ac:dyDescent="0.3">
      <c r="A34" s="92">
        <v>2002</v>
      </c>
      <c r="B34" s="112" t="s">
        <v>93</v>
      </c>
      <c r="C34" s="112">
        <v>33</v>
      </c>
      <c r="D34" s="111">
        <v>9091</v>
      </c>
      <c r="E34" s="120">
        <v>9939.5356129307547</v>
      </c>
      <c r="F34" s="120">
        <v>-848.53561293075472</v>
      </c>
      <c r="G34" s="137" t="s">
        <v>3</v>
      </c>
      <c r="H34" s="201"/>
      <c r="I34" s="139" t="s">
        <v>22</v>
      </c>
      <c r="J34" s="201"/>
      <c r="K34" s="201"/>
      <c r="L34" s="139" t="s">
        <v>25</v>
      </c>
      <c r="M34" s="139" t="s">
        <v>26</v>
      </c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20">
        <v>-848.53561293075472</v>
      </c>
      <c r="Z34" s="111">
        <v>0</v>
      </c>
      <c r="AA34" s="111">
        <v>0</v>
      </c>
      <c r="AB34" s="111">
        <v>0</v>
      </c>
      <c r="AC34" s="111">
        <v>0</v>
      </c>
      <c r="AD34" s="111">
        <v>0</v>
      </c>
      <c r="AE34" s="111">
        <v>0</v>
      </c>
      <c r="AF34" s="111">
        <v>0</v>
      </c>
      <c r="AG34" s="111">
        <v>0</v>
      </c>
      <c r="AH34" s="111">
        <v>1</v>
      </c>
      <c r="AI34" s="111">
        <v>0</v>
      </c>
      <c r="AJ34" s="111">
        <v>0</v>
      </c>
      <c r="AK34" s="111">
        <v>0</v>
      </c>
      <c r="AL34" s="107">
        <v>-276.80303531420213</v>
      </c>
      <c r="AM34" s="107">
        <v>-571.73257761655259</v>
      </c>
    </row>
    <row r="35" spans="1:49" ht="16.8" customHeight="1" x14ac:dyDescent="0.3">
      <c r="A35" s="92">
        <v>2002</v>
      </c>
      <c r="B35" s="112" t="s">
        <v>92</v>
      </c>
      <c r="C35" s="112">
        <v>34</v>
      </c>
      <c r="D35" s="111">
        <v>10933</v>
      </c>
      <c r="E35" s="120">
        <v>10019.481025285391</v>
      </c>
      <c r="F35" s="120">
        <v>913.5189747146087</v>
      </c>
      <c r="G35" s="141" t="s">
        <v>27</v>
      </c>
      <c r="H35" s="147">
        <v>7301.3370052277796</v>
      </c>
      <c r="I35" s="147">
        <v>531.73649006622145</v>
      </c>
      <c r="J35" s="142">
        <v>13.731118968943584</v>
      </c>
      <c r="K35" s="145">
        <v>6.3543895606143406E-25</v>
      </c>
      <c r="L35" s="143">
        <v>6246.6401983765572</v>
      </c>
      <c r="M35" s="143">
        <v>8356.0338120789929</v>
      </c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20">
        <v>913.5189747146087</v>
      </c>
      <c r="Z35" s="111">
        <v>0</v>
      </c>
      <c r="AA35" s="111">
        <v>0</v>
      </c>
      <c r="AB35" s="111">
        <v>0</v>
      </c>
      <c r="AC35" s="111">
        <v>0</v>
      </c>
      <c r="AD35" s="111">
        <v>0</v>
      </c>
      <c r="AE35" s="111">
        <v>0</v>
      </c>
      <c r="AF35" s="111">
        <v>0</v>
      </c>
      <c r="AG35" s="111">
        <v>0</v>
      </c>
      <c r="AH35" s="111">
        <v>0</v>
      </c>
      <c r="AI35" s="111">
        <v>1</v>
      </c>
      <c r="AJ35" s="111">
        <v>0</v>
      </c>
      <c r="AK35" s="111">
        <v>0</v>
      </c>
      <c r="AL35" s="107">
        <v>1225.5015523311613</v>
      </c>
      <c r="AM35" s="107">
        <v>-311.98257761655259</v>
      </c>
    </row>
    <row r="36" spans="1:49" ht="16.2" thickBot="1" x14ac:dyDescent="0.35">
      <c r="A36" s="92">
        <v>2002</v>
      </c>
      <c r="B36" s="112" t="s">
        <v>91</v>
      </c>
      <c r="C36" s="112">
        <v>35</v>
      </c>
      <c r="D36" s="111">
        <v>13117</v>
      </c>
      <c r="E36" s="120">
        <v>10099.426437640028</v>
      </c>
      <c r="F36" s="120">
        <v>3017.5735623599721</v>
      </c>
      <c r="G36" s="141" t="s">
        <v>28</v>
      </c>
      <c r="H36" s="147">
        <v>79.945412354635778</v>
      </c>
      <c r="I36" s="147">
        <v>8.7923364205139194</v>
      </c>
      <c r="J36" s="142">
        <v>9.0926243641121847</v>
      </c>
      <c r="K36" s="145">
        <v>8.2751922214763925E-15</v>
      </c>
      <c r="L36" s="143">
        <v>62.505854752856699</v>
      </c>
      <c r="M36" s="143">
        <v>97.384969956414864</v>
      </c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20">
        <v>3017.5735623599721</v>
      </c>
      <c r="Z36" s="111">
        <v>0</v>
      </c>
      <c r="AA36" s="111">
        <v>0</v>
      </c>
      <c r="AB36" s="111">
        <v>0</v>
      </c>
      <c r="AC36" s="111">
        <v>0</v>
      </c>
      <c r="AD36" s="111">
        <v>0</v>
      </c>
      <c r="AE36" s="111">
        <v>0</v>
      </c>
      <c r="AF36" s="111">
        <v>0</v>
      </c>
      <c r="AG36" s="111">
        <v>0</v>
      </c>
      <c r="AH36" s="111">
        <v>0</v>
      </c>
      <c r="AI36" s="111">
        <v>0</v>
      </c>
      <c r="AJ36" s="111">
        <v>1</v>
      </c>
      <c r="AK36" s="111">
        <v>0</v>
      </c>
      <c r="AL36" s="107">
        <v>4126.5561399765247</v>
      </c>
      <c r="AM36" s="107">
        <v>-1108.9825776165526</v>
      </c>
      <c r="AO36" s="197" t="s">
        <v>20</v>
      </c>
      <c r="AP36" s="90" t="s">
        <v>21</v>
      </c>
      <c r="AQ36" s="197" t="s">
        <v>23</v>
      </c>
      <c r="AR36" s="197" t="s">
        <v>17</v>
      </c>
      <c r="AS36" s="199" t="s">
        <v>24</v>
      </c>
      <c r="AT36" s="199"/>
    </row>
    <row r="37" spans="1:49" ht="16.2" thickBot="1" x14ac:dyDescent="0.35">
      <c r="A37" s="92">
        <v>2002</v>
      </c>
      <c r="B37" s="112" t="s">
        <v>90</v>
      </c>
      <c r="C37" s="112">
        <v>36</v>
      </c>
      <c r="D37" s="111">
        <v>15337</v>
      </c>
      <c r="E37" s="120">
        <v>10179.371849994663</v>
      </c>
      <c r="F37" s="120">
        <v>5157.6281500053374</v>
      </c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20">
        <v>5157.6281500053374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1</v>
      </c>
      <c r="AL37" s="107">
        <v>6522.6107276218881</v>
      </c>
      <c r="AM37" s="107">
        <v>-1364.9825776165508</v>
      </c>
      <c r="AN37" s="12" t="s">
        <v>3</v>
      </c>
      <c r="AO37" s="198"/>
      <c r="AP37" s="13" t="s">
        <v>22</v>
      </c>
      <c r="AQ37" s="198"/>
      <c r="AR37" s="198"/>
      <c r="AS37" s="13" t="s">
        <v>25</v>
      </c>
      <c r="AT37" s="13" t="s">
        <v>26</v>
      </c>
      <c r="AV37" s="131" t="s">
        <v>94</v>
      </c>
      <c r="AW37" s="132" t="s">
        <v>330</v>
      </c>
    </row>
    <row r="38" spans="1:49" ht="16.2" thickTop="1" x14ac:dyDescent="0.3">
      <c r="A38" s="92">
        <v>2003</v>
      </c>
      <c r="B38" s="112" t="s">
        <v>89</v>
      </c>
      <c r="C38" s="112">
        <v>37</v>
      </c>
      <c r="D38" s="111">
        <v>11267</v>
      </c>
      <c r="E38" s="120">
        <v>10259.317262349299</v>
      </c>
      <c r="F38" s="120">
        <v>1007.6827376507008</v>
      </c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20">
        <v>1007.6827376507008</v>
      </c>
      <c r="Z38" s="111">
        <v>1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G38" s="111">
        <v>0</v>
      </c>
      <c r="AH38" s="111">
        <v>0</v>
      </c>
      <c r="AI38" s="111">
        <v>0</v>
      </c>
      <c r="AJ38" s="111">
        <v>0</v>
      </c>
      <c r="AK38" s="111">
        <v>0</v>
      </c>
      <c r="AL38" s="148">
        <v>-1124.8844328271462</v>
      </c>
      <c r="AM38" s="107">
        <v>2132.567170477847</v>
      </c>
      <c r="AN38" s="14" t="s">
        <v>27</v>
      </c>
      <c r="AO38" s="39">
        <v>-1124.8844328271462</v>
      </c>
      <c r="AP38" s="39">
        <v>317.01920230724346</v>
      </c>
      <c r="AQ38" s="39">
        <v>-3.5483163942130833</v>
      </c>
      <c r="AR38" s="37">
        <v>6.126729823334948E-4</v>
      </c>
      <c r="AS38" s="39">
        <v>-1754.5119327403245</v>
      </c>
      <c r="AT38" s="39">
        <v>-495.25693291396783</v>
      </c>
      <c r="AV38" s="133" t="s">
        <v>89</v>
      </c>
      <c r="AW38" s="134">
        <v>-1124.8844328271505</v>
      </c>
    </row>
    <row r="39" spans="1:49" ht="15.6" x14ac:dyDescent="0.3">
      <c r="A39" s="92">
        <v>2003</v>
      </c>
      <c r="B39" s="112" t="s">
        <v>88</v>
      </c>
      <c r="C39" s="112">
        <v>38</v>
      </c>
      <c r="D39" s="111">
        <v>8889</v>
      </c>
      <c r="E39" s="120">
        <v>10339.262674703936</v>
      </c>
      <c r="F39" s="120">
        <v>-1450.2626747039358</v>
      </c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20">
        <v>-1450.2626747039358</v>
      </c>
      <c r="Z39" s="111">
        <v>0</v>
      </c>
      <c r="AA39" s="111">
        <v>1</v>
      </c>
      <c r="AB39" s="111">
        <v>0</v>
      </c>
      <c r="AC39" s="111">
        <v>0</v>
      </c>
      <c r="AD39" s="111">
        <v>0</v>
      </c>
      <c r="AE39" s="111">
        <v>0</v>
      </c>
      <c r="AF39" s="111">
        <v>0</v>
      </c>
      <c r="AG39" s="111">
        <v>0</v>
      </c>
      <c r="AH39" s="111">
        <v>0</v>
      </c>
      <c r="AI39" s="111">
        <v>0</v>
      </c>
      <c r="AJ39" s="111">
        <v>0</v>
      </c>
      <c r="AK39" s="111">
        <v>0</v>
      </c>
      <c r="AL39" s="148">
        <v>-1556.9409562928995</v>
      </c>
      <c r="AM39" s="107">
        <v>106.67828158896373</v>
      </c>
      <c r="AN39" s="14" t="s">
        <v>29</v>
      </c>
      <c r="AO39" s="39">
        <v>-432.05652346575334</v>
      </c>
      <c r="AP39" s="39">
        <v>448.33285543560385</v>
      </c>
      <c r="AQ39" s="39">
        <v>-0.96369587512377097</v>
      </c>
      <c r="AR39" s="37">
        <v>0.33772468405078482</v>
      </c>
      <c r="AS39" s="39">
        <v>-1322.484273086035</v>
      </c>
      <c r="AT39" s="39">
        <v>458.37122615452847</v>
      </c>
      <c r="AV39" s="133" t="s">
        <v>88</v>
      </c>
      <c r="AW39" s="134">
        <v>-1556.9409562928972</v>
      </c>
    </row>
    <row r="40" spans="1:49" ht="15.6" x14ac:dyDescent="0.3">
      <c r="A40" s="92">
        <v>2003</v>
      </c>
      <c r="B40" s="112" t="s">
        <v>87</v>
      </c>
      <c r="C40" s="112">
        <v>39</v>
      </c>
      <c r="D40" s="111">
        <v>9612</v>
      </c>
      <c r="E40" s="120">
        <v>10419.208087058571</v>
      </c>
      <c r="F40" s="120">
        <v>-807.20808705857053</v>
      </c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20">
        <v>-807.20808705857053</v>
      </c>
      <c r="Z40" s="111">
        <v>0</v>
      </c>
      <c r="AA40" s="111">
        <v>0</v>
      </c>
      <c r="AB40" s="111">
        <v>1</v>
      </c>
      <c r="AC40" s="111">
        <v>0</v>
      </c>
      <c r="AD40" s="111">
        <v>0</v>
      </c>
      <c r="AE40" s="111">
        <v>0</v>
      </c>
      <c r="AF40" s="111">
        <v>0</v>
      </c>
      <c r="AG40" s="111">
        <v>0</v>
      </c>
      <c r="AH40" s="111">
        <v>0</v>
      </c>
      <c r="AI40" s="111">
        <v>0</v>
      </c>
      <c r="AJ40" s="111">
        <v>0</v>
      </c>
      <c r="AK40" s="111">
        <v>0</v>
      </c>
      <c r="AL40" s="148">
        <v>-952.88636864753607</v>
      </c>
      <c r="AM40" s="107">
        <v>145.67828158896555</v>
      </c>
      <c r="AN40" s="14" t="s">
        <v>30</v>
      </c>
      <c r="AO40" s="39">
        <v>171.99806417961008</v>
      </c>
      <c r="AP40" s="39">
        <v>448.33285543560385</v>
      </c>
      <c r="AQ40" s="39">
        <v>0.38363921379907651</v>
      </c>
      <c r="AR40" s="37">
        <v>0.70213101646936105</v>
      </c>
      <c r="AS40" s="39">
        <v>-718.42968544067173</v>
      </c>
      <c r="AT40" s="39">
        <v>1062.4258137998918</v>
      </c>
      <c r="AV40" s="133" t="s">
        <v>87</v>
      </c>
      <c r="AW40" s="134">
        <v>-952.886368647533</v>
      </c>
    </row>
    <row r="41" spans="1:49" ht="15.6" x14ac:dyDescent="0.3">
      <c r="A41" s="92">
        <v>2003</v>
      </c>
      <c r="B41" s="112" t="s">
        <v>86</v>
      </c>
      <c r="C41" s="112">
        <v>40</v>
      </c>
      <c r="D41" s="111">
        <v>10511</v>
      </c>
      <c r="E41" s="120">
        <v>10499.153499413205</v>
      </c>
      <c r="F41" s="120">
        <v>11.846500586794718</v>
      </c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20">
        <v>11.846500586794718</v>
      </c>
      <c r="Z41" s="111">
        <v>0</v>
      </c>
      <c r="AA41" s="111">
        <v>0</v>
      </c>
      <c r="AB41" s="111">
        <v>0</v>
      </c>
      <c r="AC41" s="111">
        <v>1</v>
      </c>
      <c r="AD41" s="111">
        <v>0</v>
      </c>
      <c r="AE41" s="111">
        <v>0</v>
      </c>
      <c r="AF41" s="111">
        <v>0</v>
      </c>
      <c r="AG41" s="111">
        <v>0</v>
      </c>
      <c r="AH41" s="111">
        <v>0</v>
      </c>
      <c r="AI41" s="111">
        <v>0</v>
      </c>
      <c r="AJ41" s="111">
        <v>0</v>
      </c>
      <c r="AK41" s="111">
        <v>0</v>
      </c>
      <c r="AL41" s="148">
        <v>-847.16511433550477</v>
      </c>
      <c r="AM41" s="107">
        <v>859.01161492229949</v>
      </c>
      <c r="AN41" s="14" t="s">
        <v>31</v>
      </c>
      <c r="AO41" s="39">
        <v>277.71931849164139</v>
      </c>
      <c r="AP41" s="39">
        <v>448.33285543560385</v>
      </c>
      <c r="AQ41" s="39">
        <v>0.61944895433061009</v>
      </c>
      <c r="AR41" s="37">
        <v>0.53715170576151583</v>
      </c>
      <c r="AS41" s="39">
        <v>-612.70843112864043</v>
      </c>
      <c r="AT41" s="39">
        <v>1168.1470681119231</v>
      </c>
      <c r="AV41" s="133" t="s">
        <v>86</v>
      </c>
      <c r="AW41" s="134">
        <v>-847.16511433550215</v>
      </c>
    </row>
    <row r="42" spans="1:49" ht="15.6" x14ac:dyDescent="0.3">
      <c r="A42" s="92">
        <v>2003</v>
      </c>
      <c r="B42" s="112" t="s">
        <v>85</v>
      </c>
      <c r="C42" s="112">
        <v>41</v>
      </c>
      <c r="D42" s="111">
        <v>10571</v>
      </c>
      <c r="E42" s="120">
        <v>10579.098911767842</v>
      </c>
      <c r="F42" s="120">
        <v>-8.0989117678418552</v>
      </c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20">
        <v>-8.0989117678418552</v>
      </c>
      <c r="Z42" s="111">
        <v>0</v>
      </c>
      <c r="AA42" s="111">
        <v>0</v>
      </c>
      <c r="AB42" s="111">
        <v>0</v>
      </c>
      <c r="AC42" s="111">
        <v>0</v>
      </c>
      <c r="AD42" s="111">
        <v>1</v>
      </c>
      <c r="AE42" s="111">
        <v>0</v>
      </c>
      <c r="AF42" s="111">
        <v>0</v>
      </c>
      <c r="AG42" s="111">
        <v>0</v>
      </c>
      <c r="AH42" s="111">
        <v>0</v>
      </c>
      <c r="AI42" s="111">
        <v>0</v>
      </c>
      <c r="AJ42" s="111">
        <v>0</v>
      </c>
      <c r="AK42" s="111">
        <v>0</v>
      </c>
      <c r="AL42" s="148">
        <v>-680.33274891236397</v>
      </c>
      <c r="AM42" s="107">
        <v>672.23383714452211</v>
      </c>
      <c r="AN42" s="14" t="s">
        <v>32</v>
      </c>
      <c r="AO42" s="39">
        <v>444.55168391478219</v>
      </c>
      <c r="AP42" s="39">
        <v>448.33285543560385</v>
      </c>
      <c r="AQ42" s="39">
        <v>0.99156615118660474</v>
      </c>
      <c r="AR42" s="37">
        <v>0.32400999065906722</v>
      </c>
      <c r="AS42" s="39">
        <v>-445.87606570549963</v>
      </c>
      <c r="AT42" s="39">
        <v>1334.9794335350639</v>
      </c>
      <c r="AV42" s="133" t="s">
        <v>85</v>
      </c>
      <c r="AW42" s="134">
        <v>-680.33274891236033</v>
      </c>
    </row>
    <row r="43" spans="1:49" ht="15.6" x14ac:dyDescent="0.3">
      <c r="A43" s="92">
        <v>2003</v>
      </c>
      <c r="B43" s="112" t="s">
        <v>84</v>
      </c>
      <c r="C43" s="112">
        <v>42</v>
      </c>
      <c r="D43" s="111">
        <v>10644</v>
      </c>
      <c r="E43" s="120">
        <v>10659.044324122478</v>
      </c>
      <c r="F43" s="120">
        <v>-15.044324122478429</v>
      </c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20">
        <v>-15.044324122478429</v>
      </c>
      <c r="Z43" s="111">
        <v>0</v>
      </c>
      <c r="AA43" s="111">
        <v>0</v>
      </c>
      <c r="AB43" s="111">
        <v>0</v>
      </c>
      <c r="AC43" s="111">
        <v>0</v>
      </c>
      <c r="AD43" s="111">
        <v>0</v>
      </c>
      <c r="AE43" s="111">
        <v>1</v>
      </c>
      <c r="AF43" s="111">
        <v>0</v>
      </c>
      <c r="AG43" s="111">
        <v>0</v>
      </c>
      <c r="AH43" s="111">
        <v>0</v>
      </c>
      <c r="AI43" s="111">
        <v>0</v>
      </c>
      <c r="AJ43" s="111">
        <v>0</v>
      </c>
      <c r="AK43" s="111">
        <v>0</v>
      </c>
      <c r="AL43" s="148">
        <v>-585.50038348922135</v>
      </c>
      <c r="AM43" s="107">
        <v>570.45605936674292</v>
      </c>
      <c r="AN43" s="14" t="s">
        <v>33</v>
      </c>
      <c r="AO43" s="39">
        <v>539.38404933792481</v>
      </c>
      <c r="AP43" s="39">
        <v>448.33285543560385</v>
      </c>
      <c r="AQ43" s="39">
        <v>1.2030883813185069</v>
      </c>
      <c r="AR43" s="37">
        <v>0.23202901365728248</v>
      </c>
      <c r="AS43" s="39">
        <v>-351.04370028235701</v>
      </c>
      <c r="AT43" s="39">
        <v>1429.8117989582065</v>
      </c>
      <c r="AV43" s="133" t="s">
        <v>84</v>
      </c>
      <c r="AW43" s="134">
        <v>-585.50038348921817</v>
      </c>
    </row>
    <row r="44" spans="1:49" ht="15.6" x14ac:dyDescent="0.3">
      <c r="A44" s="92">
        <v>2003</v>
      </c>
      <c r="B44" s="112" t="s">
        <v>83</v>
      </c>
      <c r="C44" s="112">
        <v>43</v>
      </c>
      <c r="D44" s="111">
        <v>9766</v>
      </c>
      <c r="E44" s="120">
        <v>10738.989736477113</v>
      </c>
      <c r="F44" s="120">
        <v>-972.98973647711318</v>
      </c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20">
        <v>-972.98973647711318</v>
      </c>
      <c r="Z44" s="111">
        <v>0</v>
      </c>
      <c r="AA44" s="111">
        <v>0</v>
      </c>
      <c r="AB44" s="111">
        <v>0</v>
      </c>
      <c r="AC44" s="111">
        <v>0</v>
      </c>
      <c r="AD44" s="111">
        <v>0</v>
      </c>
      <c r="AE44" s="111">
        <v>0</v>
      </c>
      <c r="AF44" s="111">
        <v>1</v>
      </c>
      <c r="AG44" s="111">
        <v>0</v>
      </c>
      <c r="AH44" s="111">
        <v>0</v>
      </c>
      <c r="AI44" s="111">
        <v>0</v>
      </c>
      <c r="AJ44" s="111">
        <v>0</v>
      </c>
      <c r="AK44" s="111">
        <v>0</v>
      </c>
      <c r="AL44" s="148">
        <v>-1282.7791291771882</v>
      </c>
      <c r="AM44" s="107">
        <v>309.78939270007504</v>
      </c>
      <c r="AN44" s="14" t="s">
        <v>34</v>
      </c>
      <c r="AO44" s="39">
        <v>-157.89469635004207</v>
      </c>
      <c r="AP44" s="39">
        <v>448.33285543560385</v>
      </c>
      <c r="AQ44" s="39">
        <v>-0.35218185425342136</v>
      </c>
      <c r="AR44" s="37">
        <v>0.72550734759611335</v>
      </c>
      <c r="AS44" s="39">
        <v>-1048.3224459703238</v>
      </c>
      <c r="AT44" s="39">
        <v>732.53305327023975</v>
      </c>
      <c r="AV44" s="133" t="s">
        <v>83</v>
      </c>
      <c r="AW44" s="134">
        <v>-1282.7791291771873</v>
      </c>
    </row>
    <row r="45" spans="1:49" ht="15.6" x14ac:dyDescent="0.3">
      <c r="A45" s="92">
        <v>2003</v>
      </c>
      <c r="B45" s="112" t="s">
        <v>82</v>
      </c>
      <c r="C45" s="112">
        <v>44</v>
      </c>
      <c r="D45" s="111">
        <v>7672</v>
      </c>
      <c r="E45" s="120">
        <v>10818.93514883175</v>
      </c>
      <c r="F45" s="120">
        <v>-3146.9351488317498</v>
      </c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20">
        <v>-3146.9351488317498</v>
      </c>
      <c r="Z45" s="111">
        <v>0</v>
      </c>
      <c r="AA45" s="111">
        <v>0</v>
      </c>
      <c r="AB45" s="111">
        <v>0</v>
      </c>
      <c r="AC45" s="111">
        <v>0</v>
      </c>
      <c r="AD45" s="111">
        <v>0</v>
      </c>
      <c r="AE45" s="111">
        <v>0</v>
      </c>
      <c r="AF45" s="111">
        <v>0</v>
      </c>
      <c r="AG45" s="111">
        <v>1</v>
      </c>
      <c r="AH45" s="111">
        <v>0</v>
      </c>
      <c r="AI45" s="111">
        <v>0</v>
      </c>
      <c r="AJ45" s="111">
        <v>0</v>
      </c>
      <c r="AK45" s="111">
        <v>0</v>
      </c>
      <c r="AL45" s="148">
        <v>-3278.7245415318248</v>
      </c>
      <c r="AM45" s="107">
        <v>131.78939270007504</v>
      </c>
      <c r="AN45" s="14" t="s">
        <v>35</v>
      </c>
      <c r="AO45" s="39">
        <v>-2153.8401087046786</v>
      </c>
      <c r="AP45" s="39">
        <v>448.33285543560385</v>
      </c>
      <c r="AQ45" s="39">
        <v>-4.8041094525896169</v>
      </c>
      <c r="AR45" s="37">
        <v>6.015589066600213E-6</v>
      </c>
      <c r="AS45" s="39">
        <v>-3044.2678583249603</v>
      </c>
      <c r="AT45" s="39">
        <v>-1263.4123590843969</v>
      </c>
      <c r="AV45" s="133" t="s">
        <v>82</v>
      </c>
      <c r="AW45" s="134">
        <v>-3278.724541531823</v>
      </c>
    </row>
    <row r="46" spans="1:49" ht="15.6" x14ac:dyDescent="0.3">
      <c r="A46" s="92">
        <v>2003</v>
      </c>
      <c r="B46" s="112" t="s">
        <v>93</v>
      </c>
      <c r="C46" s="112">
        <v>45</v>
      </c>
      <c r="D46" s="111">
        <v>11016</v>
      </c>
      <c r="E46" s="120">
        <v>10898.880561186385</v>
      </c>
      <c r="F46" s="120">
        <v>117.11943881361549</v>
      </c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20">
        <v>117.11943881361549</v>
      </c>
      <c r="Z46" s="111">
        <v>0</v>
      </c>
      <c r="AA46" s="111">
        <v>0</v>
      </c>
      <c r="AB46" s="111">
        <v>0</v>
      </c>
      <c r="AC46" s="111">
        <v>0</v>
      </c>
      <c r="AD46" s="111">
        <v>0</v>
      </c>
      <c r="AE46" s="111">
        <v>0</v>
      </c>
      <c r="AF46" s="111">
        <v>0</v>
      </c>
      <c r="AG46" s="111">
        <v>0</v>
      </c>
      <c r="AH46" s="111">
        <v>1</v>
      </c>
      <c r="AI46" s="111">
        <v>0</v>
      </c>
      <c r="AJ46" s="111">
        <v>0</v>
      </c>
      <c r="AK46" s="111">
        <v>0</v>
      </c>
      <c r="AL46" s="148">
        <v>-276.80303531420213</v>
      </c>
      <c r="AM46" s="107">
        <v>393.92247412781762</v>
      </c>
      <c r="AN46" s="14" t="s">
        <v>36</v>
      </c>
      <c r="AO46" s="39">
        <v>848.08139751294402</v>
      </c>
      <c r="AP46" s="39">
        <v>462.13092959894192</v>
      </c>
      <c r="AQ46" s="39">
        <v>1.8351539427342536</v>
      </c>
      <c r="AR46" s="37">
        <v>6.9714076316664986E-2</v>
      </c>
      <c r="AS46" s="39">
        <v>-69.750518403420529</v>
      </c>
      <c r="AT46" s="39">
        <v>1765.9133134293086</v>
      </c>
      <c r="AV46" s="133" t="s">
        <v>93</v>
      </c>
      <c r="AW46" s="134">
        <v>-276.80303531419963</v>
      </c>
    </row>
    <row r="47" spans="1:49" ht="15.6" x14ac:dyDescent="0.3">
      <c r="A47" s="92">
        <v>2003</v>
      </c>
      <c r="B47" s="112" t="s">
        <v>92</v>
      </c>
      <c r="C47" s="112">
        <v>46</v>
      </c>
      <c r="D47" s="111">
        <v>11802</v>
      </c>
      <c r="E47" s="120">
        <v>10978.825973541021</v>
      </c>
      <c r="F47" s="120">
        <v>823.17402645897891</v>
      </c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20">
        <v>823.17402645897891</v>
      </c>
      <c r="Z47" s="111">
        <v>0</v>
      </c>
      <c r="AA47" s="111">
        <v>0</v>
      </c>
      <c r="AB47" s="111">
        <v>0</v>
      </c>
      <c r="AC47" s="111">
        <v>0</v>
      </c>
      <c r="AD47" s="111">
        <v>0</v>
      </c>
      <c r="AE47" s="111">
        <v>0</v>
      </c>
      <c r="AF47" s="111">
        <v>0</v>
      </c>
      <c r="AG47" s="111">
        <v>0</v>
      </c>
      <c r="AH47" s="111">
        <v>0</v>
      </c>
      <c r="AI47" s="111">
        <v>1</v>
      </c>
      <c r="AJ47" s="111">
        <v>0</v>
      </c>
      <c r="AK47" s="111">
        <v>0</v>
      </c>
      <c r="AL47" s="148">
        <v>1225.5015523311613</v>
      </c>
      <c r="AM47" s="107">
        <v>-402.32752587218238</v>
      </c>
      <c r="AN47" s="14" t="s">
        <v>37</v>
      </c>
      <c r="AO47" s="39">
        <v>2350.3859851583074</v>
      </c>
      <c r="AP47" s="39">
        <v>462.13092959894186</v>
      </c>
      <c r="AQ47" s="39">
        <v>5.0859742004242801</v>
      </c>
      <c r="AR47" s="37">
        <v>1.9196790368540847E-6</v>
      </c>
      <c r="AS47" s="39">
        <v>1432.5540692419431</v>
      </c>
      <c r="AT47" s="39">
        <v>3268.2179010746718</v>
      </c>
      <c r="AV47" s="133" t="s">
        <v>92</v>
      </c>
      <c r="AW47" s="134">
        <v>1225.5015523311645</v>
      </c>
    </row>
    <row r="48" spans="1:49" ht="15.6" x14ac:dyDescent="0.3">
      <c r="A48" s="92">
        <v>2003</v>
      </c>
      <c r="B48" s="112" t="s">
        <v>91</v>
      </c>
      <c r="C48" s="112">
        <v>47</v>
      </c>
      <c r="D48" s="111">
        <v>14923</v>
      </c>
      <c r="E48" s="120">
        <v>11058.771385895656</v>
      </c>
      <c r="F48" s="120">
        <v>3864.2286141043442</v>
      </c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20">
        <v>3864.2286141043442</v>
      </c>
      <c r="Z48" s="111">
        <v>0</v>
      </c>
      <c r="AA48" s="111">
        <v>0</v>
      </c>
      <c r="AB48" s="111">
        <v>0</v>
      </c>
      <c r="AC48" s="111">
        <v>0</v>
      </c>
      <c r="AD48" s="111">
        <v>0</v>
      </c>
      <c r="AE48" s="111">
        <v>0</v>
      </c>
      <c r="AF48" s="111">
        <v>0</v>
      </c>
      <c r="AG48" s="111">
        <v>0</v>
      </c>
      <c r="AH48" s="111">
        <v>0</v>
      </c>
      <c r="AI48" s="111">
        <v>0</v>
      </c>
      <c r="AJ48" s="111">
        <v>1</v>
      </c>
      <c r="AK48" s="111">
        <v>0</v>
      </c>
      <c r="AL48" s="148">
        <v>4126.5561399765247</v>
      </c>
      <c r="AM48" s="107">
        <v>-262.32752587218056</v>
      </c>
      <c r="AN48" s="14" t="s">
        <v>38</v>
      </c>
      <c r="AO48" s="39">
        <v>5251.4405728036709</v>
      </c>
      <c r="AP48" s="39">
        <v>462.13092959894186</v>
      </c>
      <c r="AQ48" s="39">
        <v>11.363534090568464</v>
      </c>
      <c r="AR48" s="37">
        <v>3.2576111044850894E-19</v>
      </c>
      <c r="AS48" s="39">
        <v>4333.6086568873061</v>
      </c>
      <c r="AT48" s="39">
        <v>6169.2724887200357</v>
      </c>
      <c r="AV48" s="133" t="s">
        <v>91</v>
      </c>
      <c r="AW48" s="134">
        <v>4126.5561399765284</v>
      </c>
    </row>
    <row r="49" spans="1:49" ht="16.2" thickBot="1" x14ac:dyDescent="0.35">
      <c r="A49" s="92">
        <v>2003</v>
      </c>
      <c r="B49" s="112" t="s">
        <v>90</v>
      </c>
      <c r="C49" s="112">
        <v>48</v>
      </c>
      <c r="D49" s="111">
        <v>17460</v>
      </c>
      <c r="E49" s="120">
        <v>11138.716798250292</v>
      </c>
      <c r="F49" s="120">
        <v>6321.2832017497076</v>
      </c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20">
        <v>6321.2832017497076</v>
      </c>
      <c r="Z49" s="111">
        <v>0</v>
      </c>
      <c r="AA49" s="111">
        <v>0</v>
      </c>
      <c r="AB49" s="111">
        <v>0</v>
      </c>
      <c r="AC49" s="111">
        <v>0</v>
      </c>
      <c r="AD49" s="111">
        <v>0</v>
      </c>
      <c r="AE49" s="111">
        <v>0</v>
      </c>
      <c r="AF49" s="111">
        <v>0</v>
      </c>
      <c r="AG49" s="111">
        <v>0</v>
      </c>
      <c r="AH49" s="111">
        <v>0</v>
      </c>
      <c r="AI49" s="111">
        <v>0</v>
      </c>
      <c r="AJ49" s="111">
        <v>0</v>
      </c>
      <c r="AK49" s="111">
        <v>1</v>
      </c>
      <c r="AL49" s="148">
        <v>6522.6107276218881</v>
      </c>
      <c r="AM49" s="107">
        <v>-201.32752587218056</v>
      </c>
      <c r="AN49" s="14" t="s">
        <v>39</v>
      </c>
      <c r="AO49" s="39">
        <v>7647.4951604490343</v>
      </c>
      <c r="AP49" s="39">
        <v>462.13092959894192</v>
      </c>
      <c r="AQ49" s="39">
        <v>16.548330074089339</v>
      </c>
      <c r="AR49" s="37">
        <v>2.5273975244010837E-29</v>
      </c>
      <c r="AS49" s="39">
        <v>6729.6632445326695</v>
      </c>
      <c r="AT49" s="39">
        <v>8565.3270763653982</v>
      </c>
      <c r="AV49" s="135" t="s">
        <v>90</v>
      </c>
      <c r="AW49" s="136">
        <v>6522.6107276218918</v>
      </c>
    </row>
    <row r="50" spans="1:49" ht="14.4" x14ac:dyDescent="0.3">
      <c r="A50" s="92">
        <v>2004</v>
      </c>
      <c r="B50" s="112" t="s">
        <v>89</v>
      </c>
      <c r="C50" s="112">
        <v>49</v>
      </c>
      <c r="D50" s="111">
        <v>10053</v>
      </c>
      <c r="E50" s="120">
        <v>11218.662210604929</v>
      </c>
      <c r="F50" s="120">
        <v>-1165.662210604929</v>
      </c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20">
        <v>-1165.662210604929</v>
      </c>
      <c r="Z50" s="111">
        <v>1</v>
      </c>
      <c r="AA50" s="111">
        <v>0</v>
      </c>
      <c r="AB50" s="111">
        <v>0</v>
      </c>
      <c r="AC50" s="111">
        <v>0</v>
      </c>
      <c r="AD50" s="111">
        <v>0</v>
      </c>
      <c r="AE50" s="111">
        <v>0</v>
      </c>
      <c r="AF50" s="111">
        <v>0</v>
      </c>
      <c r="AG50" s="111">
        <v>0</v>
      </c>
      <c r="AH50" s="111">
        <v>0</v>
      </c>
      <c r="AI50" s="111">
        <v>0</v>
      </c>
      <c r="AJ50" s="111">
        <v>0</v>
      </c>
      <c r="AK50" s="111">
        <v>0</v>
      </c>
      <c r="AL50" s="107">
        <v>-1124.8844328271462</v>
      </c>
      <c r="AM50" s="107">
        <v>-40.777777777782831</v>
      </c>
    </row>
    <row r="51" spans="1:49" ht="14.4" x14ac:dyDescent="0.3">
      <c r="A51" s="92">
        <v>2004</v>
      </c>
      <c r="B51" s="112" t="s">
        <v>88</v>
      </c>
      <c r="C51" s="112">
        <v>50</v>
      </c>
      <c r="D51" s="111">
        <v>10807</v>
      </c>
      <c r="E51" s="120">
        <v>11298.607622959564</v>
      </c>
      <c r="F51" s="120">
        <v>-491.60762295956374</v>
      </c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20">
        <v>-491.60762295956374</v>
      </c>
      <c r="Z51" s="111">
        <v>0</v>
      </c>
      <c r="AA51" s="111">
        <v>1</v>
      </c>
      <c r="AB51" s="111">
        <v>0</v>
      </c>
      <c r="AC51" s="111">
        <v>0</v>
      </c>
      <c r="AD51" s="111">
        <v>0</v>
      </c>
      <c r="AE51" s="111">
        <v>0</v>
      </c>
      <c r="AF51" s="111">
        <v>0</v>
      </c>
      <c r="AG51" s="111">
        <v>0</v>
      </c>
      <c r="AH51" s="111">
        <v>0</v>
      </c>
      <c r="AI51" s="111">
        <v>0</v>
      </c>
      <c r="AJ51" s="111">
        <v>0</v>
      </c>
      <c r="AK51" s="111">
        <v>0</v>
      </c>
      <c r="AL51" s="107">
        <v>-1556.9409562928995</v>
      </c>
      <c r="AM51" s="107">
        <v>1065.3333333333358</v>
      </c>
    </row>
    <row r="52" spans="1:49" ht="14.4" x14ac:dyDescent="0.3">
      <c r="A52" s="92">
        <v>2004</v>
      </c>
      <c r="B52" s="112" t="s">
        <v>87</v>
      </c>
      <c r="C52" s="112">
        <v>51</v>
      </c>
      <c r="D52" s="111">
        <v>10713</v>
      </c>
      <c r="E52" s="120">
        <v>11378.5530353142</v>
      </c>
      <c r="F52" s="120">
        <v>-665.55303531420032</v>
      </c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20">
        <v>-665.55303531420032</v>
      </c>
      <c r="Z52" s="111">
        <v>0</v>
      </c>
      <c r="AA52" s="111">
        <v>0</v>
      </c>
      <c r="AB52" s="111">
        <v>1</v>
      </c>
      <c r="AC52" s="111">
        <v>0</v>
      </c>
      <c r="AD52" s="111">
        <v>0</v>
      </c>
      <c r="AE52" s="111">
        <v>0</v>
      </c>
      <c r="AF52" s="111">
        <v>0</v>
      </c>
      <c r="AG52" s="111">
        <v>0</v>
      </c>
      <c r="AH52" s="111">
        <v>0</v>
      </c>
      <c r="AI52" s="111">
        <v>0</v>
      </c>
      <c r="AJ52" s="111">
        <v>0</v>
      </c>
      <c r="AK52" s="111">
        <v>0</v>
      </c>
      <c r="AL52" s="107">
        <v>-952.88636864753607</v>
      </c>
      <c r="AM52" s="107">
        <v>287.33333333333576</v>
      </c>
    </row>
    <row r="53" spans="1:49" ht="14.4" x14ac:dyDescent="0.3">
      <c r="A53" s="92">
        <v>2004</v>
      </c>
      <c r="B53" s="112" t="s">
        <v>86</v>
      </c>
      <c r="C53" s="112">
        <v>52</v>
      </c>
      <c r="D53" s="111">
        <v>10731</v>
      </c>
      <c r="E53" s="120">
        <v>11458.498447668835</v>
      </c>
      <c r="F53" s="120">
        <v>-727.49844766883507</v>
      </c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0">
        <v>-727.49844766883507</v>
      </c>
      <c r="Z53" s="111">
        <v>0</v>
      </c>
      <c r="AA53" s="111">
        <v>0</v>
      </c>
      <c r="AB53" s="111">
        <v>0</v>
      </c>
      <c r="AC53" s="111">
        <v>1</v>
      </c>
      <c r="AD53" s="111">
        <v>0</v>
      </c>
      <c r="AE53" s="111">
        <v>0</v>
      </c>
      <c r="AF53" s="111">
        <v>0</v>
      </c>
      <c r="AG53" s="111">
        <v>0</v>
      </c>
      <c r="AH53" s="111">
        <v>0</v>
      </c>
      <c r="AI53" s="111">
        <v>0</v>
      </c>
      <c r="AJ53" s="111">
        <v>0</v>
      </c>
      <c r="AK53" s="111">
        <v>0</v>
      </c>
      <c r="AL53" s="107">
        <v>-847.16511433550477</v>
      </c>
      <c r="AM53" s="107">
        <v>119.6666666666697</v>
      </c>
    </row>
    <row r="54" spans="1:49" ht="14.4" x14ac:dyDescent="0.3">
      <c r="A54" s="92">
        <v>2004</v>
      </c>
      <c r="B54" s="112" t="s">
        <v>85</v>
      </c>
      <c r="C54" s="112">
        <v>53</v>
      </c>
      <c r="D54" s="111">
        <v>11344</v>
      </c>
      <c r="E54" s="120">
        <v>11538.443860023472</v>
      </c>
      <c r="F54" s="120">
        <v>-194.44386002347164</v>
      </c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20">
        <v>-194.44386002347164</v>
      </c>
      <c r="Z54" s="111">
        <v>0</v>
      </c>
      <c r="AA54" s="111">
        <v>0</v>
      </c>
      <c r="AB54" s="111">
        <v>0</v>
      </c>
      <c r="AC54" s="111">
        <v>0</v>
      </c>
      <c r="AD54" s="111">
        <v>1</v>
      </c>
      <c r="AE54" s="111">
        <v>0</v>
      </c>
      <c r="AF54" s="111">
        <v>0</v>
      </c>
      <c r="AG54" s="111">
        <v>0</v>
      </c>
      <c r="AH54" s="111">
        <v>0</v>
      </c>
      <c r="AI54" s="111">
        <v>0</v>
      </c>
      <c r="AJ54" s="111">
        <v>0</v>
      </c>
      <c r="AK54" s="111">
        <v>0</v>
      </c>
      <c r="AL54" s="107">
        <v>-680.33274891236397</v>
      </c>
      <c r="AM54" s="107">
        <v>485.88888888889232</v>
      </c>
    </row>
    <row r="55" spans="1:49" ht="14.4" x14ac:dyDescent="0.3">
      <c r="A55" s="92">
        <v>2004</v>
      </c>
      <c r="B55" s="112" t="s">
        <v>84</v>
      </c>
      <c r="C55" s="112">
        <v>54</v>
      </c>
      <c r="D55" s="111">
        <v>11510</v>
      </c>
      <c r="E55" s="120">
        <v>11618.389272378106</v>
      </c>
      <c r="F55" s="120">
        <v>-108.3892723781064</v>
      </c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20">
        <v>-108.3892723781064</v>
      </c>
      <c r="Z55" s="111">
        <v>0</v>
      </c>
      <c r="AA55" s="111">
        <v>0</v>
      </c>
      <c r="AB55" s="111">
        <v>0</v>
      </c>
      <c r="AC55" s="111">
        <v>0</v>
      </c>
      <c r="AD55" s="111">
        <v>0</v>
      </c>
      <c r="AE55" s="111">
        <v>1</v>
      </c>
      <c r="AF55" s="111">
        <v>0</v>
      </c>
      <c r="AG55" s="111">
        <v>0</v>
      </c>
      <c r="AH55" s="111">
        <v>0</v>
      </c>
      <c r="AI55" s="111">
        <v>0</v>
      </c>
      <c r="AJ55" s="111">
        <v>0</v>
      </c>
      <c r="AK55" s="111">
        <v>0</v>
      </c>
      <c r="AL55" s="107">
        <v>-585.50038348922135</v>
      </c>
      <c r="AM55" s="107">
        <v>477.11111111111495</v>
      </c>
    </row>
    <row r="56" spans="1:49" ht="14.4" x14ac:dyDescent="0.3">
      <c r="A56" s="92">
        <v>2004</v>
      </c>
      <c r="B56" s="112" t="s">
        <v>83</v>
      </c>
      <c r="C56" s="112">
        <v>55</v>
      </c>
      <c r="D56" s="111">
        <v>10725</v>
      </c>
      <c r="E56" s="120">
        <v>11698.334684732743</v>
      </c>
      <c r="F56" s="120">
        <v>-973.33468473274297</v>
      </c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20">
        <v>-973.33468473274297</v>
      </c>
      <c r="Z56" s="111">
        <v>0</v>
      </c>
      <c r="AA56" s="111">
        <v>0</v>
      </c>
      <c r="AB56" s="111">
        <v>0</v>
      </c>
      <c r="AC56" s="111">
        <v>0</v>
      </c>
      <c r="AD56" s="111">
        <v>0</v>
      </c>
      <c r="AE56" s="111">
        <v>0</v>
      </c>
      <c r="AF56" s="111">
        <v>1</v>
      </c>
      <c r="AG56" s="111">
        <v>0</v>
      </c>
      <c r="AH56" s="111">
        <v>0</v>
      </c>
      <c r="AI56" s="111">
        <v>0</v>
      </c>
      <c r="AJ56" s="111">
        <v>0</v>
      </c>
      <c r="AK56" s="111">
        <v>0</v>
      </c>
      <c r="AL56" s="107">
        <v>-1282.7791291771882</v>
      </c>
      <c r="AM56" s="107">
        <v>309.44444444444525</v>
      </c>
    </row>
    <row r="57" spans="1:49" ht="14.4" x14ac:dyDescent="0.3">
      <c r="A57" s="92">
        <v>2004</v>
      </c>
      <c r="B57" s="112" t="s">
        <v>82</v>
      </c>
      <c r="C57" s="112">
        <v>56</v>
      </c>
      <c r="D57" s="111">
        <v>8395</v>
      </c>
      <c r="E57" s="120">
        <v>11778.28009708738</v>
      </c>
      <c r="F57" s="120">
        <v>-3383.2800970873795</v>
      </c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20">
        <v>-3383.2800970873795</v>
      </c>
      <c r="Z57" s="111">
        <v>0</v>
      </c>
      <c r="AA57" s="111">
        <v>0</v>
      </c>
      <c r="AB57" s="111">
        <v>0</v>
      </c>
      <c r="AC57" s="111">
        <v>0</v>
      </c>
      <c r="AD57" s="111">
        <v>0</v>
      </c>
      <c r="AE57" s="111">
        <v>0</v>
      </c>
      <c r="AF57" s="111">
        <v>0</v>
      </c>
      <c r="AG57" s="111">
        <v>1</v>
      </c>
      <c r="AH57" s="111">
        <v>0</v>
      </c>
      <c r="AI57" s="111">
        <v>0</v>
      </c>
      <c r="AJ57" s="111">
        <v>0</v>
      </c>
      <c r="AK57" s="111">
        <v>0</v>
      </c>
      <c r="AL57" s="107">
        <v>-3278.7245415318248</v>
      </c>
      <c r="AM57" s="107">
        <v>-104.55555555555475</v>
      </c>
    </row>
    <row r="58" spans="1:49" ht="14.4" x14ac:dyDescent="0.3">
      <c r="A58" s="92">
        <v>2004</v>
      </c>
      <c r="B58" s="112" t="s">
        <v>93</v>
      </c>
      <c r="C58" s="112">
        <v>57</v>
      </c>
      <c r="D58" s="111">
        <v>11983</v>
      </c>
      <c r="E58" s="120">
        <v>11858.225509442014</v>
      </c>
      <c r="F58" s="120">
        <v>124.7744905579857</v>
      </c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20">
        <v>124.7744905579857</v>
      </c>
      <c r="Z58" s="111">
        <v>0</v>
      </c>
      <c r="AA58" s="111">
        <v>0</v>
      </c>
      <c r="AB58" s="111">
        <v>0</v>
      </c>
      <c r="AC58" s="111">
        <v>0</v>
      </c>
      <c r="AD58" s="111">
        <v>0</v>
      </c>
      <c r="AE58" s="111">
        <v>0</v>
      </c>
      <c r="AF58" s="111">
        <v>0</v>
      </c>
      <c r="AG58" s="111">
        <v>0</v>
      </c>
      <c r="AH58" s="111">
        <v>1</v>
      </c>
      <c r="AI58" s="111">
        <v>0</v>
      </c>
      <c r="AJ58" s="111">
        <v>0</v>
      </c>
      <c r="AK58" s="111">
        <v>0</v>
      </c>
      <c r="AL58" s="107">
        <v>-276.80303531420213</v>
      </c>
      <c r="AM58" s="107">
        <v>401.57752587218783</v>
      </c>
    </row>
    <row r="59" spans="1:49" ht="14.4" x14ac:dyDescent="0.3">
      <c r="A59" s="92">
        <v>2004</v>
      </c>
      <c r="B59" s="112" t="s">
        <v>92</v>
      </c>
      <c r="C59" s="112">
        <v>58</v>
      </c>
      <c r="D59" s="111">
        <v>14028</v>
      </c>
      <c r="E59" s="120">
        <v>11938.170921796649</v>
      </c>
      <c r="F59" s="120">
        <v>2089.8290782033509</v>
      </c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20">
        <v>2089.8290782033509</v>
      </c>
      <c r="Z59" s="111">
        <v>0</v>
      </c>
      <c r="AA59" s="111">
        <v>0</v>
      </c>
      <c r="AB59" s="111">
        <v>0</v>
      </c>
      <c r="AC59" s="111">
        <v>0</v>
      </c>
      <c r="AD59" s="111">
        <v>0</v>
      </c>
      <c r="AE59" s="111">
        <v>0</v>
      </c>
      <c r="AF59" s="111">
        <v>0</v>
      </c>
      <c r="AG59" s="111">
        <v>0</v>
      </c>
      <c r="AH59" s="111">
        <v>0</v>
      </c>
      <c r="AI59" s="111">
        <v>1</v>
      </c>
      <c r="AJ59" s="111">
        <v>0</v>
      </c>
      <c r="AK59" s="111">
        <v>0</v>
      </c>
      <c r="AL59" s="107">
        <v>1225.5015523311613</v>
      </c>
      <c r="AM59" s="107">
        <v>864.32752587218965</v>
      </c>
    </row>
    <row r="60" spans="1:49" ht="14.4" x14ac:dyDescent="0.3">
      <c r="A60" s="92">
        <v>2004</v>
      </c>
      <c r="B60" s="112" t="s">
        <v>91</v>
      </c>
      <c r="C60" s="112">
        <v>59</v>
      </c>
      <c r="D60" s="111">
        <v>17202</v>
      </c>
      <c r="E60" s="120">
        <v>12018.116334151286</v>
      </c>
      <c r="F60" s="120">
        <v>5183.8836658487144</v>
      </c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20">
        <v>5183.8836658487144</v>
      </c>
      <c r="Z60" s="111">
        <v>0</v>
      </c>
      <c r="AA60" s="111">
        <v>0</v>
      </c>
      <c r="AB60" s="111">
        <v>0</v>
      </c>
      <c r="AC60" s="111">
        <v>0</v>
      </c>
      <c r="AD60" s="111">
        <v>0</v>
      </c>
      <c r="AE60" s="111">
        <v>0</v>
      </c>
      <c r="AF60" s="111">
        <v>0</v>
      </c>
      <c r="AG60" s="111">
        <v>0</v>
      </c>
      <c r="AH60" s="111">
        <v>0</v>
      </c>
      <c r="AI60" s="111">
        <v>0</v>
      </c>
      <c r="AJ60" s="111">
        <v>1</v>
      </c>
      <c r="AK60" s="111">
        <v>0</v>
      </c>
      <c r="AL60" s="107">
        <v>4126.5561399765247</v>
      </c>
      <c r="AM60" s="107">
        <v>1057.3275258721897</v>
      </c>
    </row>
    <row r="61" spans="1:49" ht="14.4" x14ac:dyDescent="0.3">
      <c r="A61" s="92">
        <v>2004</v>
      </c>
      <c r="B61" s="112" t="s">
        <v>90</v>
      </c>
      <c r="C61" s="112">
        <v>60</v>
      </c>
      <c r="D61" s="111">
        <v>18821</v>
      </c>
      <c r="E61" s="120">
        <v>12098.061746505922</v>
      </c>
      <c r="F61" s="120">
        <v>6722.9382534940778</v>
      </c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20">
        <v>6722.9382534940778</v>
      </c>
      <c r="Z61" s="111">
        <v>0</v>
      </c>
      <c r="AA61" s="111">
        <v>0</v>
      </c>
      <c r="AB61" s="111">
        <v>0</v>
      </c>
      <c r="AC61" s="111">
        <v>0</v>
      </c>
      <c r="AD61" s="111">
        <v>0</v>
      </c>
      <c r="AE61" s="111">
        <v>0</v>
      </c>
      <c r="AF61" s="111">
        <v>0</v>
      </c>
      <c r="AG61" s="111">
        <v>0</v>
      </c>
      <c r="AH61" s="111">
        <v>0</v>
      </c>
      <c r="AI61" s="111">
        <v>0</v>
      </c>
      <c r="AJ61" s="111">
        <v>0</v>
      </c>
      <c r="AK61" s="111">
        <v>1</v>
      </c>
      <c r="AL61" s="107">
        <v>6522.6107276218881</v>
      </c>
      <c r="AM61" s="107">
        <v>200.32752587218965</v>
      </c>
    </row>
    <row r="62" spans="1:49" ht="14.4" x14ac:dyDescent="0.3">
      <c r="A62" s="92">
        <v>2005</v>
      </c>
      <c r="B62" s="112" t="s">
        <v>89</v>
      </c>
      <c r="C62" s="112">
        <v>61</v>
      </c>
      <c r="D62" s="111">
        <v>11098</v>
      </c>
      <c r="E62" s="120">
        <v>12178.007158860557</v>
      </c>
      <c r="F62" s="120">
        <v>-1080.007158860557</v>
      </c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20">
        <v>-1080.007158860557</v>
      </c>
      <c r="Z62" s="111">
        <v>1</v>
      </c>
      <c r="AA62" s="111">
        <v>0</v>
      </c>
      <c r="AB62" s="111">
        <v>0</v>
      </c>
      <c r="AC62" s="111">
        <v>0</v>
      </c>
      <c r="AD62" s="111">
        <v>0</v>
      </c>
      <c r="AE62" s="111">
        <v>0</v>
      </c>
      <c r="AF62" s="111">
        <v>0</v>
      </c>
      <c r="AG62" s="111">
        <v>0</v>
      </c>
      <c r="AH62" s="111">
        <v>0</v>
      </c>
      <c r="AI62" s="111">
        <v>0</v>
      </c>
      <c r="AJ62" s="111">
        <v>0</v>
      </c>
      <c r="AK62" s="111">
        <v>0</v>
      </c>
      <c r="AL62" s="107">
        <v>-1124.8844328271462</v>
      </c>
      <c r="AM62" s="107">
        <v>44.8772739665892</v>
      </c>
    </row>
    <row r="63" spans="1:49" ht="14.4" x14ac:dyDescent="0.3">
      <c r="A63" s="92">
        <v>2005</v>
      </c>
      <c r="B63" s="112" t="s">
        <v>88</v>
      </c>
      <c r="C63" s="112">
        <v>62</v>
      </c>
      <c r="D63" s="111">
        <v>11089</v>
      </c>
      <c r="E63" s="120">
        <v>12257.952571215194</v>
      </c>
      <c r="F63" s="120">
        <v>-1168.9525712151935</v>
      </c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20">
        <v>-1168.9525712151935</v>
      </c>
      <c r="Z63" s="111">
        <v>0</v>
      </c>
      <c r="AA63" s="111">
        <v>1</v>
      </c>
      <c r="AB63" s="111">
        <v>0</v>
      </c>
      <c r="AC63" s="111">
        <v>0</v>
      </c>
      <c r="AD63" s="111">
        <v>0</v>
      </c>
      <c r="AE63" s="111">
        <v>0</v>
      </c>
      <c r="AF63" s="111">
        <v>0</v>
      </c>
      <c r="AG63" s="111">
        <v>0</v>
      </c>
      <c r="AH63" s="111">
        <v>0</v>
      </c>
      <c r="AI63" s="111">
        <v>0</v>
      </c>
      <c r="AJ63" s="111">
        <v>0</v>
      </c>
      <c r="AK63" s="111">
        <v>0</v>
      </c>
      <c r="AL63" s="107">
        <v>-1556.9409562928995</v>
      </c>
      <c r="AM63" s="107">
        <v>387.98838507770597</v>
      </c>
    </row>
    <row r="64" spans="1:49" ht="14.4" x14ac:dyDescent="0.3">
      <c r="A64" s="92">
        <v>2005</v>
      </c>
      <c r="B64" s="112" t="s">
        <v>87</v>
      </c>
      <c r="C64" s="112">
        <v>63</v>
      </c>
      <c r="D64" s="111">
        <v>11730</v>
      </c>
      <c r="E64" s="120">
        <v>12337.89798356983</v>
      </c>
      <c r="F64" s="120">
        <v>-607.8979835698301</v>
      </c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20">
        <v>-607.8979835698301</v>
      </c>
      <c r="Z64" s="111">
        <v>0</v>
      </c>
      <c r="AA64" s="111">
        <v>0</v>
      </c>
      <c r="AB64" s="111">
        <v>1</v>
      </c>
      <c r="AC64" s="111">
        <v>0</v>
      </c>
      <c r="AD64" s="111">
        <v>0</v>
      </c>
      <c r="AE64" s="111">
        <v>0</v>
      </c>
      <c r="AF64" s="111">
        <v>0</v>
      </c>
      <c r="AG64" s="111">
        <v>0</v>
      </c>
      <c r="AH64" s="111">
        <v>0</v>
      </c>
      <c r="AI64" s="111">
        <v>0</v>
      </c>
      <c r="AJ64" s="111">
        <v>0</v>
      </c>
      <c r="AK64" s="111">
        <v>0</v>
      </c>
      <c r="AL64" s="107">
        <v>-952.88636864753607</v>
      </c>
      <c r="AM64" s="107">
        <v>344.98838507770597</v>
      </c>
    </row>
    <row r="65" spans="1:39" ht="14.4" x14ac:dyDescent="0.3">
      <c r="A65" s="92">
        <v>2005</v>
      </c>
      <c r="B65" s="112" t="s">
        <v>86</v>
      </c>
      <c r="C65" s="112">
        <v>64</v>
      </c>
      <c r="D65" s="111">
        <v>11534</v>
      </c>
      <c r="E65" s="120">
        <v>12417.843395924465</v>
      </c>
      <c r="F65" s="120">
        <v>-883.84339592446486</v>
      </c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20">
        <v>-883.84339592446486</v>
      </c>
      <c r="Z65" s="111">
        <v>0</v>
      </c>
      <c r="AA65" s="111">
        <v>0</v>
      </c>
      <c r="AB65" s="111">
        <v>0</v>
      </c>
      <c r="AC65" s="111">
        <v>1</v>
      </c>
      <c r="AD65" s="111">
        <v>0</v>
      </c>
      <c r="AE65" s="111">
        <v>0</v>
      </c>
      <c r="AF65" s="111">
        <v>0</v>
      </c>
      <c r="AG65" s="111">
        <v>0</v>
      </c>
      <c r="AH65" s="111">
        <v>0</v>
      </c>
      <c r="AI65" s="111">
        <v>0</v>
      </c>
      <c r="AJ65" s="111">
        <v>0</v>
      </c>
      <c r="AK65" s="111">
        <v>0</v>
      </c>
      <c r="AL65" s="107">
        <v>-847.16511433550477</v>
      </c>
      <c r="AM65" s="107">
        <v>-36.67828158896009</v>
      </c>
    </row>
    <row r="66" spans="1:39" ht="14.4" x14ac:dyDescent="0.3">
      <c r="A66" s="92">
        <v>2005</v>
      </c>
      <c r="B66" s="112" t="s">
        <v>85</v>
      </c>
      <c r="C66" s="112">
        <v>65</v>
      </c>
      <c r="D66" s="111">
        <v>12323</v>
      </c>
      <c r="E66" s="120">
        <v>12497.7888082791</v>
      </c>
      <c r="F66" s="120">
        <v>-174.78880827909961</v>
      </c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20">
        <v>-174.78880827909961</v>
      </c>
      <c r="Z66" s="111">
        <v>0</v>
      </c>
      <c r="AA66" s="111">
        <v>0</v>
      </c>
      <c r="AB66" s="111">
        <v>0</v>
      </c>
      <c r="AC66" s="111">
        <v>0</v>
      </c>
      <c r="AD66" s="111">
        <v>1</v>
      </c>
      <c r="AE66" s="111">
        <v>0</v>
      </c>
      <c r="AF66" s="111">
        <v>0</v>
      </c>
      <c r="AG66" s="111">
        <v>0</v>
      </c>
      <c r="AH66" s="111">
        <v>0</v>
      </c>
      <c r="AI66" s="111">
        <v>0</v>
      </c>
      <c r="AJ66" s="111">
        <v>0</v>
      </c>
      <c r="AK66" s="111">
        <v>0</v>
      </c>
      <c r="AL66" s="107">
        <v>-680.33274891236397</v>
      </c>
      <c r="AM66" s="107">
        <v>505.54394063326436</v>
      </c>
    </row>
    <row r="67" spans="1:39" ht="14.4" x14ac:dyDescent="0.3">
      <c r="A67" s="92">
        <v>2005</v>
      </c>
      <c r="B67" s="112" t="s">
        <v>84</v>
      </c>
      <c r="C67" s="112">
        <v>66</v>
      </c>
      <c r="D67" s="111">
        <v>12067</v>
      </c>
      <c r="E67" s="120">
        <v>12577.734220633736</v>
      </c>
      <c r="F67" s="120">
        <v>-510.73422063373619</v>
      </c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20">
        <v>-510.73422063373619</v>
      </c>
      <c r="Z67" s="111">
        <v>0</v>
      </c>
      <c r="AA67" s="111">
        <v>0</v>
      </c>
      <c r="AB67" s="111">
        <v>0</v>
      </c>
      <c r="AC67" s="111">
        <v>0</v>
      </c>
      <c r="AD67" s="111">
        <v>0</v>
      </c>
      <c r="AE67" s="111">
        <v>1</v>
      </c>
      <c r="AF67" s="111">
        <v>0</v>
      </c>
      <c r="AG67" s="111">
        <v>0</v>
      </c>
      <c r="AH67" s="111">
        <v>0</v>
      </c>
      <c r="AI67" s="111">
        <v>0</v>
      </c>
      <c r="AJ67" s="111">
        <v>0</v>
      </c>
      <c r="AK67" s="111">
        <v>0</v>
      </c>
      <c r="AL67" s="107">
        <v>-585.50038348922135</v>
      </c>
      <c r="AM67" s="107">
        <v>74.766162855485163</v>
      </c>
    </row>
    <row r="68" spans="1:39" ht="14.4" x14ac:dyDescent="0.3">
      <c r="A68" s="92">
        <v>2005</v>
      </c>
      <c r="B68" s="112" t="s">
        <v>83</v>
      </c>
      <c r="C68" s="112">
        <v>67</v>
      </c>
      <c r="D68" s="111">
        <v>10893</v>
      </c>
      <c r="E68" s="120">
        <v>12657.679632988373</v>
      </c>
      <c r="F68" s="120">
        <v>-1764.6796329883728</v>
      </c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20">
        <v>-1764.6796329883728</v>
      </c>
      <c r="Z68" s="111">
        <v>0</v>
      </c>
      <c r="AA68" s="111">
        <v>0</v>
      </c>
      <c r="AB68" s="111">
        <v>0</v>
      </c>
      <c r="AC68" s="111">
        <v>0</v>
      </c>
      <c r="AD68" s="111">
        <v>0</v>
      </c>
      <c r="AE68" s="111">
        <v>0</v>
      </c>
      <c r="AF68" s="111">
        <v>1</v>
      </c>
      <c r="AG68" s="111">
        <v>0</v>
      </c>
      <c r="AH68" s="111">
        <v>0</v>
      </c>
      <c r="AI68" s="111">
        <v>0</v>
      </c>
      <c r="AJ68" s="111">
        <v>0</v>
      </c>
      <c r="AK68" s="111">
        <v>0</v>
      </c>
      <c r="AL68" s="107">
        <v>-1282.7791291771882</v>
      </c>
      <c r="AM68" s="107">
        <v>-481.90050381118454</v>
      </c>
    </row>
    <row r="69" spans="1:39" ht="14.4" x14ac:dyDescent="0.3">
      <c r="A69" s="92">
        <v>2005</v>
      </c>
      <c r="B69" s="112" t="s">
        <v>82</v>
      </c>
      <c r="C69" s="112">
        <v>68</v>
      </c>
      <c r="D69" s="111">
        <v>9137</v>
      </c>
      <c r="E69" s="120">
        <v>12737.625045343008</v>
      </c>
      <c r="F69" s="120">
        <v>-3600.6250453430075</v>
      </c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20">
        <v>-3600.6250453430075</v>
      </c>
      <c r="Z69" s="111">
        <v>0</v>
      </c>
      <c r="AA69" s="111">
        <v>0</v>
      </c>
      <c r="AB69" s="111">
        <v>0</v>
      </c>
      <c r="AC69" s="111">
        <v>0</v>
      </c>
      <c r="AD69" s="111">
        <v>0</v>
      </c>
      <c r="AE69" s="111">
        <v>0</v>
      </c>
      <c r="AF69" s="111">
        <v>0</v>
      </c>
      <c r="AG69" s="111">
        <v>1</v>
      </c>
      <c r="AH69" s="111">
        <v>0</v>
      </c>
      <c r="AI69" s="111">
        <v>0</v>
      </c>
      <c r="AJ69" s="111">
        <v>0</v>
      </c>
      <c r="AK69" s="111">
        <v>0</v>
      </c>
      <c r="AL69" s="107">
        <v>-3278.7245415318248</v>
      </c>
      <c r="AM69" s="107">
        <v>-321.90050381118272</v>
      </c>
    </row>
    <row r="70" spans="1:39" ht="14.4" x14ac:dyDescent="0.3">
      <c r="A70" s="92">
        <v>2005</v>
      </c>
      <c r="B70" s="112" t="s">
        <v>93</v>
      </c>
      <c r="C70" s="112">
        <v>69</v>
      </c>
      <c r="D70" s="111">
        <v>12805</v>
      </c>
      <c r="E70" s="120">
        <v>12817.570457697644</v>
      </c>
      <c r="F70" s="120">
        <v>-12.570457697644088</v>
      </c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20">
        <v>-12.570457697644088</v>
      </c>
      <c r="Z70" s="111">
        <v>0</v>
      </c>
      <c r="AA70" s="111">
        <v>0</v>
      </c>
      <c r="AB70" s="111">
        <v>0</v>
      </c>
      <c r="AC70" s="111">
        <v>0</v>
      </c>
      <c r="AD70" s="111">
        <v>0</v>
      </c>
      <c r="AE70" s="111">
        <v>0</v>
      </c>
      <c r="AF70" s="111">
        <v>0</v>
      </c>
      <c r="AG70" s="111">
        <v>0</v>
      </c>
      <c r="AH70" s="111">
        <v>1</v>
      </c>
      <c r="AI70" s="111">
        <v>0</v>
      </c>
      <c r="AJ70" s="111">
        <v>0</v>
      </c>
      <c r="AK70" s="111">
        <v>0</v>
      </c>
      <c r="AL70" s="107">
        <v>-276.80303531420213</v>
      </c>
      <c r="AM70" s="107">
        <v>264.23257761655805</v>
      </c>
    </row>
    <row r="71" spans="1:39" ht="14.4" x14ac:dyDescent="0.3">
      <c r="A71" s="92">
        <v>2005</v>
      </c>
      <c r="B71" s="112" t="s">
        <v>92</v>
      </c>
      <c r="C71" s="112">
        <v>70</v>
      </c>
      <c r="D71" s="111">
        <v>14612</v>
      </c>
      <c r="E71" s="120">
        <v>12897.515870052281</v>
      </c>
      <c r="F71" s="120">
        <v>1714.4841299477193</v>
      </c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20">
        <v>1714.4841299477193</v>
      </c>
      <c r="Z71" s="111">
        <v>0</v>
      </c>
      <c r="AA71" s="111">
        <v>0</v>
      </c>
      <c r="AB71" s="111">
        <v>0</v>
      </c>
      <c r="AC71" s="111">
        <v>0</v>
      </c>
      <c r="AD71" s="111">
        <v>0</v>
      </c>
      <c r="AE71" s="111">
        <v>0</v>
      </c>
      <c r="AF71" s="111">
        <v>0</v>
      </c>
      <c r="AG71" s="111">
        <v>0</v>
      </c>
      <c r="AH71" s="111">
        <v>0</v>
      </c>
      <c r="AI71" s="111">
        <v>1</v>
      </c>
      <c r="AJ71" s="111">
        <v>0</v>
      </c>
      <c r="AK71" s="111">
        <v>0</v>
      </c>
      <c r="AL71" s="107">
        <v>1225.5015523311613</v>
      </c>
      <c r="AM71" s="107">
        <v>488.98257761655805</v>
      </c>
    </row>
    <row r="72" spans="1:39" ht="14.4" x14ac:dyDescent="0.3">
      <c r="A72" s="92">
        <v>2005</v>
      </c>
      <c r="B72" s="112" t="s">
        <v>91</v>
      </c>
      <c r="C72" s="112">
        <v>71</v>
      </c>
      <c r="D72" s="111">
        <v>18844</v>
      </c>
      <c r="E72" s="120">
        <v>12977.461282406915</v>
      </c>
      <c r="F72" s="120">
        <v>5866.5387175930846</v>
      </c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20">
        <v>5866.5387175930846</v>
      </c>
      <c r="Z72" s="111">
        <v>0</v>
      </c>
      <c r="AA72" s="111">
        <v>0</v>
      </c>
      <c r="AB72" s="111">
        <v>0</v>
      </c>
      <c r="AC72" s="111">
        <v>0</v>
      </c>
      <c r="AD72" s="111">
        <v>0</v>
      </c>
      <c r="AE72" s="111">
        <v>0</v>
      </c>
      <c r="AF72" s="111">
        <v>0</v>
      </c>
      <c r="AG72" s="111">
        <v>0</v>
      </c>
      <c r="AH72" s="111">
        <v>0</v>
      </c>
      <c r="AI72" s="111">
        <v>0</v>
      </c>
      <c r="AJ72" s="111">
        <v>1</v>
      </c>
      <c r="AK72" s="111">
        <v>0</v>
      </c>
      <c r="AL72" s="107">
        <v>4126.5561399765247</v>
      </c>
      <c r="AM72" s="107">
        <v>1739.9825776165599</v>
      </c>
    </row>
    <row r="73" spans="1:39" ht="14.4" x14ac:dyDescent="0.3">
      <c r="A73" s="92">
        <v>2005</v>
      </c>
      <c r="B73" s="112" t="s">
        <v>90</v>
      </c>
      <c r="C73" s="112">
        <v>72</v>
      </c>
      <c r="D73" s="111">
        <v>22207</v>
      </c>
      <c r="E73" s="120">
        <v>13057.40669476155</v>
      </c>
      <c r="F73" s="120">
        <v>9149.5933052384498</v>
      </c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20">
        <v>9149.5933052384498</v>
      </c>
      <c r="Z73" s="111">
        <v>0</v>
      </c>
      <c r="AA73" s="111">
        <v>0</v>
      </c>
      <c r="AB73" s="111">
        <v>0</v>
      </c>
      <c r="AC73" s="111">
        <v>0</v>
      </c>
      <c r="AD73" s="111">
        <v>0</v>
      </c>
      <c r="AE73" s="111">
        <v>0</v>
      </c>
      <c r="AF73" s="111">
        <v>0</v>
      </c>
      <c r="AG73" s="111">
        <v>0</v>
      </c>
      <c r="AH73" s="111">
        <v>0</v>
      </c>
      <c r="AI73" s="111">
        <v>0</v>
      </c>
      <c r="AJ73" s="111">
        <v>0</v>
      </c>
      <c r="AK73" s="111">
        <v>1</v>
      </c>
      <c r="AL73" s="107">
        <v>6522.6107276218881</v>
      </c>
      <c r="AM73" s="107">
        <v>2626.9825776165617</v>
      </c>
    </row>
    <row r="74" spans="1:39" ht="14.4" x14ac:dyDescent="0.3">
      <c r="A74" s="92">
        <v>2006</v>
      </c>
      <c r="B74" s="112" t="s">
        <v>89</v>
      </c>
      <c r="C74" s="112">
        <v>73</v>
      </c>
      <c r="D74" s="111">
        <v>10272</v>
      </c>
      <c r="E74" s="120">
        <v>13137.352107116187</v>
      </c>
      <c r="F74" s="120">
        <v>-2865.3521071161867</v>
      </c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20">
        <v>-2865.3521071161867</v>
      </c>
      <c r="Z74" s="111">
        <v>1</v>
      </c>
      <c r="AA74" s="111">
        <v>0</v>
      </c>
      <c r="AB74" s="111">
        <v>0</v>
      </c>
      <c r="AC74" s="111">
        <v>0</v>
      </c>
      <c r="AD74" s="111">
        <v>0</v>
      </c>
      <c r="AE74" s="111">
        <v>0</v>
      </c>
      <c r="AF74" s="111">
        <v>0</v>
      </c>
      <c r="AG74" s="111">
        <v>0</v>
      </c>
      <c r="AH74" s="111">
        <v>0</v>
      </c>
      <c r="AI74" s="111">
        <v>0</v>
      </c>
      <c r="AJ74" s="111">
        <v>0</v>
      </c>
      <c r="AK74" s="111">
        <v>0</v>
      </c>
      <c r="AL74" s="107">
        <v>-1124.8844328271462</v>
      </c>
      <c r="AM74" s="107">
        <v>-1740.4676742890406</v>
      </c>
    </row>
    <row r="75" spans="1:39" ht="14.4" x14ac:dyDescent="0.3">
      <c r="A75" s="92">
        <v>2006</v>
      </c>
      <c r="B75" s="112" t="s">
        <v>88</v>
      </c>
      <c r="C75" s="112">
        <v>74</v>
      </c>
      <c r="D75" s="111">
        <v>10602</v>
      </c>
      <c r="E75" s="120">
        <v>13217.297519470823</v>
      </c>
      <c r="F75" s="120">
        <v>-2615.2975194708233</v>
      </c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20">
        <v>-2615.2975194708233</v>
      </c>
      <c r="Z75" s="111">
        <v>0</v>
      </c>
      <c r="AA75" s="111">
        <v>1</v>
      </c>
      <c r="AB75" s="111">
        <v>0</v>
      </c>
      <c r="AC75" s="111">
        <v>0</v>
      </c>
      <c r="AD75" s="111">
        <v>0</v>
      </c>
      <c r="AE75" s="111">
        <v>0</v>
      </c>
      <c r="AF75" s="111">
        <v>0</v>
      </c>
      <c r="AG75" s="111">
        <v>0</v>
      </c>
      <c r="AH75" s="111">
        <v>0</v>
      </c>
      <c r="AI75" s="111">
        <v>0</v>
      </c>
      <c r="AJ75" s="111">
        <v>0</v>
      </c>
      <c r="AK75" s="111">
        <v>0</v>
      </c>
      <c r="AL75" s="107">
        <v>-1556.9409562928995</v>
      </c>
      <c r="AM75" s="107">
        <v>-1058.3565631779238</v>
      </c>
    </row>
    <row r="76" spans="1:39" ht="14.4" x14ac:dyDescent="0.3">
      <c r="A76" s="92">
        <v>2006</v>
      </c>
      <c r="B76" s="112" t="s">
        <v>87</v>
      </c>
      <c r="C76" s="112">
        <v>75</v>
      </c>
      <c r="D76" s="111">
        <v>11156</v>
      </c>
      <c r="E76" s="120">
        <v>13297.242931825458</v>
      </c>
      <c r="F76" s="120">
        <v>-2141.2429318254581</v>
      </c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20">
        <v>-2141.2429318254581</v>
      </c>
      <c r="Z76" s="111">
        <v>0</v>
      </c>
      <c r="AA76" s="111">
        <v>0</v>
      </c>
      <c r="AB76" s="111">
        <v>1</v>
      </c>
      <c r="AC76" s="111">
        <v>0</v>
      </c>
      <c r="AD76" s="111">
        <v>0</v>
      </c>
      <c r="AE76" s="111">
        <v>0</v>
      </c>
      <c r="AF76" s="111">
        <v>0</v>
      </c>
      <c r="AG76" s="111">
        <v>0</v>
      </c>
      <c r="AH76" s="111">
        <v>0</v>
      </c>
      <c r="AI76" s="111">
        <v>0</v>
      </c>
      <c r="AJ76" s="111">
        <v>0</v>
      </c>
      <c r="AK76" s="111">
        <v>0</v>
      </c>
      <c r="AL76" s="107">
        <v>-952.88636864753607</v>
      </c>
      <c r="AM76" s="107">
        <v>-1188.356563177922</v>
      </c>
    </row>
    <row r="77" spans="1:39" ht="14.4" x14ac:dyDescent="0.3">
      <c r="A77" s="92">
        <v>2006</v>
      </c>
      <c r="B77" s="112" t="s">
        <v>86</v>
      </c>
      <c r="C77" s="112">
        <v>76</v>
      </c>
      <c r="D77" s="111">
        <v>11602</v>
      </c>
      <c r="E77" s="120">
        <v>13377.188344180095</v>
      </c>
      <c r="F77" s="120">
        <v>-1775.1883441800946</v>
      </c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20">
        <v>-1775.1883441800946</v>
      </c>
      <c r="Z77" s="111">
        <v>0</v>
      </c>
      <c r="AA77" s="111">
        <v>0</v>
      </c>
      <c r="AB77" s="111">
        <v>0</v>
      </c>
      <c r="AC77" s="111">
        <v>1</v>
      </c>
      <c r="AD77" s="111">
        <v>0</v>
      </c>
      <c r="AE77" s="111">
        <v>0</v>
      </c>
      <c r="AF77" s="111">
        <v>0</v>
      </c>
      <c r="AG77" s="111">
        <v>0</v>
      </c>
      <c r="AH77" s="111">
        <v>0</v>
      </c>
      <c r="AI77" s="111">
        <v>0</v>
      </c>
      <c r="AJ77" s="111">
        <v>0</v>
      </c>
      <c r="AK77" s="111">
        <v>0</v>
      </c>
      <c r="AL77" s="107">
        <v>-847.16511433550477</v>
      </c>
      <c r="AM77" s="107">
        <v>-928.02322984458988</v>
      </c>
    </row>
    <row r="78" spans="1:39" ht="14.4" x14ac:dyDescent="0.3">
      <c r="A78" s="92">
        <v>2006</v>
      </c>
      <c r="B78" s="112" t="s">
        <v>85</v>
      </c>
      <c r="C78" s="112">
        <v>77</v>
      </c>
      <c r="D78" s="111">
        <v>10791</v>
      </c>
      <c r="E78" s="120">
        <v>13457.133756534731</v>
      </c>
      <c r="F78" s="120">
        <v>-2666.1337565347312</v>
      </c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20">
        <v>-2666.1337565347312</v>
      </c>
      <c r="Z78" s="111">
        <v>0</v>
      </c>
      <c r="AA78" s="111">
        <v>0</v>
      </c>
      <c r="AB78" s="111">
        <v>0</v>
      </c>
      <c r="AC78" s="111">
        <v>0</v>
      </c>
      <c r="AD78" s="111">
        <v>1</v>
      </c>
      <c r="AE78" s="111">
        <v>0</v>
      </c>
      <c r="AF78" s="111">
        <v>0</v>
      </c>
      <c r="AG78" s="111">
        <v>0</v>
      </c>
      <c r="AH78" s="111">
        <v>0</v>
      </c>
      <c r="AI78" s="111">
        <v>0</v>
      </c>
      <c r="AJ78" s="111">
        <v>0</v>
      </c>
      <c r="AK78" s="111">
        <v>0</v>
      </c>
      <c r="AL78" s="107">
        <v>-680.33274891236397</v>
      </c>
      <c r="AM78" s="107">
        <v>-1985.8010076223673</v>
      </c>
    </row>
    <row r="79" spans="1:39" ht="14.4" x14ac:dyDescent="0.3">
      <c r="A79" s="92">
        <v>2006</v>
      </c>
      <c r="B79" s="112" t="s">
        <v>84</v>
      </c>
      <c r="C79" s="112">
        <v>78</v>
      </c>
      <c r="D79" s="111">
        <v>11970</v>
      </c>
      <c r="E79" s="120">
        <v>13537.079168889366</v>
      </c>
      <c r="F79" s="120">
        <v>-1567.079168889366</v>
      </c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20">
        <v>-1567.079168889366</v>
      </c>
      <c r="Z79" s="111">
        <v>0</v>
      </c>
      <c r="AA79" s="111">
        <v>0</v>
      </c>
      <c r="AB79" s="111">
        <v>0</v>
      </c>
      <c r="AC79" s="111">
        <v>0</v>
      </c>
      <c r="AD79" s="111">
        <v>0</v>
      </c>
      <c r="AE79" s="111">
        <v>1</v>
      </c>
      <c r="AF79" s="111">
        <v>0</v>
      </c>
      <c r="AG79" s="111">
        <v>0</v>
      </c>
      <c r="AH79" s="111">
        <v>0</v>
      </c>
      <c r="AI79" s="111">
        <v>0</v>
      </c>
      <c r="AJ79" s="111">
        <v>0</v>
      </c>
      <c r="AK79" s="111">
        <v>0</v>
      </c>
      <c r="AL79" s="107">
        <v>-585.50038348922135</v>
      </c>
      <c r="AM79" s="107">
        <v>-981.57878540014462</v>
      </c>
    </row>
    <row r="80" spans="1:39" ht="14.4" x14ac:dyDescent="0.3">
      <c r="A80" s="92">
        <v>2006</v>
      </c>
      <c r="B80" s="112" t="s">
        <v>83</v>
      </c>
      <c r="C80" s="112">
        <v>79</v>
      </c>
      <c r="D80" s="111">
        <v>12269</v>
      </c>
      <c r="E80" s="120">
        <v>13617.024581244001</v>
      </c>
      <c r="F80" s="120">
        <v>-1348.0245812440007</v>
      </c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20">
        <v>-1348.0245812440007</v>
      </c>
      <c r="Z80" s="111">
        <v>0</v>
      </c>
      <c r="AA80" s="111">
        <v>0</v>
      </c>
      <c r="AB80" s="111">
        <v>0</v>
      </c>
      <c r="AC80" s="111">
        <v>0</v>
      </c>
      <c r="AD80" s="111">
        <v>0</v>
      </c>
      <c r="AE80" s="111">
        <v>0</v>
      </c>
      <c r="AF80" s="111">
        <v>1</v>
      </c>
      <c r="AG80" s="111">
        <v>0</v>
      </c>
      <c r="AH80" s="111">
        <v>0</v>
      </c>
      <c r="AI80" s="111">
        <v>0</v>
      </c>
      <c r="AJ80" s="111">
        <v>0</v>
      </c>
      <c r="AK80" s="111">
        <v>0</v>
      </c>
      <c r="AL80" s="107">
        <v>-1282.7791291771882</v>
      </c>
      <c r="AM80" s="107">
        <v>-65.245452066812504</v>
      </c>
    </row>
    <row r="81" spans="1:39" ht="14.4" x14ac:dyDescent="0.3">
      <c r="A81" s="92">
        <v>2006</v>
      </c>
      <c r="B81" s="112" t="s">
        <v>82</v>
      </c>
      <c r="C81" s="112">
        <v>80</v>
      </c>
      <c r="D81" s="111">
        <v>9686</v>
      </c>
      <c r="E81" s="120">
        <v>13696.969993598637</v>
      </c>
      <c r="F81" s="120">
        <v>-4010.9699935986373</v>
      </c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20">
        <v>-4010.9699935986373</v>
      </c>
      <c r="Z81" s="111">
        <v>0</v>
      </c>
      <c r="AA81" s="111">
        <v>0</v>
      </c>
      <c r="AB81" s="111">
        <v>0</v>
      </c>
      <c r="AC81" s="111">
        <v>0</v>
      </c>
      <c r="AD81" s="111">
        <v>0</v>
      </c>
      <c r="AE81" s="111">
        <v>0</v>
      </c>
      <c r="AF81" s="111">
        <v>0</v>
      </c>
      <c r="AG81" s="111">
        <v>1</v>
      </c>
      <c r="AH81" s="111">
        <v>0</v>
      </c>
      <c r="AI81" s="111">
        <v>0</v>
      </c>
      <c r="AJ81" s="111">
        <v>0</v>
      </c>
      <c r="AK81" s="111">
        <v>0</v>
      </c>
      <c r="AL81" s="107">
        <v>-3278.7245415318248</v>
      </c>
      <c r="AM81" s="107">
        <v>-732.2454520668125</v>
      </c>
    </row>
    <row r="82" spans="1:39" ht="14.4" x14ac:dyDescent="0.3">
      <c r="A82" s="92">
        <v>2006</v>
      </c>
      <c r="B82" s="112" t="s">
        <v>93</v>
      </c>
      <c r="C82" s="112">
        <v>81</v>
      </c>
      <c r="D82" s="111">
        <v>13442</v>
      </c>
      <c r="E82" s="120">
        <v>13776.915405953274</v>
      </c>
      <c r="F82" s="120">
        <v>-334.91540595327388</v>
      </c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20">
        <v>-334.91540595327388</v>
      </c>
      <c r="Z82" s="111">
        <v>0</v>
      </c>
      <c r="AA82" s="111">
        <v>0</v>
      </c>
      <c r="AB82" s="111">
        <v>0</v>
      </c>
      <c r="AC82" s="111">
        <v>0</v>
      </c>
      <c r="AD82" s="111">
        <v>0</v>
      </c>
      <c r="AE82" s="111">
        <v>0</v>
      </c>
      <c r="AF82" s="111">
        <v>0</v>
      </c>
      <c r="AG82" s="111">
        <v>0</v>
      </c>
      <c r="AH82" s="111">
        <v>1</v>
      </c>
      <c r="AI82" s="111">
        <v>0</v>
      </c>
      <c r="AJ82" s="111">
        <v>0</v>
      </c>
      <c r="AK82" s="111">
        <v>0</v>
      </c>
      <c r="AL82" s="107">
        <v>-276.80303531420213</v>
      </c>
      <c r="AM82" s="107">
        <v>-58.112370639071742</v>
      </c>
    </row>
    <row r="83" spans="1:39" ht="14.4" x14ac:dyDescent="0.3">
      <c r="A83" s="92">
        <v>2006</v>
      </c>
      <c r="B83" s="112" t="s">
        <v>92</v>
      </c>
      <c r="C83" s="112">
        <v>82</v>
      </c>
      <c r="D83" s="111">
        <v>14774</v>
      </c>
      <c r="E83" s="120">
        <v>13856.860818307909</v>
      </c>
      <c r="F83" s="120">
        <v>917.13918169209137</v>
      </c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20">
        <v>917.13918169209137</v>
      </c>
      <c r="Z83" s="111">
        <v>0</v>
      </c>
      <c r="AA83" s="111">
        <v>0</v>
      </c>
      <c r="AB83" s="111">
        <v>0</v>
      </c>
      <c r="AC83" s="111">
        <v>0</v>
      </c>
      <c r="AD83" s="111">
        <v>0</v>
      </c>
      <c r="AE83" s="111">
        <v>0</v>
      </c>
      <c r="AF83" s="111">
        <v>0</v>
      </c>
      <c r="AG83" s="111">
        <v>0</v>
      </c>
      <c r="AH83" s="111">
        <v>0</v>
      </c>
      <c r="AI83" s="111">
        <v>1</v>
      </c>
      <c r="AJ83" s="111">
        <v>0</v>
      </c>
      <c r="AK83" s="111">
        <v>0</v>
      </c>
      <c r="AL83" s="107">
        <v>1225.5015523311613</v>
      </c>
      <c r="AM83" s="107">
        <v>-308.36237063906992</v>
      </c>
    </row>
    <row r="84" spans="1:39" ht="14.4" x14ac:dyDescent="0.3">
      <c r="A84" s="92">
        <v>2006</v>
      </c>
      <c r="B84" s="112" t="s">
        <v>91</v>
      </c>
      <c r="C84" s="112">
        <v>83</v>
      </c>
      <c r="D84" s="111">
        <v>18460</v>
      </c>
      <c r="E84" s="120">
        <v>13936.806230662543</v>
      </c>
      <c r="F84" s="120">
        <v>4523.1937693374566</v>
      </c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20">
        <v>4523.1937693374566</v>
      </c>
      <c r="Z84" s="111">
        <v>0</v>
      </c>
      <c r="AA84" s="111">
        <v>0</v>
      </c>
      <c r="AB84" s="111">
        <v>0</v>
      </c>
      <c r="AC84" s="111">
        <v>0</v>
      </c>
      <c r="AD84" s="111">
        <v>0</v>
      </c>
      <c r="AE84" s="111">
        <v>0</v>
      </c>
      <c r="AF84" s="111">
        <v>0</v>
      </c>
      <c r="AG84" s="111">
        <v>0</v>
      </c>
      <c r="AH84" s="111">
        <v>0</v>
      </c>
      <c r="AI84" s="111">
        <v>0</v>
      </c>
      <c r="AJ84" s="111">
        <v>1</v>
      </c>
      <c r="AK84" s="111">
        <v>0</v>
      </c>
      <c r="AL84" s="107">
        <v>4126.5561399765247</v>
      </c>
      <c r="AM84" s="107">
        <v>396.6376293609319</v>
      </c>
    </row>
    <row r="85" spans="1:39" ht="14.4" x14ac:dyDescent="0.3">
      <c r="A85" s="92">
        <v>2006</v>
      </c>
      <c r="B85" s="112" t="s">
        <v>90</v>
      </c>
      <c r="C85" s="112">
        <v>84</v>
      </c>
      <c r="D85" s="111">
        <v>21951</v>
      </c>
      <c r="E85" s="120">
        <v>14016.75164301718</v>
      </c>
      <c r="F85" s="120">
        <v>7934.24835698282</v>
      </c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20">
        <v>7934.24835698282</v>
      </c>
      <c r="Z85" s="111">
        <v>0</v>
      </c>
      <c r="AA85" s="111">
        <v>0</v>
      </c>
      <c r="AB85" s="111">
        <v>0</v>
      </c>
      <c r="AC85" s="111">
        <v>0</v>
      </c>
      <c r="AD85" s="111">
        <v>0</v>
      </c>
      <c r="AE85" s="111">
        <v>0</v>
      </c>
      <c r="AF85" s="111">
        <v>0</v>
      </c>
      <c r="AG85" s="111">
        <v>0</v>
      </c>
      <c r="AH85" s="111">
        <v>0</v>
      </c>
      <c r="AI85" s="111">
        <v>0</v>
      </c>
      <c r="AJ85" s="111">
        <v>0</v>
      </c>
      <c r="AK85" s="111">
        <v>1</v>
      </c>
      <c r="AL85" s="107">
        <v>6522.6107276218881</v>
      </c>
      <c r="AM85" s="107">
        <v>1411.6376293609319</v>
      </c>
    </row>
    <row r="86" spans="1:39" ht="14.4" x14ac:dyDescent="0.3">
      <c r="A86" s="92">
        <v>2007</v>
      </c>
      <c r="B86" s="112" t="s">
        <v>89</v>
      </c>
      <c r="C86" s="112">
        <v>85</v>
      </c>
      <c r="D86" s="111">
        <v>12287</v>
      </c>
      <c r="E86" s="120">
        <v>14096.697055371817</v>
      </c>
      <c r="F86" s="120">
        <v>-1809.6970553718165</v>
      </c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20">
        <v>-1809.6970553718165</v>
      </c>
      <c r="Z86" s="111">
        <v>1</v>
      </c>
      <c r="AA86" s="111">
        <v>0</v>
      </c>
      <c r="AB86" s="111">
        <v>0</v>
      </c>
      <c r="AC86" s="111">
        <v>0</v>
      </c>
      <c r="AD86" s="111">
        <v>0</v>
      </c>
      <c r="AE86" s="111">
        <v>0</v>
      </c>
      <c r="AF86" s="111">
        <v>0</v>
      </c>
      <c r="AG86" s="111">
        <v>0</v>
      </c>
      <c r="AH86" s="111">
        <v>0</v>
      </c>
      <c r="AI86" s="111">
        <v>0</v>
      </c>
      <c r="AJ86" s="111">
        <v>0</v>
      </c>
      <c r="AK86" s="111">
        <v>0</v>
      </c>
      <c r="AL86" s="107">
        <v>-1124.8844328271462</v>
      </c>
      <c r="AM86" s="107">
        <v>-684.81262254467038</v>
      </c>
    </row>
    <row r="87" spans="1:39" ht="14.4" x14ac:dyDescent="0.3">
      <c r="A87" s="92">
        <v>2007</v>
      </c>
      <c r="B87" s="112" t="s">
        <v>88</v>
      </c>
      <c r="C87" s="112">
        <v>86</v>
      </c>
      <c r="D87" s="111">
        <v>11519</v>
      </c>
      <c r="E87" s="120">
        <v>14176.642467726451</v>
      </c>
      <c r="F87" s="120">
        <v>-2657.6424677264513</v>
      </c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20">
        <v>-2657.6424677264513</v>
      </c>
      <c r="Z87" s="111">
        <v>0</v>
      </c>
      <c r="AA87" s="111">
        <v>1</v>
      </c>
      <c r="AB87" s="111">
        <v>0</v>
      </c>
      <c r="AC87" s="111">
        <v>0</v>
      </c>
      <c r="AD87" s="111">
        <v>0</v>
      </c>
      <c r="AE87" s="111">
        <v>0</v>
      </c>
      <c r="AF87" s="111">
        <v>0</v>
      </c>
      <c r="AG87" s="111">
        <v>0</v>
      </c>
      <c r="AH87" s="111">
        <v>0</v>
      </c>
      <c r="AI87" s="111">
        <v>0</v>
      </c>
      <c r="AJ87" s="111">
        <v>0</v>
      </c>
      <c r="AK87" s="111">
        <v>0</v>
      </c>
      <c r="AL87" s="107">
        <v>-1556.9409562928995</v>
      </c>
      <c r="AM87" s="107">
        <v>-1100.7015114335518</v>
      </c>
    </row>
    <row r="88" spans="1:39" ht="14.4" x14ac:dyDescent="0.3">
      <c r="A88" s="92">
        <v>2007</v>
      </c>
      <c r="B88" s="112" t="s">
        <v>87</v>
      </c>
      <c r="C88" s="112">
        <v>87</v>
      </c>
      <c r="D88" s="111">
        <v>12767</v>
      </c>
      <c r="E88" s="120">
        <v>14256.587880081088</v>
      </c>
      <c r="F88" s="120">
        <v>-1489.5878800810879</v>
      </c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20">
        <v>-1489.5878800810879</v>
      </c>
      <c r="Z88" s="111">
        <v>0</v>
      </c>
      <c r="AA88" s="111">
        <v>0</v>
      </c>
      <c r="AB88" s="111">
        <v>1</v>
      </c>
      <c r="AC88" s="111">
        <v>0</v>
      </c>
      <c r="AD88" s="111">
        <v>0</v>
      </c>
      <c r="AE88" s="111">
        <v>0</v>
      </c>
      <c r="AF88" s="111">
        <v>0</v>
      </c>
      <c r="AG88" s="111">
        <v>0</v>
      </c>
      <c r="AH88" s="111">
        <v>0</v>
      </c>
      <c r="AI88" s="111">
        <v>0</v>
      </c>
      <c r="AJ88" s="111">
        <v>0</v>
      </c>
      <c r="AK88" s="111">
        <v>0</v>
      </c>
      <c r="AL88" s="107">
        <v>-952.88636864753607</v>
      </c>
      <c r="AM88" s="107">
        <v>-536.70151143355179</v>
      </c>
    </row>
    <row r="89" spans="1:39" ht="14.4" x14ac:dyDescent="0.3">
      <c r="A89" s="92">
        <v>2007</v>
      </c>
      <c r="B89" s="112" t="s">
        <v>86</v>
      </c>
      <c r="C89" s="112">
        <v>88</v>
      </c>
      <c r="D89" s="111">
        <v>13235</v>
      </c>
      <c r="E89" s="120">
        <v>14336.533292435724</v>
      </c>
      <c r="F89" s="120">
        <v>-1101.5332924357244</v>
      </c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20">
        <v>-1101.5332924357244</v>
      </c>
      <c r="Z89" s="111">
        <v>0</v>
      </c>
      <c r="AA89" s="111">
        <v>0</v>
      </c>
      <c r="AB89" s="111">
        <v>0</v>
      </c>
      <c r="AC89" s="111">
        <v>1</v>
      </c>
      <c r="AD89" s="111">
        <v>0</v>
      </c>
      <c r="AE89" s="111">
        <v>0</v>
      </c>
      <c r="AF89" s="111">
        <v>0</v>
      </c>
      <c r="AG89" s="111">
        <v>0</v>
      </c>
      <c r="AH89" s="111">
        <v>0</v>
      </c>
      <c r="AI89" s="111">
        <v>0</v>
      </c>
      <c r="AJ89" s="111">
        <v>0</v>
      </c>
      <c r="AK89" s="111">
        <v>0</v>
      </c>
      <c r="AL89" s="107">
        <v>-847.16511433550477</v>
      </c>
      <c r="AM89" s="107">
        <v>-254.36817810021967</v>
      </c>
    </row>
    <row r="90" spans="1:39" ht="14.4" x14ac:dyDescent="0.3">
      <c r="A90" s="92">
        <v>2007</v>
      </c>
      <c r="B90" s="112" t="s">
        <v>85</v>
      </c>
      <c r="C90" s="112">
        <v>89</v>
      </c>
      <c r="D90" s="111">
        <v>13643</v>
      </c>
      <c r="E90" s="120">
        <v>14416.478704790359</v>
      </c>
      <c r="F90" s="120">
        <v>-773.47870479035919</v>
      </c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20">
        <v>-773.47870479035919</v>
      </c>
      <c r="Z90" s="111">
        <v>0</v>
      </c>
      <c r="AA90" s="111">
        <v>0</v>
      </c>
      <c r="AB90" s="111">
        <v>0</v>
      </c>
      <c r="AC90" s="111">
        <v>0</v>
      </c>
      <c r="AD90" s="111">
        <v>1</v>
      </c>
      <c r="AE90" s="111">
        <v>0</v>
      </c>
      <c r="AF90" s="111">
        <v>0</v>
      </c>
      <c r="AG90" s="111">
        <v>0</v>
      </c>
      <c r="AH90" s="111">
        <v>0</v>
      </c>
      <c r="AI90" s="111">
        <v>0</v>
      </c>
      <c r="AJ90" s="111">
        <v>0</v>
      </c>
      <c r="AK90" s="111">
        <v>0</v>
      </c>
      <c r="AL90" s="107">
        <v>-680.33274891236397</v>
      </c>
      <c r="AM90" s="107">
        <v>-93.14595587799522</v>
      </c>
    </row>
    <row r="91" spans="1:39" ht="14.4" x14ac:dyDescent="0.3">
      <c r="A91" s="92">
        <v>2007</v>
      </c>
      <c r="B91" s="112" t="s">
        <v>84</v>
      </c>
      <c r="C91" s="112">
        <v>90</v>
      </c>
      <c r="D91" s="111">
        <v>13552</v>
      </c>
      <c r="E91" s="120">
        <v>14496.424117144994</v>
      </c>
      <c r="F91" s="120">
        <v>-944.42411714499394</v>
      </c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20">
        <v>-944.42411714499394</v>
      </c>
      <c r="Z91" s="111">
        <v>0</v>
      </c>
      <c r="AA91" s="111">
        <v>0</v>
      </c>
      <c r="AB91" s="111">
        <v>0</v>
      </c>
      <c r="AC91" s="111">
        <v>0</v>
      </c>
      <c r="AD91" s="111">
        <v>0</v>
      </c>
      <c r="AE91" s="111">
        <v>1</v>
      </c>
      <c r="AF91" s="111">
        <v>0</v>
      </c>
      <c r="AG91" s="111">
        <v>0</v>
      </c>
      <c r="AH91" s="111">
        <v>0</v>
      </c>
      <c r="AI91" s="111">
        <v>0</v>
      </c>
      <c r="AJ91" s="111">
        <v>0</v>
      </c>
      <c r="AK91" s="111">
        <v>0</v>
      </c>
      <c r="AL91" s="107">
        <v>-585.50038348922135</v>
      </c>
      <c r="AM91" s="107">
        <v>-358.92373365577259</v>
      </c>
    </row>
    <row r="92" spans="1:39" ht="14.4" x14ac:dyDescent="0.3">
      <c r="A92" s="92">
        <v>2007</v>
      </c>
      <c r="B92" s="112" t="s">
        <v>83</v>
      </c>
      <c r="C92" s="112">
        <v>91</v>
      </c>
      <c r="D92" s="111">
        <v>13349</v>
      </c>
      <c r="E92" s="120">
        <v>14576.369529499631</v>
      </c>
      <c r="F92" s="120">
        <v>-1227.3695294996305</v>
      </c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20">
        <v>-1227.3695294996305</v>
      </c>
      <c r="Z92" s="111">
        <v>0</v>
      </c>
      <c r="AA92" s="111">
        <v>0</v>
      </c>
      <c r="AB92" s="111">
        <v>0</v>
      </c>
      <c r="AC92" s="111">
        <v>0</v>
      </c>
      <c r="AD92" s="111">
        <v>0</v>
      </c>
      <c r="AE92" s="111">
        <v>0</v>
      </c>
      <c r="AF92" s="111">
        <v>1</v>
      </c>
      <c r="AG92" s="111">
        <v>0</v>
      </c>
      <c r="AH92" s="111">
        <v>0</v>
      </c>
      <c r="AI92" s="111">
        <v>0</v>
      </c>
      <c r="AJ92" s="111">
        <v>0</v>
      </c>
      <c r="AK92" s="111">
        <v>0</v>
      </c>
      <c r="AL92" s="107">
        <v>-1282.7791291771882</v>
      </c>
      <c r="AM92" s="107">
        <v>55.409599677557708</v>
      </c>
    </row>
    <row r="93" spans="1:39" ht="14.4" x14ac:dyDescent="0.3">
      <c r="A93" s="92">
        <v>2007</v>
      </c>
      <c r="B93" s="112" t="s">
        <v>82</v>
      </c>
      <c r="C93" s="112">
        <v>92</v>
      </c>
      <c r="D93" s="111">
        <v>10240</v>
      </c>
      <c r="E93" s="120">
        <v>14656.314941854267</v>
      </c>
      <c r="F93" s="120">
        <v>-4416.3149418542671</v>
      </c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20">
        <v>-4416.3149418542671</v>
      </c>
      <c r="Z93" s="111">
        <v>0</v>
      </c>
      <c r="AA93" s="111">
        <v>0</v>
      </c>
      <c r="AB93" s="111">
        <v>0</v>
      </c>
      <c r="AC93" s="111">
        <v>0</v>
      </c>
      <c r="AD93" s="111">
        <v>0</v>
      </c>
      <c r="AE93" s="111">
        <v>0</v>
      </c>
      <c r="AF93" s="111">
        <v>0</v>
      </c>
      <c r="AG93" s="111">
        <v>1</v>
      </c>
      <c r="AH93" s="111">
        <v>0</v>
      </c>
      <c r="AI93" s="111">
        <v>0</v>
      </c>
      <c r="AJ93" s="111">
        <v>0</v>
      </c>
      <c r="AK93" s="111">
        <v>0</v>
      </c>
      <c r="AL93" s="107">
        <v>-3278.7245415318248</v>
      </c>
      <c r="AM93" s="107">
        <v>-1137.5904003224423</v>
      </c>
    </row>
    <row r="94" spans="1:39" ht="14.4" x14ac:dyDescent="0.3">
      <c r="A94" s="92">
        <v>2007</v>
      </c>
      <c r="B94" s="112" t="s">
        <v>93</v>
      </c>
      <c r="C94" s="112">
        <v>93</v>
      </c>
      <c r="D94" s="111">
        <v>14781</v>
      </c>
      <c r="E94" s="120">
        <v>14736.260354208902</v>
      </c>
      <c r="F94" s="120">
        <v>44.739645791098155</v>
      </c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20">
        <v>44.739645791098155</v>
      </c>
      <c r="Z94" s="111">
        <v>0</v>
      </c>
      <c r="AA94" s="111">
        <v>0</v>
      </c>
      <c r="AB94" s="111">
        <v>0</v>
      </c>
      <c r="AC94" s="111">
        <v>0</v>
      </c>
      <c r="AD94" s="111">
        <v>0</v>
      </c>
      <c r="AE94" s="111">
        <v>0</v>
      </c>
      <c r="AF94" s="111">
        <v>0</v>
      </c>
      <c r="AG94" s="111">
        <v>0</v>
      </c>
      <c r="AH94" s="111">
        <v>1</v>
      </c>
      <c r="AI94" s="111">
        <v>0</v>
      </c>
      <c r="AJ94" s="111">
        <v>0</v>
      </c>
      <c r="AK94" s="111">
        <v>0</v>
      </c>
      <c r="AL94" s="107">
        <v>-276.80303531420213</v>
      </c>
      <c r="AM94" s="107">
        <v>321.54268110530029</v>
      </c>
    </row>
    <row r="95" spans="1:39" ht="14.4" x14ac:dyDescent="0.3">
      <c r="A95" s="92">
        <v>2007</v>
      </c>
      <c r="B95" s="112" t="s">
        <v>92</v>
      </c>
      <c r="C95" s="112">
        <v>94</v>
      </c>
      <c r="D95" s="111">
        <v>17123</v>
      </c>
      <c r="E95" s="120">
        <v>14816.205766563538</v>
      </c>
      <c r="F95" s="120">
        <v>2306.7942334364616</v>
      </c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20">
        <v>2306.7942334364616</v>
      </c>
      <c r="Z95" s="111">
        <v>0</v>
      </c>
      <c r="AA95" s="111">
        <v>0</v>
      </c>
      <c r="AB95" s="111">
        <v>0</v>
      </c>
      <c r="AC95" s="111">
        <v>0</v>
      </c>
      <c r="AD95" s="111">
        <v>0</v>
      </c>
      <c r="AE95" s="111">
        <v>0</v>
      </c>
      <c r="AF95" s="111">
        <v>0</v>
      </c>
      <c r="AG95" s="111">
        <v>0</v>
      </c>
      <c r="AH95" s="111">
        <v>0</v>
      </c>
      <c r="AI95" s="111">
        <v>1</v>
      </c>
      <c r="AJ95" s="111">
        <v>0</v>
      </c>
      <c r="AK95" s="111">
        <v>0</v>
      </c>
      <c r="AL95" s="107">
        <v>1225.5015523311613</v>
      </c>
      <c r="AM95" s="107">
        <v>1081.2926811053003</v>
      </c>
    </row>
    <row r="96" spans="1:39" ht="14.4" x14ac:dyDescent="0.3">
      <c r="A96" s="92">
        <v>2007</v>
      </c>
      <c r="B96" s="112" t="s">
        <v>91</v>
      </c>
      <c r="C96" s="112">
        <v>95</v>
      </c>
      <c r="D96" s="111">
        <v>20396</v>
      </c>
      <c r="E96" s="120">
        <v>14896.151178918175</v>
      </c>
      <c r="F96" s="120">
        <v>5499.848821081825</v>
      </c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20">
        <v>5499.848821081825</v>
      </c>
      <c r="Z96" s="111">
        <v>0</v>
      </c>
      <c r="AA96" s="111">
        <v>0</v>
      </c>
      <c r="AB96" s="111">
        <v>0</v>
      </c>
      <c r="AC96" s="111">
        <v>0</v>
      </c>
      <c r="AD96" s="111">
        <v>0</v>
      </c>
      <c r="AE96" s="111">
        <v>0</v>
      </c>
      <c r="AF96" s="111">
        <v>0</v>
      </c>
      <c r="AG96" s="111">
        <v>0</v>
      </c>
      <c r="AH96" s="111">
        <v>0</v>
      </c>
      <c r="AI96" s="111">
        <v>0</v>
      </c>
      <c r="AJ96" s="111">
        <v>1</v>
      </c>
      <c r="AK96" s="111">
        <v>0</v>
      </c>
      <c r="AL96" s="107">
        <v>4126.5561399765247</v>
      </c>
      <c r="AM96" s="107">
        <v>1373.2926811053003</v>
      </c>
    </row>
    <row r="97" spans="1:39" ht="14.4" x14ac:dyDescent="0.3">
      <c r="A97" s="92">
        <v>2007</v>
      </c>
      <c r="B97" s="112" t="s">
        <v>90</v>
      </c>
      <c r="C97" s="112">
        <v>96</v>
      </c>
      <c r="D97" s="111">
        <v>23609</v>
      </c>
      <c r="E97" s="120">
        <v>14976.09659127281</v>
      </c>
      <c r="F97" s="120">
        <v>8632.9034087271903</v>
      </c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20">
        <v>8632.9034087271903</v>
      </c>
      <c r="Z97" s="111">
        <v>0</v>
      </c>
      <c r="AA97" s="111">
        <v>0</v>
      </c>
      <c r="AB97" s="111">
        <v>0</v>
      </c>
      <c r="AC97" s="111">
        <v>0</v>
      </c>
      <c r="AD97" s="111">
        <v>0</v>
      </c>
      <c r="AE97" s="111">
        <v>0</v>
      </c>
      <c r="AF97" s="111">
        <v>0</v>
      </c>
      <c r="AG97" s="111">
        <v>0</v>
      </c>
      <c r="AH97" s="111">
        <v>0</v>
      </c>
      <c r="AI97" s="111">
        <v>0</v>
      </c>
      <c r="AJ97" s="111">
        <v>0</v>
      </c>
      <c r="AK97" s="111">
        <v>1</v>
      </c>
      <c r="AL97" s="107">
        <v>6522.6107276218881</v>
      </c>
      <c r="AM97" s="107">
        <v>2110.2926811053021</v>
      </c>
    </row>
    <row r="98" spans="1:39" ht="14.4" x14ac:dyDescent="0.3">
      <c r="A98" s="92">
        <v>2008</v>
      </c>
      <c r="B98" s="112" t="s">
        <v>89</v>
      </c>
      <c r="C98" s="112">
        <v>97</v>
      </c>
      <c r="D98" s="111">
        <v>14031</v>
      </c>
      <c r="E98" s="120">
        <v>15056.042003627445</v>
      </c>
      <c r="F98" s="120">
        <v>-1025.0420036274445</v>
      </c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20">
        <v>-1025.0420036274445</v>
      </c>
      <c r="Z98" s="111">
        <v>1</v>
      </c>
      <c r="AA98" s="111">
        <v>0</v>
      </c>
      <c r="AB98" s="111">
        <v>0</v>
      </c>
      <c r="AC98" s="111">
        <v>0</v>
      </c>
      <c r="AD98" s="111">
        <v>0</v>
      </c>
      <c r="AE98" s="111">
        <v>0</v>
      </c>
      <c r="AF98" s="111">
        <v>0</v>
      </c>
      <c r="AG98" s="111">
        <v>0</v>
      </c>
      <c r="AH98" s="111">
        <v>0</v>
      </c>
      <c r="AI98" s="111">
        <v>0</v>
      </c>
      <c r="AJ98" s="111">
        <v>0</v>
      </c>
      <c r="AK98" s="111">
        <v>0</v>
      </c>
      <c r="AL98" s="107">
        <v>-1124.8844328271462</v>
      </c>
      <c r="AM98" s="107">
        <v>99.842429199701655</v>
      </c>
    </row>
    <row r="99" spans="1:39" ht="14.4" x14ac:dyDescent="0.3">
      <c r="A99" s="92">
        <v>2008</v>
      </c>
      <c r="B99" s="112" t="s">
        <v>88</v>
      </c>
      <c r="C99" s="112">
        <v>98</v>
      </c>
      <c r="D99" s="111">
        <v>13109</v>
      </c>
      <c r="E99" s="120">
        <v>15135.987415982081</v>
      </c>
      <c r="F99" s="120">
        <v>-2026.9874159820811</v>
      </c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20">
        <v>-2026.9874159820811</v>
      </c>
      <c r="Z99" s="111">
        <v>0</v>
      </c>
      <c r="AA99" s="111">
        <v>1</v>
      </c>
      <c r="AB99" s="111">
        <v>0</v>
      </c>
      <c r="AC99" s="111">
        <v>0</v>
      </c>
      <c r="AD99" s="111">
        <v>0</v>
      </c>
      <c r="AE99" s="111">
        <v>0</v>
      </c>
      <c r="AF99" s="111">
        <v>0</v>
      </c>
      <c r="AG99" s="111">
        <v>0</v>
      </c>
      <c r="AH99" s="111">
        <v>0</v>
      </c>
      <c r="AI99" s="111">
        <v>0</v>
      </c>
      <c r="AJ99" s="111">
        <v>0</v>
      </c>
      <c r="AK99" s="111">
        <v>0</v>
      </c>
      <c r="AL99" s="107">
        <v>-1556.9409562928995</v>
      </c>
      <c r="AM99" s="107">
        <v>-470.04645968918157</v>
      </c>
    </row>
    <row r="100" spans="1:39" ht="14.4" x14ac:dyDescent="0.3">
      <c r="A100" s="92">
        <v>2008</v>
      </c>
      <c r="B100" s="112" t="s">
        <v>87</v>
      </c>
      <c r="C100" s="112">
        <v>99</v>
      </c>
      <c r="D100" s="111">
        <v>14248</v>
      </c>
      <c r="E100" s="120">
        <v>15215.932828336718</v>
      </c>
      <c r="F100" s="120">
        <v>-967.93282833671765</v>
      </c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20">
        <v>-967.93282833671765</v>
      </c>
      <c r="Z100" s="111">
        <v>0</v>
      </c>
      <c r="AA100" s="111">
        <v>0</v>
      </c>
      <c r="AB100" s="111">
        <v>1</v>
      </c>
      <c r="AC100" s="111">
        <v>0</v>
      </c>
      <c r="AD100" s="111">
        <v>0</v>
      </c>
      <c r="AE100" s="111">
        <v>0</v>
      </c>
      <c r="AF100" s="111">
        <v>0</v>
      </c>
      <c r="AG100" s="111">
        <v>0</v>
      </c>
      <c r="AH100" s="111">
        <v>0</v>
      </c>
      <c r="AI100" s="111">
        <v>0</v>
      </c>
      <c r="AJ100" s="111">
        <v>0</v>
      </c>
      <c r="AK100" s="111">
        <v>0</v>
      </c>
      <c r="AL100" s="107">
        <v>-952.88636864753607</v>
      </c>
      <c r="AM100" s="107">
        <v>-15.046459689181575</v>
      </c>
    </row>
    <row r="101" spans="1:39" ht="14.4" x14ac:dyDescent="0.3">
      <c r="A101" s="92">
        <v>2008</v>
      </c>
      <c r="B101" s="112" t="s">
        <v>86</v>
      </c>
      <c r="C101" s="112">
        <v>100</v>
      </c>
      <c r="D101" s="111">
        <v>14468</v>
      </c>
      <c r="E101" s="120">
        <v>15295.878240691352</v>
      </c>
      <c r="F101" s="120">
        <v>-827.8782406913524</v>
      </c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20">
        <v>-827.8782406913524</v>
      </c>
      <c r="Z101" s="111">
        <v>0</v>
      </c>
      <c r="AA101" s="111">
        <v>0</v>
      </c>
      <c r="AB101" s="111">
        <v>0</v>
      </c>
      <c r="AC101" s="111">
        <v>1</v>
      </c>
      <c r="AD101" s="111">
        <v>0</v>
      </c>
      <c r="AE101" s="111">
        <v>0</v>
      </c>
      <c r="AF101" s="111">
        <v>0</v>
      </c>
      <c r="AG101" s="111">
        <v>0</v>
      </c>
      <c r="AH101" s="111">
        <v>0</v>
      </c>
      <c r="AI101" s="111">
        <v>0</v>
      </c>
      <c r="AJ101" s="111">
        <v>0</v>
      </c>
      <c r="AK101" s="111">
        <v>0</v>
      </c>
      <c r="AL101" s="107">
        <v>-847.16511433550477</v>
      </c>
      <c r="AM101" s="107">
        <v>19.286873644152365</v>
      </c>
    </row>
    <row r="102" spans="1:39" ht="14.4" x14ac:dyDescent="0.3">
      <c r="A102" s="92">
        <v>2008</v>
      </c>
      <c r="B102" s="112" t="s">
        <v>85</v>
      </c>
      <c r="C102" s="112">
        <v>101</v>
      </c>
      <c r="D102" s="111">
        <v>14250</v>
      </c>
      <c r="E102" s="120">
        <v>15375.823653045989</v>
      </c>
      <c r="F102" s="120">
        <v>-1125.823653045989</v>
      </c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20">
        <v>-1125.823653045989</v>
      </c>
      <c r="Z102" s="111">
        <v>0</v>
      </c>
      <c r="AA102" s="111">
        <v>0</v>
      </c>
      <c r="AB102" s="111">
        <v>0</v>
      </c>
      <c r="AC102" s="111">
        <v>0</v>
      </c>
      <c r="AD102" s="111">
        <v>1</v>
      </c>
      <c r="AE102" s="111">
        <v>0</v>
      </c>
      <c r="AF102" s="111">
        <v>0</v>
      </c>
      <c r="AG102" s="111">
        <v>0</v>
      </c>
      <c r="AH102" s="111">
        <v>0</v>
      </c>
      <c r="AI102" s="111">
        <v>0</v>
      </c>
      <c r="AJ102" s="111">
        <v>0</v>
      </c>
      <c r="AK102" s="111">
        <v>0</v>
      </c>
      <c r="AL102" s="107">
        <v>-680.33274891236397</v>
      </c>
      <c r="AM102" s="107">
        <v>-445.49090413362501</v>
      </c>
    </row>
    <row r="103" spans="1:39" ht="14.4" x14ac:dyDescent="0.3">
      <c r="A103" s="92">
        <v>2008</v>
      </c>
      <c r="B103" s="112" t="s">
        <v>84</v>
      </c>
      <c r="C103" s="112">
        <v>102</v>
      </c>
      <c r="D103" s="111">
        <v>15024</v>
      </c>
      <c r="E103" s="120">
        <v>15455.769065400626</v>
      </c>
      <c r="F103" s="120">
        <v>-431.76906540062555</v>
      </c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20">
        <v>-431.76906540062555</v>
      </c>
      <c r="Z103" s="111">
        <v>0</v>
      </c>
      <c r="AA103" s="111">
        <v>0</v>
      </c>
      <c r="AB103" s="111">
        <v>0</v>
      </c>
      <c r="AC103" s="111">
        <v>0</v>
      </c>
      <c r="AD103" s="111">
        <v>0</v>
      </c>
      <c r="AE103" s="111">
        <v>1</v>
      </c>
      <c r="AF103" s="111">
        <v>0</v>
      </c>
      <c r="AG103" s="111">
        <v>0</v>
      </c>
      <c r="AH103" s="111">
        <v>0</v>
      </c>
      <c r="AI103" s="111">
        <v>0</v>
      </c>
      <c r="AJ103" s="111">
        <v>0</v>
      </c>
      <c r="AK103" s="111">
        <v>0</v>
      </c>
      <c r="AL103" s="107">
        <v>-585.50038348922135</v>
      </c>
      <c r="AM103" s="107">
        <v>153.7313180885958</v>
      </c>
    </row>
    <row r="104" spans="1:39" ht="14.4" x14ac:dyDescent="0.3">
      <c r="A104" s="92">
        <v>2008</v>
      </c>
      <c r="B104" s="112" t="s">
        <v>83</v>
      </c>
      <c r="C104" s="112">
        <v>103</v>
      </c>
      <c r="D104" s="111">
        <v>13837</v>
      </c>
      <c r="E104" s="120">
        <v>15535.71447775526</v>
      </c>
      <c r="F104" s="120">
        <v>-1698.7144777552603</v>
      </c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20">
        <v>-1698.7144777552603</v>
      </c>
      <c r="Z104" s="111">
        <v>0</v>
      </c>
      <c r="AA104" s="111">
        <v>0</v>
      </c>
      <c r="AB104" s="111">
        <v>0</v>
      </c>
      <c r="AC104" s="111">
        <v>0</v>
      </c>
      <c r="AD104" s="111">
        <v>0</v>
      </c>
      <c r="AE104" s="111">
        <v>0</v>
      </c>
      <c r="AF104" s="111">
        <v>1</v>
      </c>
      <c r="AG104" s="111">
        <v>0</v>
      </c>
      <c r="AH104" s="111">
        <v>0</v>
      </c>
      <c r="AI104" s="111">
        <v>0</v>
      </c>
      <c r="AJ104" s="111">
        <v>0</v>
      </c>
      <c r="AK104" s="111">
        <v>0</v>
      </c>
      <c r="AL104" s="107">
        <v>-1282.7791291771882</v>
      </c>
      <c r="AM104" s="107">
        <v>-415.93534857807208</v>
      </c>
    </row>
    <row r="105" spans="1:39" ht="15" thickBot="1" x14ac:dyDescent="0.35">
      <c r="A105" s="93">
        <v>2008</v>
      </c>
      <c r="B105" s="112" t="s">
        <v>82</v>
      </c>
      <c r="C105" s="112">
        <v>104</v>
      </c>
      <c r="D105" s="111">
        <v>10522</v>
      </c>
      <c r="E105" s="120">
        <v>15615.659890109895</v>
      </c>
      <c r="F105" s="120">
        <v>-5093.6598901098951</v>
      </c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20">
        <v>-5093.6598901098951</v>
      </c>
      <c r="Z105" s="111">
        <v>0</v>
      </c>
      <c r="AA105" s="111">
        <v>0</v>
      </c>
      <c r="AB105" s="111">
        <v>0</v>
      </c>
      <c r="AC105" s="111">
        <v>0</v>
      </c>
      <c r="AD105" s="111">
        <v>0</v>
      </c>
      <c r="AE105" s="111">
        <v>0</v>
      </c>
      <c r="AF105" s="111">
        <v>0</v>
      </c>
      <c r="AG105" s="111">
        <v>1</v>
      </c>
      <c r="AH105" s="111">
        <v>0</v>
      </c>
      <c r="AI105" s="111">
        <v>0</v>
      </c>
      <c r="AJ105" s="111">
        <v>0</v>
      </c>
      <c r="AK105" s="111">
        <v>0</v>
      </c>
      <c r="AL105" s="107">
        <v>-3278.7245415318248</v>
      </c>
      <c r="AM105" s="107">
        <v>-1814.9353485780703</v>
      </c>
    </row>
    <row r="106" spans="1:39" ht="13.8" thickTop="1" x14ac:dyDescent="0.25">
      <c r="B106" s="21"/>
      <c r="C106" s="21"/>
    </row>
    <row r="107" spans="1:39" x14ac:dyDescent="0.25">
      <c r="B107" s="21"/>
      <c r="C107" s="21"/>
    </row>
    <row r="108" spans="1:39" x14ac:dyDescent="0.25">
      <c r="B108" s="21"/>
      <c r="C108" s="21"/>
    </row>
    <row r="109" spans="1:39" x14ac:dyDescent="0.25">
      <c r="B109" s="21"/>
      <c r="C109" s="21"/>
    </row>
  </sheetData>
  <mergeCells count="14">
    <mergeCell ref="I24:I25"/>
    <mergeCell ref="K28:K29"/>
    <mergeCell ref="L28:L29"/>
    <mergeCell ref="H33:H34"/>
    <mergeCell ref="J33:J34"/>
    <mergeCell ref="K33:K34"/>
    <mergeCell ref="L33:M33"/>
    <mergeCell ref="AP24:AP25"/>
    <mergeCell ref="AR28:AR29"/>
    <mergeCell ref="AS28:AS29"/>
    <mergeCell ref="AO36:AO37"/>
    <mergeCell ref="AQ36:AQ37"/>
    <mergeCell ref="AR36:AR37"/>
    <mergeCell ref="AS36:AT36"/>
  </mergeCells>
  <pageMargins left="0.75" right="0.75" top="1" bottom="1" header="0.5" footer="0.5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7"/>
  <sheetViews>
    <sheetView topLeftCell="P1" zoomScale="125" zoomScaleNormal="125" workbookViewId="0">
      <selection activeCell="Y1" sqref="Y1"/>
    </sheetView>
  </sheetViews>
  <sheetFormatPr defaultColWidth="9.109375" defaultRowHeight="13.2" x14ac:dyDescent="0.25"/>
  <cols>
    <col min="1" max="1" width="9.109375" style="19"/>
    <col min="2" max="3" width="9.109375" style="20"/>
    <col min="4" max="5" width="9.109375" style="19"/>
    <col min="6" max="6" width="11" style="19" customWidth="1"/>
    <col min="7" max="10" width="15.44140625" style="19" bestFit="1" customWidth="1"/>
    <col min="11" max="24" width="9.109375" style="19"/>
    <col min="25" max="25" width="10.77734375" style="19" customWidth="1"/>
    <col min="26" max="34" width="3.5546875" style="19" bestFit="1" customWidth="1"/>
    <col min="35" max="37" width="4.5546875" style="19" bestFit="1" customWidth="1"/>
    <col min="38" max="38" width="9.109375" style="19"/>
    <col min="39" max="39" width="12.5546875" style="19" customWidth="1"/>
    <col min="40" max="40" width="12.44140625" style="19" customWidth="1"/>
    <col min="41" max="41" width="10.77734375" style="19" customWidth="1"/>
    <col min="42" max="42" width="15.44140625" style="19" bestFit="1" customWidth="1"/>
    <col min="43" max="43" width="14.21875" style="19" bestFit="1" customWidth="1"/>
    <col min="44" max="57" width="9.109375" style="19"/>
    <col min="58" max="58" width="11.5546875" style="19" customWidth="1"/>
    <col min="59" max="80" width="9.109375" style="19"/>
    <col min="81" max="81" width="18.109375" style="19" bestFit="1" customWidth="1"/>
    <col min="82" max="16384" width="9.109375" style="19"/>
  </cols>
  <sheetData>
    <row r="1" spans="1:81" ht="14.4" thickTop="1" thickBot="1" x14ac:dyDescent="0.3">
      <c r="A1" s="94" t="s">
        <v>95</v>
      </c>
      <c r="B1" s="110" t="s">
        <v>94</v>
      </c>
      <c r="C1" s="110" t="s">
        <v>28</v>
      </c>
      <c r="D1" s="109" t="s">
        <v>0</v>
      </c>
      <c r="E1" s="150" t="s">
        <v>326</v>
      </c>
      <c r="F1" s="7" t="s">
        <v>327</v>
      </c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7" t="s">
        <v>327</v>
      </c>
      <c r="Z1" s="119" t="s">
        <v>100</v>
      </c>
      <c r="AA1" s="119" t="s">
        <v>29</v>
      </c>
      <c r="AB1" s="119" t="s">
        <v>30</v>
      </c>
      <c r="AC1" s="119" t="s">
        <v>31</v>
      </c>
      <c r="AD1" s="119" t="s">
        <v>32</v>
      </c>
      <c r="AE1" s="119" t="s">
        <v>33</v>
      </c>
      <c r="AF1" s="119" t="s">
        <v>34</v>
      </c>
      <c r="AG1" s="119" t="s">
        <v>35</v>
      </c>
      <c r="AH1" s="119" t="s">
        <v>36</v>
      </c>
      <c r="AI1" s="119" t="s">
        <v>37</v>
      </c>
      <c r="AJ1" s="119" t="s">
        <v>38</v>
      </c>
      <c r="AK1" s="119" t="s">
        <v>39</v>
      </c>
      <c r="AL1" s="152" t="s">
        <v>325</v>
      </c>
      <c r="AM1" s="118" t="s">
        <v>328</v>
      </c>
      <c r="BF1" s="154" t="s">
        <v>331</v>
      </c>
      <c r="BS1" s="158" t="s">
        <v>332</v>
      </c>
      <c r="CC1" s="19" t="s">
        <v>333</v>
      </c>
    </row>
    <row r="2" spans="1:81" ht="15" thickTop="1" x14ac:dyDescent="0.3">
      <c r="A2" s="126">
        <v>2000</v>
      </c>
      <c r="B2" s="112" t="s">
        <v>89</v>
      </c>
      <c r="C2" s="112">
        <v>1</v>
      </c>
      <c r="D2" s="111">
        <v>6632</v>
      </c>
      <c r="E2" s="151">
        <v>7381.2824175824107</v>
      </c>
      <c r="F2" s="120">
        <v>-749.28241758241074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20">
        <v>-749.28241758241074</v>
      </c>
      <c r="Z2" s="111">
        <v>1</v>
      </c>
      <c r="AA2" s="111">
        <v>0</v>
      </c>
      <c r="AB2" s="111">
        <v>0</v>
      </c>
      <c r="AC2" s="111">
        <v>0</v>
      </c>
      <c r="AD2" s="111">
        <v>0</v>
      </c>
      <c r="AE2" s="111">
        <v>0</v>
      </c>
      <c r="AF2" s="111">
        <v>0</v>
      </c>
      <c r="AG2" s="111">
        <v>0</v>
      </c>
      <c r="AH2" s="111">
        <v>0</v>
      </c>
      <c r="AI2" s="111">
        <v>0</v>
      </c>
      <c r="AJ2" s="111">
        <v>0</v>
      </c>
      <c r="AK2" s="111">
        <v>0</v>
      </c>
      <c r="AL2" s="153">
        <v>-1124.8844328271462</v>
      </c>
      <c r="AM2" s="107">
        <v>375.60201524473541</v>
      </c>
      <c r="BF2" s="155">
        <f>E2+AL2</f>
        <v>6256.3979847552646</v>
      </c>
      <c r="BS2" s="156">
        <f>D2-BF2</f>
        <v>375.60201524473541</v>
      </c>
      <c r="CC2" s="149">
        <f>BS2^2</f>
        <v>141076.87385590645</v>
      </c>
    </row>
    <row r="3" spans="1:81" ht="14.4" x14ac:dyDescent="0.3">
      <c r="A3" s="92">
        <v>2000</v>
      </c>
      <c r="B3" s="112" t="s">
        <v>88</v>
      </c>
      <c r="C3" s="112">
        <v>2</v>
      </c>
      <c r="D3" s="111">
        <v>6534</v>
      </c>
      <c r="E3" s="151">
        <v>7461.2278299370464</v>
      </c>
      <c r="F3" s="120">
        <v>-927.22782993704641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20">
        <v>-927.22782993704641</v>
      </c>
      <c r="Z3" s="111">
        <v>0</v>
      </c>
      <c r="AA3" s="111">
        <v>1</v>
      </c>
      <c r="AB3" s="111">
        <v>0</v>
      </c>
      <c r="AC3" s="111">
        <v>0</v>
      </c>
      <c r="AD3" s="111">
        <v>0</v>
      </c>
      <c r="AE3" s="111">
        <v>0</v>
      </c>
      <c r="AF3" s="111">
        <v>0</v>
      </c>
      <c r="AG3" s="111">
        <v>0</v>
      </c>
      <c r="AH3" s="111">
        <v>0</v>
      </c>
      <c r="AI3" s="111">
        <v>0</v>
      </c>
      <c r="AJ3" s="111">
        <v>0</v>
      </c>
      <c r="AK3" s="111">
        <v>0</v>
      </c>
      <c r="AL3" s="153">
        <v>-1556.9409562928995</v>
      </c>
      <c r="AM3" s="107">
        <v>629.71312635585309</v>
      </c>
      <c r="BF3" s="155">
        <f t="shared" ref="BF3:BF66" si="0">E3+AL3</f>
        <v>5904.2868736441469</v>
      </c>
      <c r="BS3" s="156">
        <f t="shared" ref="BS3:BS66" si="1">D3-BF3</f>
        <v>629.71312635585309</v>
      </c>
      <c r="CC3" s="149">
        <f t="shared" ref="CC3:CC66" si="2">BS3^2</f>
        <v>396538.62150486262</v>
      </c>
    </row>
    <row r="4" spans="1:81" ht="14.4" x14ac:dyDescent="0.3">
      <c r="A4" s="92">
        <v>2000</v>
      </c>
      <c r="B4" s="112" t="s">
        <v>87</v>
      </c>
      <c r="C4" s="112">
        <v>3</v>
      </c>
      <c r="D4" s="111">
        <v>6675</v>
      </c>
      <c r="E4" s="151">
        <v>7541.1732422916821</v>
      </c>
      <c r="F4" s="120">
        <v>-866.17324229168207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20">
        <v>-866.17324229168207</v>
      </c>
      <c r="Z4" s="111">
        <v>0</v>
      </c>
      <c r="AA4" s="111">
        <v>0</v>
      </c>
      <c r="AB4" s="111">
        <v>1</v>
      </c>
      <c r="AC4" s="111">
        <v>0</v>
      </c>
      <c r="AD4" s="111">
        <v>0</v>
      </c>
      <c r="AE4" s="111">
        <v>0</v>
      </c>
      <c r="AF4" s="111">
        <v>0</v>
      </c>
      <c r="AG4" s="111">
        <v>0</v>
      </c>
      <c r="AH4" s="111">
        <v>0</v>
      </c>
      <c r="AI4" s="111">
        <v>0</v>
      </c>
      <c r="AJ4" s="111">
        <v>0</v>
      </c>
      <c r="AK4" s="111">
        <v>0</v>
      </c>
      <c r="AL4" s="153">
        <v>-952.88636864753607</v>
      </c>
      <c r="AM4" s="107">
        <v>86.713126355854001</v>
      </c>
      <c r="BF4" s="155">
        <f t="shared" si="0"/>
        <v>6588.286873644146</v>
      </c>
      <c r="BS4" s="156">
        <f t="shared" si="1"/>
        <v>86.713126355854001</v>
      </c>
      <c r="CC4" s="149">
        <f t="shared" si="2"/>
        <v>7519.1662824063014</v>
      </c>
    </row>
    <row r="5" spans="1:81" ht="14.4" x14ac:dyDescent="0.3">
      <c r="A5" s="92">
        <v>2000</v>
      </c>
      <c r="B5" s="112" t="s">
        <v>86</v>
      </c>
      <c r="C5" s="112">
        <v>4</v>
      </c>
      <c r="D5" s="111">
        <v>6692</v>
      </c>
      <c r="E5" s="151">
        <v>7621.1186546463177</v>
      </c>
      <c r="F5" s="120">
        <v>-929.11865464631774</v>
      </c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20">
        <v>-929.11865464631774</v>
      </c>
      <c r="Z5" s="111">
        <v>0</v>
      </c>
      <c r="AA5" s="111">
        <v>0</v>
      </c>
      <c r="AB5" s="111">
        <v>0</v>
      </c>
      <c r="AC5" s="111">
        <v>1</v>
      </c>
      <c r="AD5" s="111">
        <v>0</v>
      </c>
      <c r="AE5" s="111">
        <v>0</v>
      </c>
      <c r="AF5" s="111">
        <v>0</v>
      </c>
      <c r="AG5" s="111">
        <v>0</v>
      </c>
      <c r="AH5" s="111">
        <v>0</v>
      </c>
      <c r="AI5" s="111">
        <v>0</v>
      </c>
      <c r="AJ5" s="111">
        <v>0</v>
      </c>
      <c r="AK5" s="111">
        <v>0</v>
      </c>
      <c r="AL5" s="153">
        <v>-847.16511433550477</v>
      </c>
      <c r="AM5" s="107">
        <v>-81.953540310812969</v>
      </c>
      <c r="BF5" s="155">
        <f t="shared" si="0"/>
        <v>6773.953540310813</v>
      </c>
      <c r="BS5" s="156">
        <f t="shared" si="1"/>
        <v>-81.953540310812969</v>
      </c>
      <c r="CC5" s="149">
        <f t="shared" si="2"/>
        <v>6716.3827694760466</v>
      </c>
    </row>
    <row r="6" spans="1:81" ht="14.4" x14ac:dyDescent="0.3">
      <c r="A6" s="92">
        <v>2000</v>
      </c>
      <c r="B6" s="112" t="s">
        <v>85</v>
      </c>
      <c r="C6" s="112">
        <v>5</v>
      </c>
      <c r="D6" s="111">
        <v>6984</v>
      </c>
      <c r="E6" s="151">
        <v>7701.0640670009543</v>
      </c>
      <c r="F6" s="120">
        <v>-717.06406700095431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20">
        <v>-717.06406700095431</v>
      </c>
      <c r="Z6" s="111">
        <v>0</v>
      </c>
      <c r="AA6" s="111">
        <v>0</v>
      </c>
      <c r="AB6" s="111">
        <v>0</v>
      </c>
      <c r="AC6" s="111">
        <v>0</v>
      </c>
      <c r="AD6" s="111">
        <v>1</v>
      </c>
      <c r="AE6" s="111">
        <v>0</v>
      </c>
      <c r="AF6" s="111">
        <v>0</v>
      </c>
      <c r="AG6" s="111">
        <v>0</v>
      </c>
      <c r="AH6" s="111">
        <v>0</v>
      </c>
      <c r="AI6" s="111">
        <v>0</v>
      </c>
      <c r="AJ6" s="111">
        <v>0</v>
      </c>
      <c r="AK6" s="111">
        <v>0</v>
      </c>
      <c r="AL6" s="153">
        <v>-680.33274891236397</v>
      </c>
      <c r="AM6" s="107">
        <v>-36.731318088590342</v>
      </c>
      <c r="BF6" s="155">
        <f t="shared" si="0"/>
        <v>7020.7313180885903</v>
      </c>
      <c r="BS6" s="156">
        <f t="shared" si="1"/>
        <v>-36.731318088590342</v>
      </c>
      <c r="CC6" s="149">
        <f t="shared" si="2"/>
        <v>1349.1897285252041</v>
      </c>
    </row>
    <row r="7" spans="1:81" ht="14.4" x14ac:dyDescent="0.3">
      <c r="A7" s="92">
        <v>2000</v>
      </c>
      <c r="B7" s="112" t="s">
        <v>84</v>
      </c>
      <c r="C7" s="112">
        <v>6</v>
      </c>
      <c r="D7" s="111">
        <v>7133</v>
      </c>
      <c r="E7" s="151">
        <v>7781.00947935559</v>
      </c>
      <c r="F7" s="120">
        <v>-648.00947935558997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20">
        <v>-648.00947935558997</v>
      </c>
      <c r="Z7" s="111">
        <v>0</v>
      </c>
      <c r="AA7" s="111">
        <v>0</v>
      </c>
      <c r="AB7" s="111">
        <v>0</v>
      </c>
      <c r="AC7" s="111">
        <v>0</v>
      </c>
      <c r="AD7" s="111">
        <v>0</v>
      </c>
      <c r="AE7" s="111">
        <v>1</v>
      </c>
      <c r="AF7" s="111">
        <v>0</v>
      </c>
      <c r="AG7" s="111">
        <v>0</v>
      </c>
      <c r="AH7" s="111">
        <v>0</v>
      </c>
      <c r="AI7" s="111">
        <v>0</v>
      </c>
      <c r="AJ7" s="111">
        <v>0</v>
      </c>
      <c r="AK7" s="111">
        <v>0</v>
      </c>
      <c r="AL7" s="153">
        <v>-585.50038348922135</v>
      </c>
      <c r="AM7" s="107">
        <v>-62.509095866368625</v>
      </c>
      <c r="BF7" s="155">
        <f t="shared" si="0"/>
        <v>7195.5090958663686</v>
      </c>
      <c r="BS7" s="156">
        <f t="shared" si="1"/>
        <v>-62.509095866368625</v>
      </c>
      <c r="CC7" s="149">
        <f t="shared" si="2"/>
        <v>3907.387066030863</v>
      </c>
    </row>
    <row r="8" spans="1:81" ht="14.4" x14ac:dyDescent="0.3">
      <c r="A8" s="92">
        <v>2000</v>
      </c>
      <c r="B8" s="112" t="s">
        <v>83</v>
      </c>
      <c r="C8" s="112">
        <v>7</v>
      </c>
      <c r="D8" s="111">
        <v>6385</v>
      </c>
      <c r="E8" s="151">
        <v>7860.9548917102256</v>
      </c>
      <c r="F8" s="120">
        <v>-1475.9548917102256</v>
      </c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20">
        <v>-1475.9548917102256</v>
      </c>
      <c r="Z8" s="111">
        <v>0</v>
      </c>
      <c r="AA8" s="111">
        <v>0</v>
      </c>
      <c r="AB8" s="111">
        <v>0</v>
      </c>
      <c r="AC8" s="111">
        <v>0</v>
      </c>
      <c r="AD8" s="111">
        <v>0</v>
      </c>
      <c r="AE8" s="111">
        <v>0</v>
      </c>
      <c r="AF8" s="111">
        <v>1</v>
      </c>
      <c r="AG8" s="111">
        <v>0</v>
      </c>
      <c r="AH8" s="111">
        <v>0</v>
      </c>
      <c r="AI8" s="111">
        <v>0</v>
      </c>
      <c r="AJ8" s="111">
        <v>0</v>
      </c>
      <c r="AK8" s="111">
        <v>0</v>
      </c>
      <c r="AL8" s="153">
        <v>-1282.7791291771882</v>
      </c>
      <c r="AM8" s="107">
        <v>-193.17576253303741</v>
      </c>
      <c r="BF8" s="155">
        <f t="shared" si="0"/>
        <v>6578.1757625330374</v>
      </c>
      <c r="BS8" s="156">
        <f t="shared" si="1"/>
        <v>-193.17576253303741</v>
      </c>
      <c r="CC8" s="149">
        <f t="shared" si="2"/>
        <v>37316.875230220459</v>
      </c>
    </row>
    <row r="9" spans="1:81" ht="14.4" x14ac:dyDescent="0.3">
      <c r="A9" s="92">
        <v>2000</v>
      </c>
      <c r="B9" s="112" t="s">
        <v>82</v>
      </c>
      <c r="C9" s="112">
        <v>8</v>
      </c>
      <c r="D9" s="111">
        <v>7364</v>
      </c>
      <c r="E9" s="151">
        <v>7940.9003040648613</v>
      </c>
      <c r="F9" s="120">
        <v>-576.9003040648613</v>
      </c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20">
        <v>-576.9003040648613</v>
      </c>
      <c r="Z9" s="111">
        <v>0</v>
      </c>
      <c r="AA9" s="111">
        <v>0</v>
      </c>
      <c r="AB9" s="111">
        <v>0</v>
      </c>
      <c r="AC9" s="111">
        <v>0</v>
      </c>
      <c r="AD9" s="111">
        <v>0</v>
      </c>
      <c r="AE9" s="111">
        <v>0</v>
      </c>
      <c r="AF9" s="111">
        <v>0</v>
      </c>
      <c r="AG9" s="111">
        <v>1</v>
      </c>
      <c r="AH9" s="111">
        <v>0</v>
      </c>
      <c r="AI9" s="111">
        <v>0</v>
      </c>
      <c r="AJ9" s="111">
        <v>0</v>
      </c>
      <c r="AK9" s="111">
        <v>0</v>
      </c>
      <c r="AL9" s="153">
        <v>-3278.7245415318248</v>
      </c>
      <c r="AM9" s="107">
        <v>2701.8242374669635</v>
      </c>
      <c r="BF9" s="155">
        <f t="shared" si="0"/>
        <v>4662.1757625330365</v>
      </c>
      <c r="BS9" s="156">
        <f t="shared" si="1"/>
        <v>2701.8242374669635</v>
      </c>
      <c r="CC9" s="149">
        <f t="shared" si="2"/>
        <v>7299854.2101639388</v>
      </c>
    </row>
    <row r="10" spans="1:81" ht="14.4" x14ac:dyDescent="0.3">
      <c r="A10" s="92">
        <v>2000</v>
      </c>
      <c r="B10" s="112" t="s">
        <v>93</v>
      </c>
      <c r="C10" s="112">
        <v>9</v>
      </c>
      <c r="D10" s="111">
        <v>7171</v>
      </c>
      <c r="E10" s="151">
        <v>8020.845716419497</v>
      </c>
      <c r="F10" s="120">
        <v>-849.84571641949697</v>
      </c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20">
        <v>-849.84571641949697</v>
      </c>
      <c r="Z10" s="111">
        <v>0</v>
      </c>
      <c r="AA10" s="111">
        <v>0</v>
      </c>
      <c r="AB10" s="111">
        <v>0</v>
      </c>
      <c r="AC10" s="111">
        <v>0</v>
      </c>
      <c r="AD10" s="111">
        <v>0</v>
      </c>
      <c r="AE10" s="111">
        <v>0</v>
      </c>
      <c r="AF10" s="111">
        <v>0</v>
      </c>
      <c r="AG10" s="111">
        <v>0</v>
      </c>
      <c r="AH10" s="111">
        <v>1</v>
      </c>
      <c r="AI10" s="111">
        <v>0</v>
      </c>
      <c r="AJ10" s="111">
        <v>0</v>
      </c>
      <c r="AK10" s="111">
        <v>0</v>
      </c>
      <c r="AL10" s="153">
        <v>-276.80303531420213</v>
      </c>
      <c r="AM10" s="107">
        <v>-573.04268110529483</v>
      </c>
      <c r="BF10" s="155">
        <f t="shared" si="0"/>
        <v>7744.0426811052948</v>
      </c>
      <c r="BS10" s="156">
        <f t="shared" si="1"/>
        <v>-573.04268110529483</v>
      </c>
      <c r="CC10" s="149">
        <f t="shared" si="2"/>
        <v>328377.91436834465</v>
      </c>
    </row>
    <row r="11" spans="1:81" ht="14.4" x14ac:dyDescent="0.3">
      <c r="A11" s="92">
        <v>2000</v>
      </c>
      <c r="B11" s="112" t="s">
        <v>92</v>
      </c>
      <c r="C11" s="112">
        <v>10</v>
      </c>
      <c r="D11" s="111">
        <v>8690</v>
      </c>
      <c r="E11" s="151">
        <v>8100.7911287741326</v>
      </c>
      <c r="F11" s="120">
        <v>589.20887122586737</v>
      </c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20">
        <v>589.20887122586737</v>
      </c>
      <c r="Z11" s="111">
        <v>0</v>
      </c>
      <c r="AA11" s="111">
        <v>0</v>
      </c>
      <c r="AB11" s="111">
        <v>0</v>
      </c>
      <c r="AC11" s="111">
        <v>0</v>
      </c>
      <c r="AD11" s="111">
        <v>0</v>
      </c>
      <c r="AE11" s="111">
        <v>0</v>
      </c>
      <c r="AF11" s="111">
        <v>0</v>
      </c>
      <c r="AG11" s="111">
        <v>0</v>
      </c>
      <c r="AH11" s="111">
        <v>0</v>
      </c>
      <c r="AI11" s="111">
        <v>1</v>
      </c>
      <c r="AJ11" s="111">
        <v>0</v>
      </c>
      <c r="AK11" s="111">
        <v>0</v>
      </c>
      <c r="AL11" s="153">
        <v>1225.5015523311613</v>
      </c>
      <c r="AM11" s="107">
        <v>-636.29268110529392</v>
      </c>
      <c r="BF11" s="155">
        <f t="shared" si="0"/>
        <v>9326.292681105293</v>
      </c>
      <c r="BS11" s="156">
        <f t="shared" si="1"/>
        <v>-636.29268110529301</v>
      </c>
      <c r="CC11" s="149">
        <f t="shared" si="2"/>
        <v>404868.37602816214</v>
      </c>
    </row>
    <row r="12" spans="1:81" ht="14.4" x14ac:dyDescent="0.3">
      <c r="A12" s="92">
        <v>2000</v>
      </c>
      <c r="B12" s="112" t="s">
        <v>91</v>
      </c>
      <c r="C12" s="112">
        <v>11</v>
      </c>
      <c r="D12" s="111">
        <v>10299</v>
      </c>
      <c r="E12" s="151">
        <v>8180.7365411287683</v>
      </c>
      <c r="F12" s="120">
        <v>2118.2634588712317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20">
        <v>2118.2634588712317</v>
      </c>
      <c r="Z12" s="111">
        <v>0</v>
      </c>
      <c r="AA12" s="111">
        <v>0</v>
      </c>
      <c r="AB12" s="111">
        <v>0</v>
      </c>
      <c r="AC12" s="111">
        <v>0</v>
      </c>
      <c r="AD12" s="111">
        <v>0</v>
      </c>
      <c r="AE12" s="111">
        <v>0</v>
      </c>
      <c r="AF12" s="111">
        <v>0</v>
      </c>
      <c r="AG12" s="111">
        <v>0</v>
      </c>
      <c r="AH12" s="111">
        <v>0</v>
      </c>
      <c r="AI12" s="111">
        <v>0</v>
      </c>
      <c r="AJ12" s="111">
        <v>1</v>
      </c>
      <c r="AK12" s="111">
        <v>0</v>
      </c>
      <c r="AL12" s="153">
        <v>4126.5561399765247</v>
      </c>
      <c r="AM12" s="107">
        <v>-2008.292681105293</v>
      </c>
      <c r="BF12" s="155">
        <f t="shared" si="0"/>
        <v>12307.292681105293</v>
      </c>
      <c r="BS12" s="156">
        <f t="shared" si="1"/>
        <v>-2008.292681105293</v>
      </c>
      <c r="CC12" s="149">
        <f t="shared" si="2"/>
        <v>4033239.492981086</v>
      </c>
    </row>
    <row r="13" spans="1:81" ht="14.4" x14ac:dyDescent="0.3">
      <c r="A13" s="92">
        <v>2000</v>
      </c>
      <c r="B13" s="112" t="s">
        <v>90</v>
      </c>
      <c r="C13" s="112">
        <v>12</v>
      </c>
      <c r="D13" s="111">
        <v>11997</v>
      </c>
      <c r="E13" s="151">
        <v>8260.6819534834049</v>
      </c>
      <c r="F13" s="120">
        <v>3736.3180465165951</v>
      </c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20">
        <v>3736.3180465165951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0</v>
      </c>
      <c r="AI13" s="111">
        <v>0</v>
      </c>
      <c r="AJ13" s="111">
        <v>0</v>
      </c>
      <c r="AK13" s="111">
        <v>1</v>
      </c>
      <c r="AL13" s="153">
        <v>6522.6107276218881</v>
      </c>
      <c r="AM13" s="107">
        <v>-2786.292681105293</v>
      </c>
      <c r="BF13" s="155">
        <f t="shared" si="0"/>
        <v>14783.292681105293</v>
      </c>
      <c r="BS13" s="156">
        <f t="shared" si="1"/>
        <v>-2786.292681105293</v>
      </c>
      <c r="CC13" s="149">
        <f t="shared" si="2"/>
        <v>7763426.9047809225</v>
      </c>
    </row>
    <row r="14" spans="1:81" ht="14.4" x14ac:dyDescent="0.3">
      <c r="A14" s="92">
        <v>2001</v>
      </c>
      <c r="B14" s="112" t="s">
        <v>89</v>
      </c>
      <c r="C14" s="112">
        <v>13</v>
      </c>
      <c r="D14" s="111">
        <v>6979</v>
      </c>
      <c r="E14" s="151">
        <v>8340.6273658380396</v>
      </c>
      <c r="F14" s="120">
        <v>-1361.6273658380396</v>
      </c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20">
        <v>-1361.6273658380396</v>
      </c>
      <c r="Z14" s="111">
        <v>1</v>
      </c>
      <c r="AA14" s="111">
        <v>0</v>
      </c>
      <c r="AB14" s="111">
        <v>0</v>
      </c>
      <c r="AC14" s="111">
        <v>0</v>
      </c>
      <c r="AD14" s="111">
        <v>0</v>
      </c>
      <c r="AE14" s="111">
        <v>0</v>
      </c>
      <c r="AF14" s="111">
        <v>0</v>
      </c>
      <c r="AG14" s="111">
        <v>0</v>
      </c>
      <c r="AH14" s="111">
        <v>0</v>
      </c>
      <c r="AI14" s="111">
        <v>0</v>
      </c>
      <c r="AJ14" s="111">
        <v>0</v>
      </c>
      <c r="AK14" s="111">
        <v>0</v>
      </c>
      <c r="AL14" s="153">
        <v>-1124.8844328271462</v>
      </c>
      <c r="AM14" s="107">
        <v>-236.74293301089347</v>
      </c>
      <c r="BF14" s="155">
        <f t="shared" si="0"/>
        <v>7215.7429330108935</v>
      </c>
      <c r="BS14" s="156">
        <f t="shared" si="1"/>
        <v>-236.74293301089347</v>
      </c>
      <c r="CC14" s="149">
        <f t="shared" si="2"/>
        <v>56047.216330600393</v>
      </c>
    </row>
    <row r="15" spans="1:81" ht="14.4" x14ac:dyDescent="0.3">
      <c r="A15" s="92">
        <v>2001</v>
      </c>
      <c r="B15" s="112" t="s">
        <v>88</v>
      </c>
      <c r="C15" s="112">
        <v>14</v>
      </c>
      <c r="D15" s="111">
        <v>6962</v>
      </c>
      <c r="E15" s="151">
        <v>8420.5727781926762</v>
      </c>
      <c r="F15" s="120">
        <v>-1458.5727781926762</v>
      </c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20">
        <v>-1458.5727781926762</v>
      </c>
      <c r="Z15" s="111">
        <v>0</v>
      </c>
      <c r="AA15" s="111">
        <v>1</v>
      </c>
      <c r="AB15" s="111">
        <v>0</v>
      </c>
      <c r="AC15" s="111">
        <v>0</v>
      </c>
      <c r="AD15" s="111">
        <v>0</v>
      </c>
      <c r="AE15" s="111">
        <v>0</v>
      </c>
      <c r="AF15" s="111">
        <v>0</v>
      </c>
      <c r="AG15" s="111">
        <v>0</v>
      </c>
      <c r="AH15" s="111">
        <v>0</v>
      </c>
      <c r="AI15" s="111">
        <v>0</v>
      </c>
      <c r="AJ15" s="111">
        <v>0</v>
      </c>
      <c r="AK15" s="111">
        <v>0</v>
      </c>
      <c r="AL15" s="153">
        <v>-1556.9409562928995</v>
      </c>
      <c r="AM15" s="107">
        <v>98.368178100223304</v>
      </c>
      <c r="BF15" s="155">
        <f t="shared" si="0"/>
        <v>6863.6318218997767</v>
      </c>
      <c r="BS15" s="156">
        <f t="shared" si="1"/>
        <v>98.368178100223304</v>
      </c>
      <c r="CC15" s="149">
        <f t="shared" si="2"/>
        <v>9676.2984627572514</v>
      </c>
    </row>
    <row r="16" spans="1:81" ht="14.4" x14ac:dyDescent="0.3">
      <c r="A16" s="92">
        <v>2001</v>
      </c>
      <c r="B16" s="112" t="s">
        <v>87</v>
      </c>
      <c r="C16" s="112">
        <v>15</v>
      </c>
      <c r="D16" s="111">
        <v>7606</v>
      </c>
      <c r="E16" s="151">
        <v>8500.518190547311</v>
      </c>
      <c r="F16" s="120">
        <v>-894.51819054731095</v>
      </c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20">
        <v>-894.51819054731095</v>
      </c>
      <c r="Z16" s="111">
        <v>0</v>
      </c>
      <c r="AA16" s="111">
        <v>0</v>
      </c>
      <c r="AB16" s="111">
        <v>1</v>
      </c>
      <c r="AC16" s="111">
        <v>0</v>
      </c>
      <c r="AD16" s="111">
        <v>0</v>
      </c>
      <c r="AE16" s="111">
        <v>0</v>
      </c>
      <c r="AF16" s="111">
        <v>0</v>
      </c>
      <c r="AG16" s="111">
        <v>0</v>
      </c>
      <c r="AH16" s="111">
        <v>0</v>
      </c>
      <c r="AI16" s="111">
        <v>0</v>
      </c>
      <c r="AJ16" s="111">
        <v>0</v>
      </c>
      <c r="AK16" s="111">
        <v>0</v>
      </c>
      <c r="AL16" s="153">
        <v>-952.88636864753607</v>
      </c>
      <c r="AM16" s="107">
        <v>58.368178100225123</v>
      </c>
      <c r="BF16" s="155">
        <f t="shared" si="0"/>
        <v>7547.6318218997749</v>
      </c>
      <c r="BS16" s="156">
        <f t="shared" si="1"/>
        <v>58.368178100225123</v>
      </c>
      <c r="CC16" s="149">
        <f t="shared" si="2"/>
        <v>3406.8442147395995</v>
      </c>
    </row>
    <row r="17" spans="1:81" ht="14.4" x14ac:dyDescent="0.3">
      <c r="A17" s="92">
        <v>2001</v>
      </c>
      <c r="B17" s="112" t="s">
        <v>86</v>
      </c>
      <c r="C17" s="112">
        <v>16</v>
      </c>
      <c r="D17" s="111">
        <v>7909</v>
      </c>
      <c r="E17" s="151">
        <v>8580.4636029019475</v>
      </c>
      <c r="F17" s="120">
        <v>-671.46360290194752</v>
      </c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20">
        <v>-671.46360290194752</v>
      </c>
      <c r="Z17" s="111">
        <v>0</v>
      </c>
      <c r="AA17" s="111">
        <v>0</v>
      </c>
      <c r="AB17" s="111">
        <v>0</v>
      </c>
      <c r="AC17" s="111">
        <v>1</v>
      </c>
      <c r="AD17" s="111">
        <v>0</v>
      </c>
      <c r="AE17" s="111">
        <v>0</v>
      </c>
      <c r="AF17" s="111">
        <v>0</v>
      </c>
      <c r="AG17" s="111">
        <v>0</v>
      </c>
      <c r="AH17" s="111">
        <v>0</v>
      </c>
      <c r="AI17" s="111">
        <v>0</v>
      </c>
      <c r="AJ17" s="111">
        <v>0</v>
      </c>
      <c r="AK17" s="111">
        <v>0</v>
      </c>
      <c r="AL17" s="153">
        <v>-847.16511433550477</v>
      </c>
      <c r="AM17" s="107">
        <v>175.70151143355724</v>
      </c>
      <c r="BF17" s="155">
        <f t="shared" si="0"/>
        <v>7733.2984885664428</v>
      </c>
      <c r="BS17" s="156">
        <f t="shared" si="1"/>
        <v>175.70151143355724</v>
      </c>
      <c r="CC17" s="149">
        <f t="shared" si="2"/>
        <v>30871.021120036447</v>
      </c>
    </row>
    <row r="18" spans="1:81" ht="14.4" x14ac:dyDescent="0.3">
      <c r="A18" s="92">
        <v>2001</v>
      </c>
      <c r="B18" s="112" t="s">
        <v>85</v>
      </c>
      <c r="C18" s="112">
        <v>17</v>
      </c>
      <c r="D18" s="111">
        <v>8504</v>
      </c>
      <c r="E18" s="151">
        <v>8660.4090152565841</v>
      </c>
      <c r="F18" s="120">
        <v>-156.4090152565841</v>
      </c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20">
        <v>-156.4090152565841</v>
      </c>
      <c r="Z18" s="111">
        <v>0</v>
      </c>
      <c r="AA18" s="111">
        <v>0</v>
      </c>
      <c r="AB18" s="111">
        <v>0</v>
      </c>
      <c r="AC18" s="111">
        <v>0</v>
      </c>
      <c r="AD18" s="111">
        <v>1</v>
      </c>
      <c r="AE18" s="111">
        <v>0</v>
      </c>
      <c r="AF18" s="111">
        <v>0</v>
      </c>
      <c r="AG18" s="111">
        <v>0</v>
      </c>
      <c r="AH18" s="111">
        <v>0</v>
      </c>
      <c r="AI18" s="111">
        <v>0</v>
      </c>
      <c r="AJ18" s="111">
        <v>0</v>
      </c>
      <c r="AK18" s="111">
        <v>0</v>
      </c>
      <c r="AL18" s="153">
        <v>-680.33274891236397</v>
      </c>
      <c r="AM18" s="107">
        <v>523.92373365577987</v>
      </c>
      <c r="BF18" s="155">
        <f t="shared" si="0"/>
        <v>7980.0762663442201</v>
      </c>
      <c r="BS18" s="156">
        <f t="shared" si="1"/>
        <v>523.92373365577987</v>
      </c>
      <c r="CC18" s="149">
        <f t="shared" si="2"/>
        <v>274496.07868781255</v>
      </c>
    </row>
    <row r="19" spans="1:81" ht="14.4" x14ac:dyDescent="0.3">
      <c r="A19" s="92">
        <v>2001</v>
      </c>
      <c r="B19" s="112" t="s">
        <v>84</v>
      </c>
      <c r="C19" s="112">
        <v>18</v>
      </c>
      <c r="D19" s="111">
        <v>7977</v>
      </c>
      <c r="E19" s="151">
        <v>8740.3544276112189</v>
      </c>
      <c r="F19" s="120">
        <v>-763.35442761121885</v>
      </c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20">
        <v>-763.35442761121885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1</v>
      </c>
      <c r="AF19" s="111">
        <v>0</v>
      </c>
      <c r="AG19" s="111">
        <v>0</v>
      </c>
      <c r="AH19" s="111">
        <v>0</v>
      </c>
      <c r="AI19" s="111">
        <v>0</v>
      </c>
      <c r="AJ19" s="111">
        <v>0</v>
      </c>
      <c r="AK19" s="111">
        <v>0</v>
      </c>
      <c r="AL19" s="153">
        <v>-585.50038348922135</v>
      </c>
      <c r="AM19" s="107">
        <v>-177.8540441219975</v>
      </c>
      <c r="BF19" s="155">
        <f t="shared" si="0"/>
        <v>8154.8540441219975</v>
      </c>
      <c r="BS19" s="156">
        <f t="shared" si="1"/>
        <v>-177.8540441219975</v>
      </c>
      <c r="CC19" s="149">
        <f t="shared" si="2"/>
        <v>31632.061010549434</v>
      </c>
    </row>
    <row r="20" spans="1:81" ht="14.4" x14ac:dyDescent="0.3">
      <c r="A20" s="92">
        <v>2001</v>
      </c>
      <c r="B20" s="112" t="s">
        <v>83</v>
      </c>
      <c r="C20" s="112">
        <v>19</v>
      </c>
      <c r="D20" s="111">
        <v>7816</v>
      </c>
      <c r="E20" s="151">
        <v>8820.2998399658554</v>
      </c>
      <c r="F20" s="120">
        <v>-1004.2998399658554</v>
      </c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20">
        <v>-1004.2998399658554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F20" s="111">
        <v>1</v>
      </c>
      <c r="AG20" s="111">
        <v>0</v>
      </c>
      <c r="AH20" s="111">
        <v>0</v>
      </c>
      <c r="AI20" s="111">
        <v>0</v>
      </c>
      <c r="AJ20" s="111">
        <v>0</v>
      </c>
      <c r="AK20" s="111">
        <v>0</v>
      </c>
      <c r="AL20" s="153">
        <v>-1282.7791291771882</v>
      </c>
      <c r="AM20" s="107">
        <v>278.4792892113328</v>
      </c>
      <c r="BF20" s="155">
        <f t="shared" si="0"/>
        <v>7537.5207107886672</v>
      </c>
      <c r="BS20" s="156">
        <f t="shared" si="1"/>
        <v>278.4792892113328</v>
      </c>
      <c r="CC20" s="149">
        <f t="shared" si="2"/>
        <v>77550.714519649133</v>
      </c>
    </row>
    <row r="21" spans="1:81" ht="14.4" x14ac:dyDescent="0.3">
      <c r="A21" s="92">
        <v>2001</v>
      </c>
      <c r="B21" s="112" t="s">
        <v>82</v>
      </c>
      <c r="C21" s="112">
        <v>20</v>
      </c>
      <c r="D21" s="111">
        <v>6520</v>
      </c>
      <c r="E21" s="151">
        <v>8900.2452523204902</v>
      </c>
      <c r="F21" s="120">
        <v>-2380.2452523204902</v>
      </c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20">
        <v>-2380.2452523204902</v>
      </c>
      <c r="Z21" s="111">
        <v>0</v>
      </c>
      <c r="AA21" s="111">
        <v>0</v>
      </c>
      <c r="AB21" s="111">
        <v>0</v>
      </c>
      <c r="AC21" s="111">
        <v>0</v>
      </c>
      <c r="AD21" s="111">
        <v>0</v>
      </c>
      <c r="AE21" s="111">
        <v>0</v>
      </c>
      <c r="AF21" s="111">
        <v>0</v>
      </c>
      <c r="AG21" s="111">
        <v>1</v>
      </c>
      <c r="AH21" s="111">
        <v>0</v>
      </c>
      <c r="AI21" s="111">
        <v>0</v>
      </c>
      <c r="AJ21" s="111">
        <v>0</v>
      </c>
      <c r="AK21" s="111">
        <v>0</v>
      </c>
      <c r="AL21" s="153">
        <v>-3278.7245415318248</v>
      </c>
      <c r="AM21" s="107">
        <v>898.47928921133462</v>
      </c>
      <c r="BF21" s="155">
        <f t="shared" si="0"/>
        <v>5621.5207107886654</v>
      </c>
      <c r="BS21" s="156">
        <f t="shared" si="1"/>
        <v>898.47928921133462</v>
      </c>
      <c r="CC21" s="149">
        <f t="shared" si="2"/>
        <v>807265.03314170509</v>
      </c>
    </row>
    <row r="22" spans="1:81" ht="14.4" x14ac:dyDescent="0.3">
      <c r="A22" s="92">
        <v>2001</v>
      </c>
      <c r="B22" s="112" t="s">
        <v>93</v>
      </c>
      <c r="C22" s="112">
        <v>21</v>
      </c>
      <c r="D22" s="111">
        <v>8525</v>
      </c>
      <c r="E22" s="151">
        <v>8980.1906646751268</v>
      </c>
      <c r="F22" s="120">
        <v>-455.19066467512675</v>
      </c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20">
        <v>-455.19066467512675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F22" s="111">
        <v>0</v>
      </c>
      <c r="AG22" s="111">
        <v>0</v>
      </c>
      <c r="AH22" s="111">
        <v>1</v>
      </c>
      <c r="AI22" s="111">
        <v>0</v>
      </c>
      <c r="AJ22" s="111">
        <v>0</v>
      </c>
      <c r="AK22" s="111">
        <v>0</v>
      </c>
      <c r="AL22" s="153">
        <v>-276.80303531420213</v>
      </c>
      <c r="AM22" s="107">
        <v>-178.38762936092462</v>
      </c>
      <c r="BF22" s="155">
        <f t="shared" si="0"/>
        <v>8703.3876293609246</v>
      </c>
      <c r="BS22" s="156">
        <f t="shared" si="1"/>
        <v>-178.38762936092462</v>
      </c>
      <c r="CC22" s="149">
        <f t="shared" si="2"/>
        <v>31822.146309010615</v>
      </c>
    </row>
    <row r="23" spans="1:81" ht="15.6" x14ac:dyDescent="0.3">
      <c r="A23" s="92">
        <v>2001</v>
      </c>
      <c r="B23" s="112" t="s">
        <v>92</v>
      </c>
      <c r="C23" s="112">
        <v>22</v>
      </c>
      <c r="D23" s="111">
        <v>9510</v>
      </c>
      <c r="E23" s="151">
        <v>9060.1360770297615</v>
      </c>
      <c r="F23" s="120">
        <v>449.86392297023849</v>
      </c>
      <c r="G23" s="137" t="s">
        <v>1</v>
      </c>
      <c r="H23" s="138"/>
      <c r="I23" s="138"/>
      <c r="J23" s="138"/>
      <c r="K23" s="138"/>
      <c r="L23" s="138"/>
      <c r="M23" s="138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20">
        <v>449.86392297023849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1">
        <v>0</v>
      </c>
      <c r="AF23" s="111">
        <v>0</v>
      </c>
      <c r="AG23" s="111">
        <v>0</v>
      </c>
      <c r="AH23" s="111">
        <v>0</v>
      </c>
      <c r="AI23" s="111">
        <v>1</v>
      </c>
      <c r="AJ23" s="111">
        <v>0</v>
      </c>
      <c r="AK23" s="111">
        <v>0</v>
      </c>
      <c r="AL23" s="153">
        <v>1225.5015523311613</v>
      </c>
      <c r="AM23" s="107">
        <v>-775.6376293609228</v>
      </c>
      <c r="AN23" s="10" t="s">
        <v>329</v>
      </c>
      <c r="AO23"/>
      <c r="AP23"/>
      <c r="AQ23"/>
      <c r="AR23"/>
      <c r="AS23"/>
      <c r="AT23"/>
      <c r="BF23" s="155">
        <f t="shared" si="0"/>
        <v>10285.637629360923</v>
      </c>
      <c r="BS23" s="156">
        <f t="shared" si="1"/>
        <v>-775.6376293609228</v>
      </c>
      <c r="CC23" s="149">
        <f t="shared" si="2"/>
        <v>601613.73208063224</v>
      </c>
    </row>
    <row r="24" spans="1:81" ht="15.6" x14ac:dyDescent="0.3">
      <c r="A24" s="92">
        <v>2001</v>
      </c>
      <c r="B24" s="112" t="s">
        <v>91</v>
      </c>
      <c r="C24" s="112">
        <v>23</v>
      </c>
      <c r="D24" s="111">
        <v>12079</v>
      </c>
      <c r="E24" s="151">
        <v>9140.0814893843981</v>
      </c>
      <c r="F24" s="120">
        <v>2938.9185106156019</v>
      </c>
      <c r="G24" s="138"/>
      <c r="H24" s="139" t="s">
        <v>4</v>
      </c>
      <c r="I24" s="200" t="s">
        <v>6</v>
      </c>
      <c r="J24" s="139" t="s">
        <v>7</v>
      </c>
      <c r="K24" s="139" t="s">
        <v>8</v>
      </c>
      <c r="L24" s="140"/>
      <c r="M24" s="140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20">
        <v>2938.9185106156019</v>
      </c>
      <c r="Z24" s="111">
        <v>0</v>
      </c>
      <c r="AA24" s="111">
        <v>0</v>
      </c>
      <c r="AB24" s="111">
        <v>0</v>
      </c>
      <c r="AC24" s="111">
        <v>0</v>
      </c>
      <c r="AD24" s="111">
        <v>0</v>
      </c>
      <c r="AE24" s="111">
        <v>0</v>
      </c>
      <c r="AF24" s="111">
        <v>0</v>
      </c>
      <c r="AG24" s="111">
        <v>0</v>
      </c>
      <c r="AH24" s="111">
        <v>0</v>
      </c>
      <c r="AI24" s="111">
        <v>0</v>
      </c>
      <c r="AJ24" s="111">
        <v>1</v>
      </c>
      <c r="AK24" s="111">
        <v>0</v>
      </c>
      <c r="AL24" s="153">
        <v>4126.5561399765247</v>
      </c>
      <c r="AM24" s="107">
        <v>-1187.6376293609228</v>
      </c>
      <c r="AN24"/>
      <c r="AO24" s="90" t="s">
        <v>4</v>
      </c>
      <c r="AP24" s="197" t="s">
        <v>6</v>
      </c>
      <c r="AQ24" s="90" t="s">
        <v>7</v>
      </c>
      <c r="AR24" s="90" t="s">
        <v>8</v>
      </c>
      <c r="AS24" s="11"/>
      <c r="AT24" s="11"/>
      <c r="BF24" s="155">
        <f t="shared" si="0"/>
        <v>13266.637629360923</v>
      </c>
      <c r="BS24" s="156">
        <f t="shared" si="1"/>
        <v>-1187.6376293609228</v>
      </c>
      <c r="CC24" s="149">
        <f t="shared" si="2"/>
        <v>1410483.1386740326</v>
      </c>
    </row>
    <row r="25" spans="1:81" ht="16.2" thickBot="1" x14ac:dyDescent="0.35">
      <c r="A25" s="92">
        <v>2001</v>
      </c>
      <c r="B25" s="112" t="s">
        <v>90</v>
      </c>
      <c r="C25" s="112">
        <v>24</v>
      </c>
      <c r="D25" s="111">
        <v>13746</v>
      </c>
      <c r="E25" s="151">
        <v>9220.0269017390347</v>
      </c>
      <c r="F25" s="120">
        <v>4525.9730982609653</v>
      </c>
      <c r="G25" s="137" t="s">
        <v>10</v>
      </c>
      <c r="H25" s="139" t="s">
        <v>5</v>
      </c>
      <c r="I25" s="201"/>
      <c r="J25" s="139" t="s">
        <v>6</v>
      </c>
      <c r="K25" s="139" t="s">
        <v>9</v>
      </c>
      <c r="L25" s="140"/>
      <c r="M25" s="140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20">
        <v>4525.9730982609653</v>
      </c>
      <c r="Z25" s="111">
        <v>0</v>
      </c>
      <c r="AA25" s="111">
        <v>0</v>
      </c>
      <c r="AB25" s="111">
        <v>0</v>
      </c>
      <c r="AC25" s="111">
        <v>0</v>
      </c>
      <c r="AD25" s="111">
        <v>0</v>
      </c>
      <c r="AE25" s="111">
        <v>0</v>
      </c>
      <c r="AF25" s="111">
        <v>0</v>
      </c>
      <c r="AG25" s="111">
        <v>0</v>
      </c>
      <c r="AH25" s="111">
        <v>0</v>
      </c>
      <c r="AI25" s="111">
        <v>0</v>
      </c>
      <c r="AJ25" s="111">
        <v>0</v>
      </c>
      <c r="AK25" s="111">
        <v>1</v>
      </c>
      <c r="AL25" s="153">
        <v>6522.6107276218881</v>
      </c>
      <c r="AM25" s="107">
        <v>-1996.6376293609228</v>
      </c>
      <c r="AN25" s="12" t="s">
        <v>10</v>
      </c>
      <c r="AO25" s="13" t="s">
        <v>5</v>
      </c>
      <c r="AP25" s="198"/>
      <c r="AQ25" s="13" t="s">
        <v>6</v>
      </c>
      <c r="AR25" s="13" t="s">
        <v>9</v>
      </c>
      <c r="AS25" s="11"/>
      <c r="AT25" s="11"/>
      <c r="BF25" s="155">
        <f t="shared" si="0"/>
        <v>15742.637629360923</v>
      </c>
      <c r="BS25" s="156">
        <f t="shared" si="1"/>
        <v>-1996.6376293609228</v>
      </c>
      <c r="CC25" s="149">
        <f t="shared" si="2"/>
        <v>3986561.8229800058</v>
      </c>
    </row>
    <row r="26" spans="1:81" ht="16.2" thickTop="1" x14ac:dyDescent="0.3">
      <c r="A26" s="92">
        <v>2002</v>
      </c>
      <c r="B26" s="112" t="s">
        <v>89</v>
      </c>
      <c r="C26" s="112">
        <v>25</v>
      </c>
      <c r="D26" s="111">
        <v>8225</v>
      </c>
      <c r="E26" s="151">
        <v>9299.9723140936694</v>
      </c>
      <c r="F26" s="120">
        <v>-1074.9723140936694</v>
      </c>
      <c r="G26" s="141"/>
      <c r="H26" s="142">
        <v>0.66908953047507913</v>
      </c>
      <c r="I26" s="142">
        <v>0.44768079979136183</v>
      </c>
      <c r="J26" s="142">
        <v>0.44226590567166935</v>
      </c>
      <c r="K26" s="143">
        <v>2691.8050628218007</v>
      </c>
      <c r="L26" s="140"/>
      <c r="M26" s="140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20">
        <v>-1074.9723140936694</v>
      </c>
      <c r="Z26" s="111">
        <v>1</v>
      </c>
      <c r="AA26" s="111">
        <v>0</v>
      </c>
      <c r="AB26" s="111">
        <v>0</v>
      </c>
      <c r="AC26" s="111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0</v>
      </c>
      <c r="AI26" s="111">
        <v>0</v>
      </c>
      <c r="AJ26" s="111">
        <v>0</v>
      </c>
      <c r="AK26" s="111">
        <v>0</v>
      </c>
      <c r="AL26" s="153">
        <v>-1124.8844328271462</v>
      </c>
      <c r="AM26" s="107">
        <v>49.912118733476746</v>
      </c>
      <c r="AN26" s="14"/>
      <c r="AO26" s="15">
        <v>0.94202245188765088</v>
      </c>
      <c r="AP26" s="15">
        <v>0.88740629986042152</v>
      </c>
      <c r="AQ26" s="15">
        <v>0.87394400962634156</v>
      </c>
      <c r="AR26" s="16">
        <v>951.05760692173124</v>
      </c>
      <c r="AS26" s="11"/>
      <c r="AT26" s="11"/>
      <c r="BF26" s="155">
        <f t="shared" si="0"/>
        <v>8175.0878812665233</v>
      </c>
      <c r="BS26" s="156">
        <f t="shared" si="1"/>
        <v>49.912118733476746</v>
      </c>
      <c r="CC26" s="149">
        <f t="shared" si="2"/>
        <v>2491.2195964646803</v>
      </c>
    </row>
    <row r="27" spans="1:81" ht="15.6" x14ac:dyDescent="0.3">
      <c r="A27" s="92">
        <v>2002</v>
      </c>
      <c r="B27" s="112" t="s">
        <v>88</v>
      </c>
      <c r="C27" s="112">
        <v>26</v>
      </c>
      <c r="D27" s="111">
        <v>8164</v>
      </c>
      <c r="E27" s="151">
        <v>9379.9177264483042</v>
      </c>
      <c r="F27" s="120">
        <v>-1215.9177264483042</v>
      </c>
      <c r="G27" s="140"/>
      <c r="H27" s="140"/>
      <c r="I27" s="140"/>
      <c r="J27" s="140"/>
      <c r="K27" s="140"/>
      <c r="L27" s="140"/>
      <c r="M27" s="140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20">
        <v>-1215.9177264483042</v>
      </c>
      <c r="Z27" s="111">
        <v>0</v>
      </c>
      <c r="AA27" s="111">
        <v>1</v>
      </c>
      <c r="AB27" s="111">
        <v>0</v>
      </c>
      <c r="AC27" s="111">
        <v>0</v>
      </c>
      <c r="AD27" s="111">
        <v>0</v>
      </c>
      <c r="AE27" s="111">
        <v>0</v>
      </c>
      <c r="AF27" s="111">
        <v>0</v>
      </c>
      <c r="AG27" s="111">
        <v>0</v>
      </c>
      <c r="AH27" s="111">
        <v>0</v>
      </c>
      <c r="AI27" s="111">
        <v>0</v>
      </c>
      <c r="AJ27" s="111">
        <v>0</v>
      </c>
      <c r="AK27" s="111">
        <v>0</v>
      </c>
      <c r="AL27" s="153">
        <v>-1556.9409562928995</v>
      </c>
      <c r="AM27" s="107">
        <v>341.02322984459533</v>
      </c>
      <c r="AN27" s="11"/>
      <c r="AO27" s="11"/>
      <c r="AP27" s="11"/>
      <c r="AQ27" s="11"/>
      <c r="AR27" s="11"/>
      <c r="AS27" s="11"/>
      <c r="AT27" s="11"/>
      <c r="BF27" s="155">
        <f t="shared" si="0"/>
        <v>7822.9767701554047</v>
      </c>
      <c r="BS27" s="156">
        <f t="shared" si="1"/>
        <v>341.02322984459533</v>
      </c>
      <c r="CC27" s="149">
        <f t="shared" si="2"/>
        <v>116296.8432936397</v>
      </c>
    </row>
    <row r="28" spans="1:81" ht="15.6" x14ac:dyDescent="0.3">
      <c r="A28" s="92">
        <v>2002</v>
      </c>
      <c r="B28" s="112" t="s">
        <v>87</v>
      </c>
      <c r="C28" s="112">
        <v>27</v>
      </c>
      <c r="D28" s="111">
        <v>9324</v>
      </c>
      <c r="E28" s="151">
        <v>9459.8631388029407</v>
      </c>
      <c r="F28" s="120">
        <v>-135.86313880294074</v>
      </c>
      <c r="G28" s="137"/>
      <c r="H28" s="139" t="s">
        <v>11</v>
      </c>
      <c r="I28" s="139" t="s">
        <v>13</v>
      </c>
      <c r="J28" s="139" t="s">
        <v>15</v>
      </c>
      <c r="K28" s="200" t="s">
        <v>16</v>
      </c>
      <c r="L28" s="200" t="s">
        <v>17</v>
      </c>
      <c r="M28" s="140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20">
        <v>-135.86313880294074</v>
      </c>
      <c r="Z28" s="111">
        <v>0</v>
      </c>
      <c r="AA28" s="111">
        <v>0</v>
      </c>
      <c r="AB28" s="111">
        <v>1</v>
      </c>
      <c r="AC28" s="111">
        <v>0</v>
      </c>
      <c r="AD28" s="111">
        <v>0</v>
      </c>
      <c r="AE28" s="111">
        <v>0</v>
      </c>
      <c r="AF28" s="111">
        <v>0</v>
      </c>
      <c r="AG28" s="111">
        <v>0</v>
      </c>
      <c r="AH28" s="111">
        <v>0</v>
      </c>
      <c r="AI28" s="111">
        <v>0</v>
      </c>
      <c r="AJ28" s="111">
        <v>0</v>
      </c>
      <c r="AK28" s="111">
        <v>0</v>
      </c>
      <c r="AL28" s="153">
        <v>-952.88636864753607</v>
      </c>
      <c r="AM28" s="107">
        <v>817.02322984459533</v>
      </c>
      <c r="AN28" s="10"/>
      <c r="AO28" s="90" t="s">
        <v>11</v>
      </c>
      <c r="AP28" s="90" t="s">
        <v>13</v>
      </c>
      <c r="AQ28" s="90" t="s">
        <v>15</v>
      </c>
      <c r="AR28" s="197" t="s">
        <v>16</v>
      </c>
      <c r="AS28" s="197" t="s">
        <v>17</v>
      </c>
      <c r="AT28" s="11"/>
      <c r="BF28" s="155">
        <f t="shared" si="0"/>
        <v>8506.9767701554047</v>
      </c>
      <c r="BS28" s="156">
        <f t="shared" si="1"/>
        <v>817.02322984459533</v>
      </c>
      <c r="CC28" s="149">
        <f t="shared" si="2"/>
        <v>667526.9581056945</v>
      </c>
    </row>
    <row r="29" spans="1:81" ht="16.2" thickBot="1" x14ac:dyDescent="0.35">
      <c r="A29" s="92">
        <v>2002</v>
      </c>
      <c r="B29" s="112" t="s">
        <v>86</v>
      </c>
      <c r="C29" s="112">
        <v>28</v>
      </c>
      <c r="D29" s="111">
        <v>8820</v>
      </c>
      <c r="E29" s="151">
        <v>9539.8085511575773</v>
      </c>
      <c r="F29" s="120">
        <v>-719.80855115757731</v>
      </c>
      <c r="G29" s="137" t="s">
        <v>2</v>
      </c>
      <c r="H29" s="139" t="s">
        <v>12</v>
      </c>
      <c r="I29" s="139" t="s">
        <v>14</v>
      </c>
      <c r="J29" s="139" t="s">
        <v>14</v>
      </c>
      <c r="K29" s="201"/>
      <c r="L29" s="201"/>
      <c r="M29" s="140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20">
        <v>-719.80855115757731</v>
      </c>
      <c r="Z29" s="111">
        <v>0</v>
      </c>
      <c r="AA29" s="111">
        <v>0</v>
      </c>
      <c r="AB29" s="111">
        <v>0</v>
      </c>
      <c r="AC29" s="111">
        <v>1</v>
      </c>
      <c r="AD29" s="111">
        <v>0</v>
      </c>
      <c r="AE29" s="111">
        <v>0</v>
      </c>
      <c r="AF29" s="111">
        <v>0</v>
      </c>
      <c r="AG29" s="111">
        <v>0</v>
      </c>
      <c r="AH29" s="111">
        <v>0</v>
      </c>
      <c r="AI29" s="111">
        <v>0</v>
      </c>
      <c r="AJ29" s="111">
        <v>0</v>
      </c>
      <c r="AK29" s="111">
        <v>0</v>
      </c>
      <c r="AL29" s="153">
        <v>-847.16511433550477</v>
      </c>
      <c r="AM29" s="107">
        <v>127.35656317792746</v>
      </c>
      <c r="AN29" s="12" t="s">
        <v>2</v>
      </c>
      <c r="AO29" s="13" t="s">
        <v>12</v>
      </c>
      <c r="AP29" s="13" t="s">
        <v>14</v>
      </c>
      <c r="AQ29" s="13" t="s">
        <v>14</v>
      </c>
      <c r="AR29" s="198"/>
      <c r="AS29" s="198"/>
      <c r="AT29" s="11"/>
      <c r="BF29" s="155">
        <f t="shared" si="0"/>
        <v>8692.6434368220725</v>
      </c>
      <c r="BS29" s="156">
        <f t="shared" si="1"/>
        <v>127.35656317792746</v>
      </c>
      <c r="CC29" s="149">
        <f t="shared" si="2"/>
        <v>16219.694184493428</v>
      </c>
    </row>
    <row r="30" spans="1:81" ht="16.2" thickTop="1" x14ac:dyDescent="0.3">
      <c r="A30" s="92">
        <v>2002</v>
      </c>
      <c r="B30" s="112" t="s">
        <v>85</v>
      </c>
      <c r="C30" s="112">
        <v>29</v>
      </c>
      <c r="D30" s="111">
        <v>9313</v>
      </c>
      <c r="E30" s="151">
        <v>9619.7539635122121</v>
      </c>
      <c r="F30" s="120">
        <v>-306.75396351221207</v>
      </c>
      <c r="G30" s="141" t="s">
        <v>18</v>
      </c>
      <c r="H30" s="143">
        <v>1</v>
      </c>
      <c r="I30" s="144">
        <v>599053639.29768896</v>
      </c>
      <c r="J30" s="144">
        <v>599053639.29768896</v>
      </c>
      <c r="K30" s="142">
        <v>82.675817826846455</v>
      </c>
      <c r="L30" s="145">
        <v>8.2751922214764808E-15</v>
      </c>
      <c r="M30" s="140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20">
        <v>-306.75396351221207</v>
      </c>
      <c r="Z30" s="111">
        <v>0</v>
      </c>
      <c r="AA30" s="111">
        <v>0</v>
      </c>
      <c r="AB30" s="111">
        <v>0</v>
      </c>
      <c r="AC30" s="111">
        <v>0</v>
      </c>
      <c r="AD30" s="111">
        <v>1</v>
      </c>
      <c r="AE30" s="111">
        <v>0</v>
      </c>
      <c r="AF30" s="111">
        <v>0</v>
      </c>
      <c r="AG30" s="111">
        <v>0</v>
      </c>
      <c r="AH30" s="111">
        <v>0</v>
      </c>
      <c r="AI30" s="111">
        <v>0</v>
      </c>
      <c r="AJ30" s="111">
        <v>0</v>
      </c>
      <c r="AK30" s="111">
        <v>0</v>
      </c>
      <c r="AL30" s="153">
        <v>-680.33274891236397</v>
      </c>
      <c r="AM30" s="107">
        <v>373.5787854001519</v>
      </c>
      <c r="AN30" s="14" t="s">
        <v>18</v>
      </c>
      <c r="AO30" s="16">
        <v>11</v>
      </c>
      <c r="AP30" s="106">
        <v>655858106.02087414</v>
      </c>
      <c r="AQ30" s="106">
        <v>59623464.183715828</v>
      </c>
      <c r="AR30" s="15">
        <v>65.917929596699409</v>
      </c>
      <c r="AS30" s="17">
        <v>1.0419842071625338E-38</v>
      </c>
      <c r="AT30" s="11"/>
      <c r="BF30" s="155">
        <f t="shared" si="0"/>
        <v>8939.4212145998481</v>
      </c>
      <c r="BS30" s="156">
        <f t="shared" si="1"/>
        <v>373.5787854001519</v>
      </c>
      <c r="CC30" s="149">
        <f t="shared" si="2"/>
        <v>139561.10890105274</v>
      </c>
    </row>
    <row r="31" spans="1:81" ht="15.6" x14ac:dyDescent="0.3">
      <c r="A31" s="92">
        <v>2002</v>
      </c>
      <c r="B31" s="112" t="s">
        <v>84</v>
      </c>
      <c r="C31" s="112">
        <v>30</v>
      </c>
      <c r="D31" s="111">
        <v>9419</v>
      </c>
      <c r="E31" s="151">
        <v>9699.6993758668486</v>
      </c>
      <c r="F31" s="120">
        <v>-280.69937586684864</v>
      </c>
      <c r="G31" s="141" t="s">
        <v>19</v>
      </c>
      <c r="H31" s="143">
        <v>102</v>
      </c>
      <c r="I31" s="144">
        <v>739073078.61577392</v>
      </c>
      <c r="J31" s="144">
        <v>7245814.4962330796</v>
      </c>
      <c r="K31" s="146"/>
      <c r="L31" s="146"/>
      <c r="M31" s="140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20">
        <v>-280.69937586684864</v>
      </c>
      <c r="Z31" s="111">
        <v>0</v>
      </c>
      <c r="AA31" s="111">
        <v>0</v>
      </c>
      <c r="AB31" s="111">
        <v>0</v>
      </c>
      <c r="AC31" s="111">
        <v>0</v>
      </c>
      <c r="AD31" s="111">
        <v>0</v>
      </c>
      <c r="AE31" s="111">
        <v>1</v>
      </c>
      <c r="AF31" s="111">
        <v>0</v>
      </c>
      <c r="AG31" s="111">
        <v>0</v>
      </c>
      <c r="AH31" s="111">
        <v>0</v>
      </c>
      <c r="AI31" s="111">
        <v>0</v>
      </c>
      <c r="AJ31" s="111">
        <v>0</v>
      </c>
      <c r="AK31" s="111">
        <v>0</v>
      </c>
      <c r="AL31" s="153">
        <v>-585.50038348922135</v>
      </c>
      <c r="AM31" s="107">
        <v>304.80100762237271</v>
      </c>
      <c r="AN31" s="14" t="s">
        <v>19</v>
      </c>
      <c r="AO31" s="16">
        <v>92</v>
      </c>
      <c r="AP31" s="106">
        <v>83214972.594899505</v>
      </c>
      <c r="AQ31" s="106">
        <v>904510.5716836903</v>
      </c>
      <c r="AR31" s="18"/>
      <c r="AS31" s="18"/>
      <c r="AT31" s="11"/>
      <c r="BF31" s="155">
        <f t="shared" si="0"/>
        <v>9114.1989923776273</v>
      </c>
      <c r="BS31" s="156">
        <f t="shared" si="1"/>
        <v>304.80100762237271</v>
      </c>
      <c r="CC31" s="149">
        <f t="shared" si="2"/>
        <v>92903.654247613711</v>
      </c>
    </row>
    <row r="32" spans="1:81" ht="15.6" x14ac:dyDescent="0.3">
      <c r="A32" s="92">
        <v>2002</v>
      </c>
      <c r="B32" s="112" t="s">
        <v>83</v>
      </c>
      <c r="C32" s="112">
        <v>31</v>
      </c>
      <c r="D32" s="111">
        <v>8700</v>
      </c>
      <c r="E32" s="151">
        <v>9779.6447882214852</v>
      </c>
      <c r="F32" s="120">
        <v>-1079.6447882214852</v>
      </c>
      <c r="G32" s="140"/>
      <c r="H32" s="140"/>
      <c r="I32" s="140"/>
      <c r="J32" s="140"/>
      <c r="K32" s="140"/>
      <c r="L32" s="140"/>
      <c r="M32" s="140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20">
        <v>-1079.6447882214852</v>
      </c>
      <c r="Z32" s="111">
        <v>0</v>
      </c>
      <c r="AA32" s="111">
        <v>0</v>
      </c>
      <c r="AB32" s="111">
        <v>0</v>
      </c>
      <c r="AC32" s="111">
        <v>0</v>
      </c>
      <c r="AD32" s="111">
        <v>0</v>
      </c>
      <c r="AE32" s="111">
        <v>0</v>
      </c>
      <c r="AF32" s="111">
        <v>1</v>
      </c>
      <c r="AG32" s="111">
        <v>0</v>
      </c>
      <c r="AH32" s="111">
        <v>0</v>
      </c>
      <c r="AI32" s="111">
        <v>0</v>
      </c>
      <c r="AJ32" s="111">
        <v>0</v>
      </c>
      <c r="AK32" s="111">
        <v>0</v>
      </c>
      <c r="AL32" s="153">
        <v>-1282.7791291771882</v>
      </c>
      <c r="AM32" s="107">
        <v>203.13434095570301</v>
      </c>
      <c r="AN32" s="10"/>
      <c r="BF32" s="155">
        <f t="shared" si="0"/>
        <v>8496.865659044297</v>
      </c>
      <c r="BS32" s="156">
        <f t="shared" si="1"/>
        <v>203.13434095570301</v>
      </c>
      <c r="CC32" s="149">
        <f t="shared" si="2"/>
        <v>41263.560475507802</v>
      </c>
    </row>
    <row r="33" spans="1:81" ht="15.6" x14ac:dyDescent="0.3">
      <c r="A33" s="92">
        <v>2002</v>
      </c>
      <c r="B33" s="112" t="s">
        <v>82</v>
      </c>
      <c r="C33" s="112">
        <v>32</v>
      </c>
      <c r="D33" s="111">
        <v>6960</v>
      </c>
      <c r="E33" s="151">
        <v>9859.59020057612</v>
      </c>
      <c r="F33" s="120">
        <v>-2899.59020057612</v>
      </c>
      <c r="G33" s="137"/>
      <c r="H33" s="200" t="s">
        <v>20</v>
      </c>
      <c r="I33" s="139" t="s">
        <v>21</v>
      </c>
      <c r="J33" s="200" t="s">
        <v>23</v>
      </c>
      <c r="K33" s="200" t="s">
        <v>17</v>
      </c>
      <c r="L33" s="202" t="s">
        <v>24</v>
      </c>
      <c r="M33" s="202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20">
        <v>-2899.59020057612</v>
      </c>
      <c r="Z33" s="111">
        <v>0</v>
      </c>
      <c r="AA33" s="111">
        <v>0</v>
      </c>
      <c r="AB33" s="111">
        <v>0</v>
      </c>
      <c r="AC33" s="111">
        <v>0</v>
      </c>
      <c r="AD33" s="111">
        <v>0</v>
      </c>
      <c r="AE33" s="111">
        <v>0</v>
      </c>
      <c r="AF33" s="111">
        <v>0</v>
      </c>
      <c r="AG33" s="111">
        <v>1</v>
      </c>
      <c r="AH33" s="111">
        <v>0</v>
      </c>
      <c r="AI33" s="111">
        <v>0</v>
      </c>
      <c r="AJ33" s="111">
        <v>0</v>
      </c>
      <c r="AK33" s="111">
        <v>0</v>
      </c>
      <c r="AL33" s="153">
        <v>-3278.7245415318248</v>
      </c>
      <c r="AM33" s="107">
        <v>379.13434095570483</v>
      </c>
      <c r="BF33" s="155">
        <f t="shared" si="0"/>
        <v>6580.8656590442952</v>
      </c>
      <c r="BS33" s="156">
        <f t="shared" si="1"/>
        <v>379.13434095570483</v>
      </c>
      <c r="CC33" s="149">
        <f t="shared" si="2"/>
        <v>143742.84849191664</v>
      </c>
    </row>
    <row r="34" spans="1:81" ht="15.6" x14ac:dyDescent="0.3">
      <c r="A34" s="92">
        <v>2002</v>
      </c>
      <c r="B34" s="112" t="s">
        <v>93</v>
      </c>
      <c r="C34" s="112">
        <v>33</v>
      </c>
      <c r="D34" s="111">
        <v>9091</v>
      </c>
      <c r="E34" s="151">
        <v>9939.5356129307547</v>
      </c>
      <c r="F34" s="120">
        <v>-848.53561293075472</v>
      </c>
      <c r="G34" s="137" t="s">
        <v>3</v>
      </c>
      <c r="H34" s="201"/>
      <c r="I34" s="139" t="s">
        <v>22</v>
      </c>
      <c r="J34" s="201"/>
      <c r="K34" s="201"/>
      <c r="L34" s="139" t="s">
        <v>25</v>
      </c>
      <c r="M34" s="139" t="s">
        <v>26</v>
      </c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20">
        <v>-848.53561293075472</v>
      </c>
      <c r="Z34" s="111">
        <v>0</v>
      </c>
      <c r="AA34" s="111">
        <v>0</v>
      </c>
      <c r="AB34" s="111">
        <v>0</v>
      </c>
      <c r="AC34" s="111">
        <v>0</v>
      </c>
      <c r="AD34" s="111">
        <v>0</v>
      </c>
      <c r="AE34" s="111">
        <v>0</v>
      </c>
      <c r="AF34" s="111">
        <v>0</v>
      </c>
      <c r="AG34" s="111">
        <v>0</v>
      </c>
      <c r="AH34" s="111">
        <v>1</v>
      </c>
      <c r="AI34" s="111">
        <v>0</v>
      </c>
      <c r="AJ34" s="111">
        <v>0</v>
      </c>
      <c r="AK34" s="111">
        <v>0</v>
      </c>
      <c r="AL34" s="153">
        <v>-276.80303531420213</v>
      </c>
      <c r="AM34" s="107">
        <v>-571.73257761655259</v>
      </c>
      <c r="BF34" s="155">
        <f t="shared" si="0"/>
        <v>9662.7325776165526</v>
      </c>
      <c r="BS34" s="156">
        <f t="shared" si="1"/>
        <v>-571.73257761655259</v>
      </c>
      <c r="CC34" s="149">
        <f t="shared" si="2"/>
        <v>326878.14030806732</v>
      </c>
    </row>
    <row r="35" spans="1:81" ht="16.8" customHeight="1" x14ac:dyDescent="0.3">
      <c r="A35" s="92">
        <v>2002</v>
      </c>
      <c r="B35" s="112" t="s">
        <v>92</v>
      </c>
      <c r="C35" s="112">
        <v>34</v>
      </c>
      <c r="D35" s="111">
        <v>10933</v>
      </c>
      <c r="E35" s="151">
        <v>10019.481025285391</v>
      </c>
      <c r="F35" s="120">
        <v>913.5189747146087</v>
      </c>
      <c r="G35" s="141" t="s">
        <v>27</v>
      </c>
      <c r="H35" s="147">
        <v>7301.3370052277796</v>
      </c>
      <c r="I35" s="147">
        <v>531.73649006622145</v>
      </c>
      <c r="J35" s="142">
        <v>13.731118968943584</v>
      </c>
      <c r="K35" s="145">
        <v>6.3543895606143406E-25</v>
      </c>
      <c r="L35" s="143">
        <v>6246.6401983765572</v>
      </c>
      <c r="M35" s="143">
        <v>8356.0338120789929</v>
      </c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20">
        <v>913.5189747146087</v>
      </c>
      <c r="Z35" s="111">
        <v>0</v>
      </c>
      <c r="AA35" s="111">
        <v>0</v>
      </c>
      <c r="AB35" s="111">
        <v>0</v>
      </c>
      <c r="AC35" s="111">
        <v>0</v>
      </c>
      <c r="AD35" s="111">
        <v>0</v>
      </c>
      <c r="AE35" s="111">
        <v>0</v>
      </c>
      <c r="AF35" s="111">
        <v>0</v>
      </c>
      <c r="AG35" s="111">
        <v>0</v>
      </c>
      <c r="AH35" s="111">
        <v>0</v>
      </c>
      <c r="AI35" s="111">
        <v>1</v>
      </c>
      <c r="AJ35" s="111">
        <v>0</v>
      </c>
      <c r="AK35" s="111">
        <v>0</v>
      </c>
      <c r="AL35" s="153">
        <v>1225.5015523311613</v>
      </c>
      <c r="AM35" s="107">
        <v>-311.98257761655259</v>
      </c>
      <c r="BF35" s="155">
        <f t="shared" si="0"/>
        <v>11244.982577616553</v>
      </c>
      <c r="BS35" s="156">
        <f t="shared" si="1"/>
        <v>-311.98257761655259</v>
      </c>
      <c r="CC35" s="149">
        <f t="shared" si="2"/>
        <v>97333.128736268263</v>
      </c>
    </row>
    <row r="36" spans="1:81" ht="16.2" thickBot="1" x14ac:dyDescent="0.35">
      <c r="A36" s="92">
        <v>2002</v>
      </c>
      <c r="B36" s="112" t="s">
        <v>91</v>
      </c>
      <c r="C36" s="112">
        <v>35</v>
      </c>
      <c r="D36" s="111">
        <v>13117</v>
      </c>
      <c r="E36" s="151">
        <v>10099.426437640028</v>
      </c>
      <c r="F36" s="120">
        <v>3017.5735623599721</v>
      </c>
      <c r="G36" s="141" t="s">
        <v>28</v>
      </c>
      <c r="H36" s="147">
        <v>79.945412354635778</v>
      </c>
      <c r="I36" s="147">
        <v>8.7923364205139194</v>
      </c>
      <c r="J36" s="142">
        <v>9.0926243641121847</v>
      </c>
      <c r="K36" s="145">
        <v>8.2751922214763925E-15</v>
      </c>
      <c r="L36" s="143">
        <v>62.505854752856699</v>
      </c>
      <c r="M36" s="143">
        <v>97.384969956414864</v>
      </c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20">
        <v>3017.5735623599721</v>
      </c>
      <c r="Z36" s="111">
        <v>0</v>
      </c>
      <c r="AA36" s="111">
        <v>0</v>
      </c>
      <c r="AB36" s="111">
        <v>0</v>
      </c>
      <c r="AC36" s="111">
        <v>0</v>
      </c>
      <c r="AD36" s="111">
        <v>0</v>
      </c>
      <c r="AE36" s="111">
        <v>0</v>
      </c>
      <c r="AF36" s="111">
        <v>0</v>
      </c>
      <c r="AG36" s="111">
        <v>0</v>
      </c>
      <c r="AH36" s="111">
        <v>0</v>
      </c>
      <c r="AI36" s="111">
        <v>0</v>
      </c>
      <c r="AJ36" s="111">
        <v>1</v>
      </c>
      <c r="AK36" s="111">
        <v>0</v>
      </c>
      <c r="AL36" s="153">
        <v>4126.5561399765247</v>
      </c>
      <c r="AM36" s="107">
        <v>-1108.9825776165526</v>
      </c>
      <c r="AO36" s="197" t="s">
        <v>20</v>
      </c>
      <c r="AP36" s="90" t="s">
        <v>21</v>
      </c>
      <c r="AQ36" s="197" t="s">
        <v>23</v>
      </c>
      <c r="AR36" s="197" t="s">
        <v>17</v>
      </c>
      <c r="AS36" s="199" t="s">
        <v>24</v>
      </c>
      <c r="AT36" s="199"/>
      <c r="BF36" s="155">
        <f t="shared" si="0"/>
        <v>14225.982577616553</v>
      </c>
      <c r="BS36" s="156">
        <f t="shared" si="1"/>
        <v>-1108.9825776165526</v>
      </c>
      <c r="CC36" s="149">
        <f t="shared" si="2"/>
        <v>1229842.3574570531</v>
      </c>
    </row>
    <row r="37" spans="1:81" ht="16.2" thickBot="1" x14ac:dyDescent="0.35">
      <c r="A37" s="92">
        <v>2002</v>
      </c>
      <c r="B37" s="112" t="s">
        <v>90</v>
      </c>
      <c r="C37" s="112">
        <v>36</v>
      </c>
      <c r="D37" s="111">
        <v>15337</v>
      </c>
      <c r="E37" s="151">
        <v>10179.371849994663</v>
      </c>
      <c r="F37" s="120">
        <v>5157.6281500053374</v>
      </c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20">
        <v>5157.6281500053374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1</v>
      </c>
      <c r="AL37" s="153">
        <v>6522.6107276218881</v>
      </c>
      <c r="AM37" s="107">
        <v>-1364.9825776165508</v>
      </c>
      <c r="AN37" s="12" t="s">
        <v>3</v>
      </c>
      <c r="AO37" s="198"/>
      <c r="AP37" s="13" t="s">
        <v>22</v>
      </c>
      <c r="AQ37" s="198"/>
      <c r="AR37" s="198"/>
      <c r="AS37" s="13" t="s">
        <v>25</v>
      </c>
      <c r="AT37" s="13" t="s">
        <v>26</v>
      </c>
      <c r="AV37" s="131" t="s">
        <v>94</v>
      </c>
      <c r="AW37" s="132" t="s">
        <v>330</v>
      </c>
      <c r="BF37" s="155">
        <f t="shared" si="0"/>
        <v>16701.982577616553</v>
      </c>
      <c r="BS37" s="156">
        <f t="shared" si="1"/>
        <v>-1364.9825776165526</v>
      </c>
      <c r="CC37" s="149">
        <f t="shared" si="2"/>
        <v>1863177.4371967281</v>
      </c>
    </row>
    <row r="38" spans="1:81" ht="16.2" thickTop="1" x14ac:dyDescent="0.3">
      <c r="A38" s="92">
        <v>2003</v>
      </c>
      <c r="B38" s="112" t="s">
        <v>89</v>
      </c>
      <c r="C38" s="112">
        <v>37</v>
      </c>
      <c r="D38" s="111">
        <v>11267</v>
      </c>
      <c r="E38" s="151">
        <v>10259.317262349299</v>
      </c>
      <c r="F38" s="120">
        <v>1007.6827376507008</v>
      </c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20">
        <v>1007.6827376507008</v>
      </c>
      <c r="Z38" s="111">
        <v>1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G38" s="111">
        <v>0</v>
      </c>
      <c r="AH38" s="111">
        <v>0</v>
      </c>
      <c r="AI38" s="111">
        <v>0</v>
      </c>
      <c r="AJ38" s="111">
        <v>0</v>
      </c>
      <c r="AK38" s="111">
        <v>0</v>
      </c>
      <c r="AL38" s="153">
        <v>-1124.8844328271462</v>
      </c>
      <c r="AM38" s="107">
        <v>2132.567170477847</v>
      </c>
      <c r="AN38" s="14" t="s">
        <v>27</v>
      </c>
      <c r="AO38" s="39">
        <v>-1124.8844328271462</v>
      </c>
      <c r="AP38" s="39">
        <v>317.01920230724346</v>
      </c>
      <c r="AQ38" s="39">
        <v>-3.5483163942130833</v>
      </c>
      <c r="AR38" s="37">
        <v>6.126729823334948E-4</v>
      </c>
      <c r="AS38" s="39">
        <v>-1754.5119327403245</v>
      </c>
      <c r="AT38" s="39">
        <v>-495.25693291396783</v>
      </c>
      <c r="AV38" s="133" t="s">
        <v>89</v>
      </c>
      <c r="AW38" s="134">
        <v>-1124.8844328271505</v>
      </c>
      <c r="BF38" s="155">
        <f t="shared" si="0"/>
        <v>9134.432829522153</v>
      </c>
      <c r="BS38" s="156">
        <f t="shared" si="1"/>
        <v>2132.567170477847</v>
      </c>
      <c r="CC38" s="149">
        <f t="shared" si="2"/>
        <v>4547842.7365998905</v>
      </c>
    </row>
    <row r="39" spans="1:81" ht="15.6" x14ac:dyDescent="0.3">
      <c r="A39" s="92">
        <v>2003</v>
      </c>
      <c r="B39" s="112" t="s">
        <v>88</v>
      </c>
      <c r="C39" s="112">
        <v>38</v>
      </c>
      <c r="D39" s="111">
        <v>8889</v>
      </c>
      <c r="E39" s="151">
        <v>10339.262674703936</v>
      </c>
      <c r="F39" s="120">
        <v>-1450.2626747039358</v>
      </c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20">
        <v>-1450.2626747039358</v>
      </c>
      <c r="Z39" s="111">
        <v>0</v>
      </c>
      <c r="AA39" s="111">
        <v>1</v>
      </c>
      <c r="AB39" s="111">
        <v>0</v>
      </c>
      <c r="AC39" s="111">
        <v>0</v>
      </c>
      <c r="AD39" s="111">
        <v>0</v>
      </c>
      <c r="AE39" s="111">
        <v>0</v>
      </c>
      <c r="AF39" s="111">
        <v>0</v>
      </c>
      <c r="AG39" s="111">
        <v>0</v>
      </c>
      <c r="AH39" s="111">
        <v>0</v>
      </c>
      <c r="AI39" s="111">
        <v>0</v>
      </c>
      <c r="AJ39" s="111">
        <v>0</v>
      </c>
      <c r="AK39" s="111">
        <v>0</v>
      </c>
      <c r="AL39" s="153">
        <v>-1556.9409562928995</v>
      </c>
      <c r="AM39" s="107">
        <v>106.67828158896373</v>
      </c>
      <c r="AN39" s="14" t="s">
        <v>29</v>
      </c>
      <c r="AO39" s="39">
        <v>-432.05652346575334</v>
      </c>
      <c r="AP39" s="39">
        <v>448.33285543560385</v>
      </c>
      <c r="AQ39" s="39">
        <v>-0.96369587512377097</v>
      </c>
      <c r="AR39" s="37">
        <v>0.33772468405078482</v>
      </c>
      <c r="AS39" s="39">
        <v>-1322.484273086035</v>
      </c>
      <c r="AT39" s="39">
        <v>458.37122615452847</v>
      </c>
      <c r="AV39" s="133" t="s">
        <v>88</v>
      </c>
      <c r="AW39" s="134">
        <v>-1556.9409562928972</v>
      </c>
      <c r="BF39" s="155">
        <f t="shared" si="0"/>
        <v>8782.3217184110363</v>
      </c>
      <c r="BS39" s="156">
        <f t="shared" si="1"/>
        <v>106.67828158896373</v>
      </c>
      <c r="CC39" s="149">
        <f t="shared" si="2"/>
        <v>11380.255762774237</v>
      </c>
    </row>
    <row r="40" spans="1:81" ht="15.6" x14ac:dyDescent="0.3">
      <c r="A40" s="92">
        <v>2003</v>
      </c>
      <c r="B40" s="112" t="s">
        <v>87</v>
      </c>
      <c r="C40" s="112">
        <v>39</v>
      </c>
      <c r="D40" s="111">
        <v>9612</v>
      </c>
      <c r="E40" s="151">
        <v>10419.208087058571</v>
      </c>
      <c r="F40" s="120">
        <v>-807.20808705857053</v>
      </c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20">
        <v>-807.20808705857053</v>
      </c>
      <c r="Z40" s="111">
        <v>0</v>
      </c>
      <c r="AA40" s="111">
        <v>0</v>
      </c>
      <c r="AB40" s="111">
        <v>1</v>
      </c>
      <c r="AC40" s="111">
        <v>0</v>
      </c>
      <c r="AD40" s="111">
        <v>0</v>
      </c>
      <c r="AE40" s="111">
        <v>0</v>
      </c>
      <c r="AF40" s="111">
        <v>0</v>
      </c>
      <c r="AG40" s="111">
        <v>0</v>
      </c>
      <c r="AH40" s="111">
        <v>0</v>
      </c>
      <c r="AI40" s="111">
        <v>0</v>
      </c>
      <c r="AJ40" s="111">
        <v>0</v>
      </c>
      <c r="AK40" s="111">
        <v>0</v>
      </c>
      <c r="AL40" s="153">
        <v>-952.88636864753607</v>
      </c>
      <c r="AM40" s="107">
        <v>145.67828158896555</v>
      </c>
      <c r="AN40" s="14" t="s">
        <v>30</v>
      </c>
      <c r="AO40" s="39">
        <v>171.99806417961008</v>
      </c>
      <c r="AP40" s="39">
        <v>448.33285543560385</v>
      </c>
      <c r="AQ40" s="39">
        <v>0.38363921379907651</v>
      </c>
      <c r="AR40" s="37">
        <v>0.70213101646936105</v>
      </c>
      <c r="AS40" s="39">
        <v>-718.42968544067173</v>
      </c>
      <c r="AT40" s="39">
        <v>1062.4258137998918</v>
      </c>
      <c r="AV40" s="133" t="s">
        <v>87</v>
      </c>
      <c r="AW40" s="134">
        <v>-952.886368647533</v>
      </c>
      <c r="BF40" s="155">
        <f t="shared" si="0"/>
        <v>9466.3217184110345</v>
      </c>
      <c r="BS40" s="156">
        <f t="shared" si="1"/>
        <v>145.67828158896555</v>
      </c>
      <c r="CC40" s="149">
        <f t="shared" si="2"/>
        <v>21222.161726713937</v>
      </c>
    </row>
    <row r="41" spans="1:81" ht="16.2" thickBot="1" x14ac:dyDescent="0.35">
      <c r="A41" s="92">
        <v>2003</v>
      </c>
      <c r="B41" s="112" t="s">
        <v>86</v>
      </c>
      <c r="C41" s="112">
        <v>40</v>
      </c>
      <c r="D41" s="111">
        <v>10511</v>
      </c>
      <c r="E41" s="151">
        <v>10499.153499413205</v>
      </c>
      <c r="F41" s="120">
        <v>11.846500586794718</v>
      </c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20">
        <v>11.846500586794718</v>
      </c>
      <c r="Z41" s="111">
        <v>0</v>
      </c>
      <c r="AA41" s="111">
        <v>0</v>
      </c>
      <c r="AB41" s="111">
        <v>0</v>
      </c>
      <c r="AC41" s="111">
        <v>1</v>
      </c>
      <c r="AD41" s="111">
        <v>0</v>
      </c>
      <c r="AE41" s="111">
        <v>0</v>
      </c>
      <c r="AF41" s="111">
        <v>0</v>
      </c>
      <c r="AG41" s="111">
        <v>0</v>
      </c>
      <c r="AH41" s="111">
        <v>0</v>
      </c>
      <c r="AI41" s="111">
        <v>0</v>
      </c>
      <c r="AJ41" s="111">
        <v>0</v>
      </c>
      <c r="AK41" s="111">
        <v>0</v>
      </c>
      <c r="AL41" s="153">
        <v>-847.16511433550477</v>
      </c>
      <c r="AM41" s="107">
        <v>859.01161492229949</v>
      </c>
      <c r="AN41" s="14" t="s">
        <v>31</v>
      </c>
      <c r="AO41" s="39">
        <v>277.71931849164139</v>
      </c>
      <c r="AP41" s="39">
        <v>448.33285543560385</v>
      </c>
      <c r="AQ41" s="39">
        <v>0.61944895433061009</v>
      </c>
      <c r="AR41" s="37">
        <v>0.53715170576151583</v>
      </c>
      <c r="AS41" s="39">
        <v>-612.70843112864043</v>
      </c>
      <c r="AT41" s="39">
        <v>1168.1470681119231</v>
      </c>
      <c r="AV41" s="133" t="s">
        <v>86</v>
      </c>
      <c r="AW41" s="134">
        <v>-847.16511433550215</v>
      </c>
      <c r="BF41" s="155">
        <f t="shared" si="0"/>
        <v>9651.9883850777005</v>
      </c>
      <c r="BS41" s="156">
        <f t="shared" si="1"/>
        <v>859.01161492229949</v>
      </c>
      <c r="BU41" s="6" t="s">
        <v>337</v>
      </c>
      <c r="BV41" s="162" t="s">
        <v>332</v>
      </c>
      <c r="CC41" s="149">
        <f t="shared" si="2"/>
        <v>737900.95457141695</v>
      </c>
    </row>
    <row r="42" spans="1:81" ht="16.2" thickTop="1" x14ac:dyDescent="0.3">
      <c r="A42" s="92">
        <v>2003</v>
      </c>
      <c r="B42" s="112" t="s">
        <v>85</v>
      </c>
      <c r="C42" s="112">
        <v>41</v>
      </c>
      <c r="D42" s="111">
        <v>10571</v>
      </c>
      <c r="E42" s="151">
        <v>10579.098911767842</v>
      </c>
      <c r="F42" s="120">
        <v>-8.0989117678418552</v>
      </c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20">
        <v>-8.0989117678418552</v>
      </c>
      <c r="Z42" s="111">
        <v>0</v>
      </c>
      <c r="AA42" s="111">
        <v>0</v>
      </c>
      <c r="AB42" s="111">
        <v>0</v>
      </c>
      <c r="AC42" s="111">
        <v>0</v>
      </c>
      <c r="AD42" s="111">
        <v>1</v>
      </c>
      <c r="AE42" s="111">
        <v>0</v>
      </c>
      <c r="AF42" s="111">
        <v>0</v>
      </c>
      <c r="AG42" s="111">
        <v>0</v>
      </c>
      <c r="AH42" s="111">
        <v>0</v>
      </c>
      <c r="AI42" s="111">
        <v>0</v>
      </c>
      <c r="AJ42" s="111">
        <v>0</v>
      </c>
      <c r="AK42" s="111">
        <v>0</v>
      </c>
      <c r="AL42" s="153">
        <v>-680.33274891236397</v>
      </c>
      <c r="AM42" s="107">
        <v>672.23383714452211</v>
      </c>
      <c r="AN42" s="14" t="s">
        <v>32</v>
      </c>
      <c r="AO42" s="39">
        <v>444.55168391478219</v>
      </c>
      <c r="AP42" s="39">
        <v>448.33285543560385</v>
      </c>
      <c r="AQ42" s="39">
        <v>0.99156615118660474</v>
      </c>
      <c r="AR42" s="37">
        <v>0.32400999065906722</v>
      </c>
      <c r="AS42" s="39">
        <v>-445.87606570549963</v>
      </c>
      <c r="AT42" s="39">
        <v>1334.9794335350639</v>
      </c>
      <c r="AV42" s="133" t="s">
        <v>85</v>
      </c>
      <c r="AW42" s="134">
        <v>-680.33274891236033</v>
      </c>
      <c r="BF42" s="155">
        <f t="shared" si="0"/>
        <v>9898.7661628554779</v>
      </c>
      <c r="BS42" s="156">
        <f t="shared" si="1"/>
        <v>672.23383714452211</v>
      </c>
      <c r="BU42" s="4" t="s">
        <v>68</v>
      </c>
      <c r="BV42" s="36">
        <v>104</v>
      </c>
      <c r="CC42" s="149">
        <f t="shared" si="2"/>
        <v>451898.33180204791</v>
      </c>
    </row>
    <row r="43" spans="1:81" ht="15.6" x14ac:dyDescent="0.3">
      <c r="A43" s="92">
        <v>2003</v>
      </c>
      <c r="B43" s="112" t="s">
        <v>84</v>
      </c>
      <c r="C43" s="112">
        <v>42</v>
      </c>
      <c r="D43" s="111">
        <v>10644</v>
      </c>
      <c r="E43" s="151">
        <v>10659.044324122478</v>
      </c>
      <c r="F43" s="120">
        <v>-15.044324122478429</v>
      </c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20">
        <v>-15.044324122478429</v>
      </c>
      <c r="Z43" s="111">
        <v>0</v>
      </c>
      <c r="AA43" s="111">
        <v>0</v>
      </c>
      <c r="AB43" s="111">
        <v>0</v>
      </c>
      <c r="AC43" s="111">
        <v>0</v>
      </c>
      <c r="AD43" s="111">
        <v>0</v>
      </c>
      <c r="AE43" s="111">
        <v>1</v>
      </c>
      <c r="AF43" s="111">
        <v>0</v>
      </c>
      <c r="AG43" s="111">
        <v>0</v>
      </c>
      <c r="AH43" s="111">
        <v>0</v>
      </c>
      <c r="AI43" s="111">
        <v>0</v>
      </c>
      <c r="AJ43" s="111">
        <v>0</v>
      </c>
      <c r="AK43" s="111">
        <v>0</v>
      </c>
      <c r="AL43" s="153">
        <v>-585.50038348922135</v>
      </c>
      <c r="AM43" s="107">
        <v>570.45605936674292</v>
      </c>
      <c r="AN43" s="14" t="s">
        <v>33</v>
      </c>
      <c r="AO43" s="39">
        <v>539.38404933792481</v>
      </c>
      <c r="AP43" s="39">
        <v>448.33285543560385</v>
      </c>
      <c r="AQ43" s="39">
        <v>1.2030883813185069</v>
      </c>
      <c r="AR43" s="37">
        <v>0.23202901365728248</v>
      </c>
      <c r="AS43" s="39">
        <v>-351.04370028235701</v>
      </c>
      <c r="AT43" s="39">
        <v>1429.8117989582065</v>
      </c>
      <c r="AV43" s="133" t="s">
        <v>84</v>
      </c>
      <c r="AW43" s="134">
        <v>-585.50038348921817</v>
      </c>
      <c r="BF43" s="155">
        <f t="shared" si="0"/>
        <v>10073.543940633257</v>
      </c>
      <c r="BS43" s="156">
        <f t="shared" si="1"/>
        <v>570.45605936674292</v>
      </c>
      <c r="BU43" s="159" t="s">
        <v>69</v>
      </c>
      <c r="BV43" s="160">
        <v>9.8058067569092022E-2</v>
      </c>
      <c r="CC43" s="149">
        <f t="shared" si="2"/>
        <v>325420.1156682329</v>
      </c>
    </row>
    <row r="44" spans="1:81" ht="15.6" x14ac:dyDescent="0.3">
      <c r="A44" s="92">
        <v>2003</v>
      </c>
      <c r="B44" s="112" t="s">
        <v>83</v>
      </c>
      <c r="C44" s="112">
        <v>43</v>
      </c>
      <c r="D44" s="111">
        <v>9766</v>
      </c>
      <c r="E44" s="151">
        <v>10738.989736477113</v>
      </c>
      <c r="F44" s="120">
        <v>-972.98973647711318</v>
      </c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20">
        <v>-972.98973647711318</v>
      </c>
      <c r="Z44" s="111">
        <v>0</v>
      </c>
      <c r="AA44" s="111">
        <v>0</v>
      </c>
      <c r="AB44" s="111">
        <v>0</v>
      </c>
      <c r="AC44" s="111">
        <v>0</v>
      </c>
      <c r="AD44" s="111">
        <v>0</v>
      </c>
      <c r="AE44" s="111">
        <v>0</v>
      </c>
      <c r="AF44" s="111">
        <v>1</v>
      </c>
      <c r="AG44" s="111">
        <v>0</v>
      </c>
      <c r="AH44" s="111">
        <v>0</v>
      </c>
      <c r="AI44" s="111">
        <v>0</v>
      </c>
      <c r="AJ44" s="111">
        <v>0</v>
      </c>
      <c r="AK44" s="111">
        <v>0</v>
      </c>
      <c r="AL44" s="153">
        <v>-1282.7791291771882</v>
      </c>
      <c r="AM44" s="107">
        <v>309.78939270007504</v>
      </c>
      <c r="AN44" s="14" t="s">
        <v>34</v>
      </c>
      <c r="AO44" s="39">
        <v>-157.89469635004207</v>
      </c>
      <c r="AP44" s="39">
        <v>448.33285543560385</v>
      </c>
      <c r="AQ44" s="39">
        <v>-0.35218185425342136</v>
      </c>
      <c r="AR44" s="37">
        <v>0.72550734759611335</v>
      </c>
      <c r="AS44" s="39">
        <v>-1048.3224459703238</v>
      </c>
      <c r="AT44" s="39">
        <v>732.53305327023975</v>
      </c>
      <c r="AV44" s="133" t="s">
        <v>83</v>
      </c>
      <c r="AW44" s="134">
        <v>-1282.7791291771873</v>
      </c>
      <c r="BF44" s="155">
        <f t="shared" si="0"/>
        <v>9456.210607299925</v>
      </c>
      <c r="BS44" s="156">
        <f t="shared" si="1"/>
        <v>309.78939270007504</v>
      </c>
      <c r="BU44" s="4" t="s">
        <v>70</v>
      </c>
      <c r="BV44" s="161">
        <v>0.33965580552698466</v>
      </c>
      <c r="CC44" s="149">
        <f t="shared" si="2"/>
        <v>95969.467829481306</v>
      </c>
    </row>
    <row r="45" spans="1:81" ht="15.6" x14ac:dyDescent="0.3">
      <c r="A45" s="92">
        <v>2003</v>
      </c>
      <c r="B45" s="112" t="s">
        <v>82</v>
      </c>
      <c r="C45" s="112">
        <v>44</v>
      </c>
      <c r="D45" s="111">
        <v>7672</v>
      </c>
      <c r="E45" s="151">
        <v>10818.93514883175</v>
      </c>
      <c r="F45" s="120">
        <v>-3146.9351488317498</v>
      </c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20">
        <v>-3146.9351488317498</v>
      </c>
      <c r="Z45" s="111">
        <v>0</v>
      </c>
      <c r="AA45" s="111">
        <v>0</v>
      </c>
      <c r="AB45" s="111">
        <v>0</v>
      </c>
      <c r="AC45" s="111">
        <v>0</v>
      </c>
      <c r="AD45" s="111">
        <v>0</v>
      </c>
      <c r="AE45" s="111">
        <v>0</v>
      </c>
      <c r="AF45" s="111">
        <v>0</v>
      </c>
      <c r="AG45" s="111">
        <v>1</v>
      </c>
      <c r="AH45" s="111">
        <v>0</v>
      </c>
      <c r="AI45" s="111">
        <v>0</v>
      </c>
      <c r="AJ45" s="111">
        <v>0</v>
      </c>
      <c r="AK45" s="111">
        <v>0</v>
      </c>
      <c r="AL45" s="153">
        <v>-3278.7245415318248</v>
      </c>
      <c r="AM45" s="107">
        <v>131.78939270007504</v>
      </c>
      <c r="AN45" s="14" t="s">
        <v>35</v>
      </c>
      <c r="AO45" s="39">
        <v>-2153.8401087046786</v>
      </c>
      <c r="AP45" s="39">
        <v>448.33285543560385</v>
      </c>
      <c r="AQ45" s="39">
        <v>-4.8041094525896169</v>
      </c>
      <c r="AR45" s="37">
        <v>6.015589066600213E-6</v>
      </c>
      <c r="AS45" s="39">
        <v>-3044.2678583249603</v>
      </c>
      <c r="AT45" s="39">
        <v>-1263.4123590843969</v>
      </c>
      <c r="AV45" s="133" t="s">
        <v>82</v>
      </c>
      <c r="AW45" s="134">
        <v>-3278.724541531823</v>
      </c>
      <c r="BF45" s="155">
        <f t="shared" si="0"/>
        <v>7540.210607299925</v>
      </c>
      <c r="BS45" s="156">
        <f t="shared" si="1"/>
        <v>131.78939270007504</v>
      </c>
      <c r="BU45" s="4" t="s">
        <v>71</v>
      </c>
      <c r="BV45" s="35">
        <v>6.3048364520980157E-2</v>
      </c>
      <c r="CC45" s="149">
        <f t="shared" si="2"/>
        <v>17368.444028254591</v>
      </c>
    </row>
    <row r="46" spans="1:81" ht="15.6" x14ac:dyDescent="0.3">
      <c r="A46" s="92">
        <v>2003</v>
      </c>
      <c r="B46" s="112" t="s">
        <v>93</v>
      </c>
      <c r="C46" s="112">
        <v>45</v>
      </c>
      <c r="D46" s="111">
        <v>11016</v>
      </c>
      <c r="E46" s="151">
        <v>10898.880561186385</v>
      </c>
      <c r="F46" s="120">
        <v>117.11943881361549</v>
      </c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20">
        <v>117.11943881361549</v>
      </c>
      <c r="Z46" s="111">
        <v>0</v>
      </c>
      <c r="AA46" s="111">
        <v>0</v>
      </c>
      <c r="AB46" s="111">
        <v>0</v>
      </c>
      <c r="AC46" s="111">
        <v>0</v>
      </c>
      <c r="AD46" s="111">
        <v>0</v>
      </c>
      <c r="AE46" s="111">
        <v>0</v>
      </c>
      <c r="AF46" s="111">
        <v>0</v>
      </c>
      <c r="AG46" s="111">
        <v>0</v>
      </c>
      <c r="AH46" s="111">
        <v>1</v>
      </c>
      <c r="AI46" s="111">
        <v>0</v>
      </c>
      <c r="AJ46" s="111">
        <v>0</v>
      </c>
      <c r="AK46" s="111">
        <v>0</v>
      </c>
      <c r="AL46" s="153">
        <v>-276.80303531420213</v>
      </c>
      <c r="AM46" s="107">
        <v>393.92247412781762</v>
      </c>
      <c r="AN46" s="14" t="s">
        <v>36</v>
      </c>
      <c r="AO46" s="39">
        <v>848.08139751294402</v>
      </c>
      <c r="AP46" s="39">
        <v>462.13092959894192</v>
      </c>
      <c r="AQ46" s="39">
        <v>1.8351539427342536</v>
      </c>
      <c r="AR46" s="37">
        <v>6.9714076316664986E-2</v>
      </c>
      <c r="AS46" s="39">
        <v>-69.750518403420529</v>
      </c>
      <c r="AT46" s="39">
        <v>1765.9133134293086</v>
      </c>
      <c r="AV46" s="133" t="s">
        <v>93</v>
      </c>
      <c r="AW46" s="134">
        <v>-276.80303531419963</v>
      </c>
      <c r="BF46" s="155">
        <f t="shared" si="0"/>
        <v>10622.077525872182</v>
      </c>
      <c r="BS46" s="156">
        <f t="shared" si="1"/>
        <v>393.92247412781762</v>
      </c>
      <c r="BU46" s="4" t="s">
        <v>72</v>
      </c>
      <c r="BV46" s="35">
        <v>-4.6061412848184997E-2</v>
      </c>
      <c r="CC46" s="149">
        <f t="shared" si="2"/>
        <v>155174.91562298115</v>
      </c>
    </row>
    <row r="47" spans="1:81" ht="15.6" x14ac:dyDescent="0.3">
      <c r="A47" s="92">
        <v>2003</v>
      </c>
      <c r="B47" s="112" t="s">
        <v>92</v>
      </c>
      <c r="C47" s="112">
        <v>46</v>
      </c>
      <c r="D47" s="111">
        <v>11802</v>
      </c>
      <c r="E47" s="151">
        <v>10978.825973541021</v>
      </c>
      <c r="F47" s="120">
        <v>823.17402645897891</v>
      </c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20">
        <v>823.17402645897891</v>
      </c>
      <c r="Z47" s="111">
        <v>0</v>
      </c>
      <c r="AA47" s="111">
        <v>0</v>
      </c>
      <c r="AB47" s="111">
        <v>0</v>
      </c>
      <c r="AC47" s="111">
        <v>0</v>
      </c>
      <c r="AD47" s="111">
        <v>0</v>
      </c>
      <c r="AE47" s="111">
        <v>0</v>
      </c>
      <c r="AF47" s="111">
        <v>0</v>
      </c>
      <c r="AG47" s="111">
        <v>0</v>
      </c>
      <c r="AH47" s="111">
        <v>0</v>
      </c>
      <c r="AI47" s="111">
        <v>1</v>
      </c>
      <c r="AJ47" s="111">
        <v>0</v>
      </c>
      <c r="AK47" s="111">
        <v>0</v>
      </c>
      <c r="AL47" s="153">
        <v>1225.5015523311613</v>
      </c>
      <c r="AM47" s="107">
        <v>-402.32752587218238</v>
      </c>
      <c r="AN47" s="14" t="s">
        <v>37</v>
      </c>
      <c r="AO47" s="39">
        <v>2350.3859851583074</v>
      </c>
      <c r="AP47" s="39">
        <v>462.13092959894186</v>
      </c>
      <c r="AQ47" s="39">
        <v>5.0859742004242801</v>
      </c>
      <c r="AR47" s="37">
        <v>1.9196790368540847E-6</v>
      </c>
      <c r="AS47" s="39">
        <v>1432.5540692419431</v>
      </c>
      <c r="AT47" s="39">
        <v>3268.2179010746718</v>
      </c>
      <c r="AV47" s="133" t="s">
        <v>92</v>
      </c>
      <c r="AW47" s="134">
        <v>1225.5015523311645</v>
      </c>
      <c r="BF47" s="155">
        <f t="shared" si="0"/>
        <v>12204.327525872182</v>
      </c>
      <c r="BS47" s="156">
        <f t="shared" si="1"/>
        <v>-402.32752587218238</v>
      </c>
      <c r="BU47" s="4" t="s">
        <v>73</v>
      </c>
      <c r="BV47" s="161">
        <v>-0.20228576245102045</v>
      </c>
      <c r="CC47" s="149">
        <f t="shared" si="2"/>
        <v>161867.43807443159</v>
      </c>
    </row>
    <row r="48" spans="1:81" ht="15.6" x14ac:dyDescent="0.3">
      <c r="A48" s="92">
        <v>2003</v>
      </c>
      <c r="B48" s="112" t="s">
        <v>91</v>
      </c>
      <c r="C48" s="112">
        <v>47</v>
      </c>
      <c r="D48" s="111">
        <v>14923</v>
      </c>
      <c r="E48" s="151">
        <v>11058.771385895656</v>
      </c>
      <c r="F48" s="120">
        <v>3864.2286141043442</v>
      </c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20">
        <v>3864.2286141043442</v>
      </c>
      <c r="Z48" s="111">
        <v>0</v>
      </c>
      <c r="AA48" s="111">
        <v>0</v>
      </c>
      <c r="AB48" s="111">
        <v>0</v>
      </c>
      <c r="AC48" s="111">
        <v>0</v>
      </c>
      <c r="AD48" s="111">
        <v>0</v>
      </c>
      <c r="AE48" s="111">
        <v>0</v>
      </c>
      <c r="AF48" s="111">
        <v>0</v>
      </c>
      <c r="AG48" s="111">
        <v>0</v>
      </c>
      <c r="AH48" s="111">
        <v>0</v>
      </c>
      <c r="AI48" s="111">
        <v>0</v>
      </c>
      <c r="AJ48" s="111">
        <v>1</v>
      </c>
      <c r="AK48" s="111">
        <v>0</v>
      </c>
      <c r="AL48" s="153">
        <v>4126.5561399765247</v>
      </c>
      <c r="AM48" s="107">
        <v>-262.32752587218056</v>
      </c>
      <c r="AN48" s="14" t="s">
        <v>38</v>
      </c>
      <c r="AO48" s="39">
        <v>5251.4405728036709</v>
      </c>
      <c r="AP48" s="39">
        <v>462.13092959894186</v>
      </c>
      <c r="AQ48" s="39">
        <v>11.363534090568464</v>
      </c>
      <c r="AR48" s="37">
        <v>3.2576111044850894E-19</v>
      </c>
      <c r="AS48" s="39">
        <v>4333.6086568873061</v>
      </c>
      <c r="AT48" s="39">
        <v>6169.2724887200357</v>
      </c>
      <c r="AV48" s="133" t="s">
        <v>91</v>
      </c>
      <c r="AW48" s="134">
        <v>4126.5561399765284</v>
      </c>
      <c r="BF48" s="155">
        <f t="shared" si="0"/>
        <v>15185.327525872181</v>
      </c>
      <c r="BS48" s="156">
        <f t="shared" si="1"/>
        <v>-262.32752587218056</v>
      </c>
      <c r="BU48" s="4" t="s">
        <v>74</v>
      </c>
      <c r="BV48" s="35">
        <v>-9.7354998489493458E-2</v>
      </c>
      <c r="CC48" s="149">
        <f t="shared" si="2"/>
        <v>68815.73083021956</v>
      </c>
    </row>
    <row r="49" spans="1:81" ht="16.2" thickBot="1" x14ac:dyDescent="0.35">
      <c r="A49" s="92">
        <v>2003</v>
      </c>
      <c r="B49" s="112" t="s">
        <v>90</v>
      </c>
      <c r="C49" s="112">
        <v>48</v>
      </c>
      <c r="D49" s="111">
        <v>17460</v>
      </c>
      <c r="E49" s="151">
        <v>11138.716798250292</v>
      </c>
      <c r="F49" s="120">
        <v>6321.2832017497076</v>
      </c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20">
        <v>6321.2832017497076</v>
      </c>
      <c r="Z49" s="111">
        <v>0</v>
      </c>
      <c r="AA49" s="111">
        <v>0</v>
      </c>
      <c r="AB49" s="111">
        <v>0</v>
      </c>
      <c r="AC49" s="111">
        <v>0</v>
      </c>
      <c r="AD49" s="111">
        <v>0</v>
      </c>
      <c r="AE49" s="111">
        <v>0</v>
      </c>
      <c r="AF49" s="111">
        <v>0</v>
      </c>
      <c r="AG49" s="111">
        <v>0</v>
      </c>
      <c r="AH49" s="111">
        <v>0</v>
      </c>
      <c r="AI49" s="111">
        <v>0</v>
      </c>
      <c r="AJ49" s="111">
        <v>0</v>
      </c>
      <c r="AK49" s="111">
        <v>1</v>
      </c>
      <c r="AL49" s="153">
        <v>6522.6107276218881</v>
      </c>
      <c r="AM49" s="107">
        <v>-201.32752587218056</v>
      </c>
      <c r="AN49" s="14" t="s">
        <v>39</v>
      </c>
      <c r="AO49" s="39">
        <v>7647.4951604490343</v>
      </c>
      <c r="AP49" s="39">
        <v>462.13092959894192</v>
      </c>
      <c r="AQ49" s="39">
        <v>16.548330074089339</v>
      </c>
      <c r="AR49" s="37">
        <v>2.5273975244010837E-29</v>
      </c>
      <c r="AS49" s="39">
        <v>6729.6632445326695</v>
      </c>
      <c r="AT49" s="39">
        <v>8565.3270763653982</v>
      </c>
      <c r="AV49" s="135" t="s">
        <v>90</v>
      </c>
      <c r="AW49" s="136">
        <v>6522.6107276218918</v>
      </c>
      <c r="BF49" s="155">
        <f t="shared" si="0"/>
        <v>17661.327525872181</v>
      </c>
      <c r="BS49" s="156">
        <f t="shared" si="1"/>
        <v>-201.32752587218056</v>
      </c>
      <c r="BU49" s="4" t="s">
        <v>75</v>
      </c>
      <c r="BV49" s="35">
        <v>-6.3099173243991349E-2</v>
      </c>
      <c r="CC49" s="149">
        <f t="shared" si="2"/>
        <v>40532.772673813532</v>
      </c>
    </row>
    <row r="50" spans="1:81" ht="14.4" x14ac:dyDescent="0.3">
      <c r="A50" s="92">
        <v>2004</v>
      </c>
      <c r="B50" s="112" t="s">
        <v>89</v>
      </c>
      <c r="C50" s="112">
        <v>49</v>
      </c>
      <c r="D50" s="111">
        <v>10053</v>
      </c>
      <c r="E50" s="151">
        <v>11218.662210604929</v>
      </c>
      <c r="F50" s="120">
        <v>-1165.662210604929</v>
      </c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20">
        <v>-1165.662210604929</v>
      </c>
      <c r="Z50" s="111">
        <v>1</v>
      </c>
      <c r="AA50" s="111">
        <v>0</v>
      </c>
      <c r="AB50" s="111">
        <v>0</v>
      </c>
      <c r="AC50" s="111">
        <v>0</v>
      </c>
      <c r="AD50" s="111">
        <v>0</v>
      </c>
      <c r="AE50" s="111">
        <v>0</v>
      </c>
      <c r="AF50" s="111">
        <v>0</v>
      </c>
      <c r="AG50" s="111">
        <v>0</v>
      </c>
      <c r="AH50" s="111">
        <v>0</v>
      </c>
      <c r="AI50" s="111">
        <v>0</v>
      </c>
      <c r="AJ50" s="111">
        <v>0</v>
      </c>
      <c r="AK50" s="111">
        <v>0</v>
      </c>
      <c r="AL50" s="153">
        <v>-1124.8844328271462</v>
      </c>
      <c r="AM50" s="107">
        <v>-40.777777777782831</v>
      </c>
      <c r="BF50" s="155">
        <f t="shared" si="0"/>
        <v>10093.777777777783</v>
      </c>
      <c r="BS50" s="156">
        <f t="shared" si="1"/>
        <v>-40.777777777782831</v>
      </c>
      <c r="BU50" s="4" t="s">
        <v>76</v>
      </c>
      <c r="BV50" s="35">
        <v>-6.7802064181117755E-2</v>
      </c>
      <c r="CC50" s="149">
        <f t="shared" si="2"/>
        <v>1662.8271604942393</v>
      </c>
    </row>
    <row r="51" spans="1:81" ht="14.4" x14ac:dyDescent="0.3">
      <c r="A51" s="92">
        <v>2004</v>
      </c>
      <c r="B51" s="112" t="s">
        <v>88</v>
      </c>
      <c r="C51" s="112">
        <v>50</v>
      </c>
      <c r="D51" s="111">
        <v>10807</v>
      </c>
      <c r="E51" s="151">
        <v>11298.607622959564</v>
      </c>
      <c r="F51" s="120">
        <v>-491.60762295956374</v>
      </c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20">
        <v>-491.60762295956374</v>
      </c>
      <c r="Z51" s="111">
        <v>0</v>
      </c>
      <c r="AA51" s="111">
        <v>1</v>
      </c>
      <c r="AB51" s="111">
        <v>0</v>
      </c>
      <c r="AC51" s="111">
        <v>0</v>
      </c>
      <c r="AD51" s="111">
        <v>0</v>
      </c>
      <c r="AE51" s="111">
        <v>0</v>
      </c>
      <c r="AF51" s="111">
        <v>0</v>
      </c>
      <c r="AG51" s="111">
        <v>0</v>
      </c>
      <c r="AH51" s="111">
        <v>0</v>
      </c>
      <c r="AI51" s="111">
        <v>0</v>
      </c>
      <c r="AJ51" s="111">
        <v>0</v>
      </c>
      <c r="AK51" s="111">
        <v>0</v>
      </c>
      <c r="AL51" s="153">
        <v>-1556.9409562928995</v>
      </c>
      <c r="AM51" s="107">
        <v>1065.3333333333358</v>
      </c>
      <c r="BF51" s="155">
        <f t="shared" si="0"/>
        <v>9741.6666666666642</v>
      </c>
      <c r="BS51" s="156">
        <f t="shared" si="1"/>
        <v>1065.3333333333358</v>
      </c>
      <c r="BU51" s="4" t="s">
        <v>77</v>
      </c>
      <c r="BV51" s="35">
        <v>-0.15581028726603804</v>
      </c>
      <c r="CC51" s="149">
        <f t="shared" si="2"/>
        <v>1134935.1111111164</v>
      </c>
    </row>
    <row r="52" spans="1:81" ht="14.4" x14ac:dyDescent="0.3">
      <c r="A52" s="92">
        <v>2004</v>
      </c>
      <c r="B52" s="112" t="s">
        <v>87</v>
      </c>
      <c r="C52" s="112">
        <v>51</v>
      </c>
      <c r="D52" s="111">
        <v>10713</v>
      </c>
      <c r="E52" s="151">
        <v>11378.5530353142</v>
      </c>
      <c r="F52" s="120">
        <v>-665.55303531420032</v>
      </c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20">
        <v>-665.55303531420032</v>
      </c>
      <c r="Z52" s="111">
        <v>0</v>
      </c>
      <c r="AA52" s="111">
        <v>0</v>
      </c>
      <c r="AB52" s="111">
        <v>1</v>
      </c>
      <c r="AC52" s="111">
        <v>0</v>
      </c>
      <c r="AD52" s="111">
        <v>0</v>
      </c>
      <c r="AE52" s="111">
        <v>0</v>
      </c>
      <c r="AF52" s="111">
        <v>0</v>
      </c>
      <c r="AG52" s="111">
        <v>0</v>
      </c>
      <c r="AH52" s="111">
        <v>0</v>
      </c>
      <c r="AI52" s="111">
        <v>0</v>
      </c>
      <c r="AJ52" s="111">
        <v>0</v>
      </c>
      <c r="AK52" s="111">
        <v>0</v>
      </c>
      <c r="AL52" s="153">
        <v>-952.88636864753607</v>
      </c>
      <c r="AM52" s="107">
        <v>287.33333333333576</v>
      </c>
      <c r="BF52" s="155">
        <f t="shared" si="0"/>
        <v>10425.666666666664</v>
      </c>
      <c r="BS52" s="156">
        <f t="shared" si="1"/>
        <v>287.33333333333576</v>
      </c>
      <c r="BU52" s="4" t="s">
        <v>78</v>
      </c>
      <c r="BV52" s="35">
        <v>-6.4496900328062684E-2</v>
      </c>
      <c r="CC52" s="149">
        <f t="shared" si="2"/>
        <v>82560.444444445835</v>
      </c>
    </row>
    <row r="53" spans="1:81" ht="14.4" x14ac:dyDescent="0.3">
      <c r="A53" s="92">
        <v>2004</v>
      </c>
      <c r="B53" s="112" t="s">
        <v>86</v>
      </c>
      <c r="C53" s="112">
        <v>52</v>
      </c>
      <c r="D53" s="111">
        <v>10731</v>
      </c>
      <c r="E53" s="151">
        <v>11458.498447668835</v>
      </c>
      <c r="F53" s="120">
        <v>-727.49844766883507</v>
      </c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0">
        <v>-727.49844766883507</v>
      </c>
      <c r="Z53" s="111">
        <v>0</v>
      </c>
      <c r="AA53" s="111">
        <v>0</v>
      </c>
      <c r="AB53" s="111">
        <v>0</v>
      </c>
      <c r="AC53" s="111">
        <v>1</v>
      </c>
      <c r="AD53" s="111">
        <v>0</v>
      </c>
      <c r="AE53" s="111">
        <v>0</v>
      </c>
      <c r="AF53" s="111">
        <v>0</v>
      </c>
      <c r="AG53" s="111">
        <v>0</v>
      </c>
      <c r="AH53" s="111">
        <v>0</v>
      </c>
      <c r="AI53" s="111">
        <v>0</v>
      </c>
      <c r="AJ53" s="111">
        <v>0</v>
      </c>
      <c r="AK53" s="111">
        <v>0</v>
      </c>
      <c r="AL53" s="153">
        <v>-847.16511433550477</v>
      </c>
      <c r="AM53" s="107">
        <v>119.6666666666697</v>
      </c>
      <c r="BF53" s="155">
        <f t="shared" si="0"/>
        <v>10611.33333333333</v>
      </c>
      <c r="BS53" s="156">
        <f t="shared" si="1"/>
        <v>119.6666666666697</v>
      </c>
      <c r="BU53" s="4" t="s">
        <v>79</v>
      </c>
      <c r="BV53" s="35">
        <v>1.2839740413316604E-2</v>
      </c>
      <c r="CC53" s="149">
        <f t="shared" si="2"/>
        <v>14320.111111111837</v>
      </c>
    </row>
    <row r="54" spans="1:81" ht="14.4" x14ac:dyDescent="0.3">
      <c r="A54" s="92">
        <v>2004</v>
      </c>
      <c r="B54" s="112" t="s">
        <v>85</v>
      </c>
      <c r="C54" s="112">
        <v>53</v>
      </c>
      <c r="D54" s="111">
        <v>11344</v>
      </c>
      <c r="E54" s="151">
        <v>11538.443860023472</v>
      </c>
      <c r="F54" s="120">
        <v>-194.44386002347164</v>
      </c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20">
        <v>-194.44386002347164</v>
      </c>
      <c r="Z54" s="111">
        <v>0</v>
      </c>
      <c r="AA54" s="111">
        <v>0</v>
      </c>
      <c r="AB54" s="111">
        <v>0</v>
      </c>
      <c r="AC54" s="111">
        <v>0</v>
      </c>
      <c r="AD54" s="111">
        <v>1</v>
      </c>
      <c r="AE54" s="111">
        <v>0</v>
      </c>
      <c r="AF54" s="111">
        <v>0</v>
      </c>
      <c r="AG54" s="111">
        <v>0</v>
      </c>
      <c r="AH54" s="111">
        <v>0</v>
      </c>
      <c r="AI54" s="111">
        <v>0</v>
      </c>
      <c r="AJ54" s="111">
        <v>0</v>
      </c>
      <c r="AK54" s="111">
        <v>0</v>
      </c>
      <c r="AL54" s="153">
        <v>-680.33274891236397</v>
      </c>
      <c r="AM54" s="107">
        <v>485.88888888889232</v>
      </c>
      <c r="BF54" s="155">
        <f t="shared" si="0"/>
        <v>10858.111111111108</v>
      </c>
      <c r="BS54" s="156">
        <f t="shared" si="1"/>
        <v>485.88888888889232</v>
      </c>
      <c r="BU54" s="4" t="s">
        <v>80</v>
      </c>
      <c r="BV54" s="35">
        <v>0.14868289219830658</v>
      </c>
      <c r="CC54" s="149">
        <f t="shared" si="2"/>
        <v>236088.01234568236</v>
      </c>
    </row>
    <row r="55" spans="1:81" ht="14.4" x14ac:dyDescent="0.3">
      <c r="A55" s="92">
        <v>2004</v>
      </c>
      <c r="B55" s="112" t="s">
        <v>84</v>
      </c>
      <c r="C55" s="112">
        <v>54</v>
      </c>
      <c r="D55" s="111">
        <v>11510</v>
      </c>
      <c r="E55" s="151">
        <v>11618.389272378106</v>
      </c>
      <c r="F55" s="120">
        <v>-108.3892723781064</v>
      </c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20">
        <v>-108.3892723781064</v>
      </c>
      <c r="Z55" s="111">
        <v>0</v>
      </c>
      <c r="AA55" s="111">
        <v>0</v>
      </c>
      <c r="AB55" s="111">
        <v>0</v>
      </c>
      <c r="AC55" s="111">
        <v>0</v>
      </c>
      <c r="AD55" s="111">
        <v>0</v>
      </c>
      <c r="AE55" s="111">
        <v>1</v>
      </c>
      <c r="AF55" s="111">
        <v>0</v>
      </c>
      <c r="AG55" s="111">
        <v>0</v>
      </c>
      <c r="AH55" s="111">
        <v>0</v>
      </c>
      <c r="AI55" s="111">
        <v>0</v>
      </c>
      <c r="AJ55" s="111">
        <v>0</v>
      </c>
      <c r="AK55" s="111">
        <v>0</v>
      </c>
      <c r="AL55" s="153">
        <v>-585.50038348922135</v>
      </c>
      <c r="AM55" s="107">
        <v>477.11111111111495</v>
      </c>
      <c r="BF55" s="155">
        <f t="shared" si="0"/>
        <v>11032.888888888885</v>
      </c>
      <c r="BS55" s="156">
        <f t="shared" si="1"/>
        <v>477.11111111111495</v>
      </c>
      <c r="BU55" s="4" t="s">
        <v>81</v>
      </c>
      <c r="BV55" s="161">
        <v>0.40838619423449296</v>
      </c>
      <c r="CC55" s="149">
        <f t="shared" si="2"/>
        <v>227635.01234568268</v>
      </c>
    </row>
    <row r="56" spans="1:81" ht="14.4" x14ac:dyDescent="0.3">
      <c r="A56" s="92">
        <v>2004</v>
      </c>
      <c r="B56" s="112" t="s">
        <v>83</v>
      </c>
      <c r="C56" s="112">
        <v>55</v>
      </c>
      <c r="D56" s="111">
        <v>10725</v>
      </c>
      <c r="E56" s="151">
        <v>11698.334684732743</v>
      </c>
      <c r="F56" s="120">
        <v>-973.33468473274297</v>
      </c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20">
        <v>-973.33468473274297</v>
      </c>
      <c r="Z56" s="111">
        <v>0</v>
      </c>
      <c r="AA56" s="111">
        <v>0</v>
      </c>
      <c r="AB56" s="111">
        <v>0</v>
      </c>
      <c r="AC56" s="111">
        <v>0</v>
      </c>
      <c r="AD56" s="111">
        <v>0</v>
      </c>
      <c r="AE56" s="111">
        <v>0</v>
      </c>
      <c r="AF56" s="111">
        <v>1</v>
      </c>
      <c r="AG56" s="111">
        <v>0</v>
      </c>
      <c r="AH56" s="111">
        <v>0</v>
      </c>
      <c r="AI56" s="111">
        <v>0</v>
      </c>
      <c r="AJ56" s="111">
        <v>0</v>
      </c>
      <c r="AK56" s="111">
        <v>0</v>
      </c>
      <c r="AL56" s="153">
        <v>-1282.7791291771882</v>
      </c>
      <c r="AM56" s="107">
        <v>309.44444444444525</v>
      </c>
      <c r="BF56" s="155">
        <f t="shared" si="0"/>
        <v>10415.555555555555</v>
      </c>
      <c r="BS56" s="156">
        <f t="shared" si="1"/>
        <v>309.44444444444525</v>
      </c>
      <c r="CC56" s="149">
        <f t="shared" si="2"/>
        <v>95755.864197531366</v>
      </c>
    </row>
    <row r="57" spans="1:81" ht="14.4" x14ac:dyDescent="0.3">
      <c r="A57" s="92">
        <v>2004</v>
      </c>
      <c r="B57" s="112" t="s">
        <v>82</v>
      </c>
      <c r="C57" s="112">
        <v>56</v>
      </c>
      <c r="D57" s="111">
        <v>8395</v>
      </c>
      <c r="E57" s="151">
        <v>11778.28009708738</v>
      </c>
      <c r="F57" s="120">
        <v>-3383.2800970873795</v>
      </c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20">
        <v>-3383.2800970873795</v>
      </c>
      <c r="Z57" s="111">
        <v>0</v>
      </c>
      <c r="AA57" s="111">
        <v>0</v>
      </c>
      <c r="AB57" s="111">
        <v>0</v>
      </c>
      <c r="AC57" s="111">
        <v>0</v>
      </c>
      <c r="AD57" s="111">
        <v>0</v>
      </c>
      <c r="AE57" s="111">
        <v>0</v>
      </c>
      <c r="AF57" s="111">
        <v>0</v>
      </c>
      <c r="AG57" s="111">
        <v>1</v>
      </c>
      <c r="AH57" s="111">
        <v>0</v>
      </c>
      <c r="AI57" s="111">
        <v>0</v>
      </c>
      <c r="AJ57" s="111">
        <v>0</v>
      </c>
      <c r="AK57" s="111">
        <v>0</v>
      </c>
      <c r="AL57" s="153">
        <v>-3278.7245415318248</v>
      </c>
      <c r="AM57" s="107">
        <v>-104.55555555555475</v>
      </c>
      <c r="BF57" s="155">
        <f t="shared" si="0"/>
        <v>8499.5555555555547</v>
      </c>
      <c r="BS57" s="156">
        <f t="shared" si="1"/>
        <v>-104.55555555555475</v>
      </c>
      <c r="CC57" s="149">
        <f t="shared" si="2"/>
        <v>10931.864197530695</v>
      </c>
    </row>
    <row r="58" spans="1:81" ht="14.4" x14ac:dyDescent="0.3">
      <c r="A58" s="92">
        <v>2004</v>
      </c>
      <c r="B58" s="112" t="s">
        <v>93</v>
      </c>
      <c r="C58" s="112">
        <v>57</v>
      </c>
      <c r="D58" s="111">
        <v>11983</v>
      </c>
      <c r="E58" s="151">
        <v>11858.225509442014</v>
      </c>
      <c r="F58" s="120">
        <v>124.7744905579857</v>
      </c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20">
        <v>124.7744905579857</v>
      </c>
      <c r="Z58" s="111">
        <v>0</v>
      </c>
      <c r="AA58" s="111">
        <v>0</v>
      </c>
      <c r="AB58" s="111">
        <v>0</v>
      </c>
      <c r="AC58" s="111">
        <v>0</v>
      </c>
      <c r="AD58" s="111">
        <v>0</v>
      </c>
      <c r="AE58" s="111">
        <v>0</v>
      </c>
      <c r="AF58" s="111">
        <v>0</v>
      </c>
      <c r="AG58" s="111">
        <v>0</v>
      </c>
      <c r="AH58" s="111">
        <v>1</v>
      </c>
      <c r="AI58" s="111">
        <v>0</v>
      </c>
      <c r="AJ58" s="111">
        <v>0</v>
      </c>
      <c r="AK58" s="111">
        <v>0</v>
      </c>
      <c r="AL58" s="153">
        <v>-276.80303531420213</v>
      </c>
      <c r="AM58" s="107">
        <v>401.57752587218783</v>
      </c>
      <c r="BF58" s="155">
        <f t="shared" si="0"/>
        <v>11581.422474127812</v>
      </c>
      <c r="BS58" s="156">
        <f t="shared" si="1"/>
        <v>401.57752587218783</v>
      </c>
      <c r="CC58" s="149">
        <f t="shared" si="2"/>
        <v>161264.50928562769</v>
      </c>
    </row>
    <row r="59" spans="1:81" ht="14.4" x14ac:dyDescent="0.3">
      <c r="A59" s="92">
        <v>2004</v>
      </c>
      <c r="B59" s="112" t="s">
        <v>92</v>
      </c>
      <c r="C59" s="112">
        <v>58</v>
      </c>
      <c r="D59" s="111">
        <v>14028</v>
      </c>
      <c r="E59" s="151">
        <v>11938.170921796649</v>
      </c>
      <c r="F59" s="120">
        <v>2089.8290782033509</v>
      </c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20">
        <v>2089.8290782033509</v>
      </c>
      <c r="Z59" s="111">
        <v>0</v>
      </c>
      <c r="AA59" s="111">
        <v>0</v>
      </c>
      <c r="AB59" s="111">
        <v>0</v>
      </c>
      <c r="AC59" s="111">
        <v>0</v>
      </c>
      <c r="AD59" s="111">
        <v>0</v>
      </c>
      <c r="AE59" s="111">
        <v>0</v>
      </c>
      <c r="AF59" s="111">
        <v>0</v>
      </c>
      <c r="AG59" s="111">
        <v>0</v>
      </c>
      <c r="AH59" s="111">
        <v>0</v>
      </c>
      <c r="AI59" s="111">
        <v>1</v>
      </c>
      <c r="AJ59" s="111">
        <v>0</v>
      </c>
      <c r="AK59" s="111">
        <v>0</v>
      </c>
      <c r="AL59" s="153">
        <v>1225.5015523311613</v>
      </c>
      <c r="AM59" s="107">
        <v>864.32752587218965</v>
      </c>
      <c r="BF59" s="155">
        <f t="shared" si="0"/>
        <v>13163.67247412781</v>
      </c>
      <c r="BS59" s="156">
        <f t="shared" si="1"/>
        <v>864.32752587218965</v>
      </c>
      <c r="CC59" s="149">
        <f t="shared" si="2"/>
        <v>747062.07198034064</v>
      </c>
    </row>
    <row r="60" spans="1:81" ht="14.4" x14ac:dyDescent="0.3">
      <c r="A60" s="92">
        <v>2004</v>
      </c>
      <c r="B60" s="112" t="s">
        <v>91</v>
      </c>
      <c r="C60" s="112">
        <v>59</v>
      </c>
      <c r="D60" s="111">
        <v>17202</v>
      </c>
      <c r="E60" s="151">
        <v>12018.116334151286</v>
      </c>
      <c r="F60" s="120">
        <v>5183.8836658487144</v>
      </c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20">
        <v>5183.8836658487144</v>
      </c>
      <c r="Z60" s="111">
        <v>0</v>
      </c>
      <c r="AA60" s="111">
        <v>0</v>
      </c>
      <c r="AB60" s="111">
        <v>0</v>
      </c>
      <c r="AC60" s="111">
        <v>0</v>
      </c>
      <c r="AD60" s="111">
        <v>0</v>
      </c>
      <c r="AE60" s="111">
        <v>0</v>
      </c>
      <c r="AF60" s="111">
        <v>0</v>
      </c>
      <c r="AG60" s="111">
        <v>0</v>
      </c>
      <c r="AH60" s="111">
        <v>0</v>
      </c>
      <c r="AI60" s="111">
        <v>0</v>
      </c>
      <c r="AJ60" s="111">
        <v>1</v>
      </c>
      <c r="AK60" s="111">
        <v>0</v>
      </c>
      <c r="AL60" s="153">
        <v>4126.5561399765247</v>
      </c>
      <c r="AM60" s="107">
        <v>1057.3275258721897</v>
      </c>
      <c r="BF60" s="155">
        <f t="shared" si="0"/>
        <v>16144.67247412781</v>
      </c>
      <c r="BS60" s="156">
        <f t="shared" si="1"/>
        <v>1057.3275258721897</v>
      </c>
      <c r="CC60" s="149">
        <f t="shared" si="2"/>
        <v>1117941.4969670058</v>
      </c>
    </row>
    <row r="61" spans="1:81" ht="14.4" x14ac:dyDescent="0.3">
      <c r="A61" s="92">
        <v>2004</v>
      </c>
      <c r="B61" s="112" t="s">
        <v>90</v>
      </c>
      <c r="C61" s="112">
        <v>60</v>
      </c>
      <c r="D61" s="111">
        <v>18821</v>
      </c>
      <c r="E61" s="151">
        <v>12098.061746505922</v>
      </c>
      <c r="F61" s="120">
        <v>6722.9382534940778</v>
      </c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20">
        <v>6722.9382534940778</v>
      </c>
      <c r="Z61" s="111">
        <v>0</v>
      </c>
      <c r="AA61" s="111">
        <v>0</v>
      </c>
      <c r="AB61" s="111">
        <v>0</v>
      </c>
      <c r="AC61" s="111">
        <v>0</v>
      </c>
      <c r="AD61" s="111">
        <v>0</v>
      </c>
      <c r="AE61" s="111">
        <v>0</v>
      </c>
      <c r="AF61" s="111">
        <v>0</v>
      </c>
      <c r="AG61" s="111">
        <v>0</v>
      </c>
      <c r="AH61" s="111">
        <v>0</v>
      </c>
      <c r="AI61" s="111">
        <v>0</v>
      </c>
      <c r="AJ61" s="111">
        <v>0</v>
      </c>
      <c r="AK61" s="111">
        <v>1</v>
      </c>
      <c r="AL61" s="153">
        <v>6522.6107276218881</v>
      </c>
      <c r="AM61" s="107">
        <v>200.32752587218965</v>
      </c>
      <c r="BF61" s="155">
        <f t="shared" si="0"/>
        <v>18620.672474127809</v>
      </c>
      <c r="BS61" s="156">
        <f t="shared" si="1"/>
        <v>200.32752587219147</v>
      </c>
      <c r="CC61" s="149">
        <f t="shared" si="2"/>
        <v>40131.117622073543</v>
      </c>
    </row>
    <row r="62" spans="1:81" ht="14.4" x14ac:dyDescent="0.3">
      <c r="A62" s="92">
        <v>2005</v>
      </c>
      <c r="B62" s="112" t="s">
        <v>89</v>
      </c>
      <c r="C62" s="112">
        <v>61</v>
      </c>
      <c r="D62" s="111">
        <v>11098</v>
      </c>
      <c r="E62" s="151">
        <v>12178.007158860557</v>
      </c>
      <c r="F62" s="120">
        <v>-1080.007158860557</v>
      </c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20">
        <v>-1080.007158860557</v>
      </c>
      <c r="Z62" s="111">
        <v>1</v>
      </c>
      <c r="AA62" s="111">
        <v>0</v>
      </c>
      <c r="AB62" s="111">
        <v>0</v>
      </c>
      <c r="AC62" s="111">
        <v>0</v>
      </c>
      <c r="AD62" s="111">
        <v>0</v>
      </c>
      <c r="AE62" s="111">
        <v>0</v>
      </c>
      <c r="AF62" s="111">
        <v>0</v>
      </c>
      <c r="AG62" s="111">
        <v>0</v>
      </c>
      <c r="AH62" s="111">
        <v>0</v>
      </c>
      <c r="AI62" s="111">
        <v>0</v>
      </c>
      <c r="AJ62" s="111">
        <v>0</v>
      </c>
      <c r="AK62" s="111">
        <v>0</v>
      </c>
      <c r="AL62" s="153">
        <v>-1124.8844328271462</v>
      </c>
      <c r="AM62" s="107">
        <v>44.8772739665892</v>
      </c>
      <c r="BF62" s="155">
        <f t="shared" si="0"/>
        <v>11053.122726033411</v>
      </c>
      <c r="BS62" s="156">
        <f t="shared" si="1"/>
        <v>44.8772739665892</v>
      </c>
      <c r="CC62" s="149">
        <f t="shared" si="2"/>
        <v>2013.9697186723047</v>
      </c>
    </row>
    <row r="63" spans="1:81" ht="14.4" x14ac:dyDescent="0.3">
      <c r="A63" s="92">
        <v>2005</v>
      </c>
      <c r="B63" s="112" t="s">
        <v>88</v>
      </c>
      <c r="C63" s="112">
        <v>62</v>
      </c>
      <c r="D63" s="111">
        <v>11089</v>
      </c>
      <c r="E63" s="151">
        <v>12257.952571215194</v>
      </c>
      <c r="F63" s="120">
        <v>-1168.9525712151935</v>
      </c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20">
        <v>-1168.9525712151935</v>
      </c>
      <c r="Z63" s="111">
        <v>0</v>
      </c>
      <c r="AA63" s="111">
        <v>1</v>
      </c>
      <c r="AB63" s="111">
        <v>0</v>
      </c>
      <c r="AC63" s="111">
        <v>0</v>
      </c>
      <c r="AD63" s="111">
        <v>0</v>
      </c>
      <c r="AE63" s="111">
        <v>0</v>
      </c>
      <c r="AF63" s="111">
        <v>0</v>
      </c>
      <c r="AG63" s="111">
        <v>0</v>
      </c>
      <c r="AH63" s="111">
        <v>0</v>
      </c>
      <c r="AI63" s="111">
        <v>0</v>
      </c>
      <c r="AJ63" s="111">
        <v>0</v>
      </c>
      <c r="AK63" s="111">
        <v>0</v>
      </c>
      <c r="AL63" s="153">
        <v>-1556.9409562928995</v>
      </c>
      <c r="AM63" s="107">
        <v>387.98838507770597</v>
      </c>
      <c r="BF63" s="155">
        <f t="shared" si="0"/>
        <v>10701.011614922294</v>
      </c>
      <c r="BS63" s="156">
        <f t="shared" si="1"/>
        <v>387.98838507770597</v>
      </c>
      <c r="CC63" s="149">
        <f t="shared" si="2"/>
        <v>150534.98695520626</v>
      </c>
    </row>
    <row r="64" spans="1:81" ht="14.4" x14ac:dyDescent="0.3">
      <c r="A64" s="92">
        <v>2005</v>
      </c>
      <c r="B64" s="112" t="s">
        <v>87</v>
      </c>
      <c r="C64" s="112">
        <v>63</v>
      </c>
      <c r="D64" s="111">
        <v>11730</v>
      </c>
      <c r="E64" s="151">
        <v>12337.89798356983</v>
      </c>
      <c r="F64" s="120">
        <v>-607.8979835698301</v>
      </c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20">
        <v>-607.8979835698301</v>
      </c>
      <c r="Z64" s="111">
        <v>0</v>
      </c>
      <c r="AA64" s="111">
        <v>0</v>
      </c>
      <c r="AB64" s="111">
        <v>1</v>
      </c>
      <c r="AC64" s="111">
        <v>0</v>
      </c>
      <c r="AD64" s="111">
        <v>0</v>
      </c>
      <c r="AE64" s="111">
        <v>0</v>
      </c>
      <c r="AF64" s="111">
        <v>0</v>
      </c>
      <c r="AG64" s="111">
        <v>0</v>
      </c>
      <c r="AH64" s="111">
        <v>0</v>
      </c>
      <c r="AI64" s="111">
        <v>0</v>
      </c>
      <c r="AJ64" s="111">
        <v>0</v>
      </c>
      <c r="AK64" s="111">
        <v>0</v>
      </c>
      <c r="AL64" s="153">
        <v>-952.88636864753607</v>
      </c>
      <c r="AM64" s="107">
        <v>344.98838507770597</v>
      </c>
      <c r="BF64" s="155">
        <f t="shared" si="0"/>
        <v>11385.011614922294</v>
      </c>
      <c r="BS64" s="156">
        <f t="shared" si="1"/>
        <v>344.98838507770597</v>
      </c>
      <c r="CC64" s="149">
        <f t="shared" si="2"/>
        <v>119016.98583852354</v>
      </c>
    </row>
    <row r="65" spans="1:81" ht="14.4" x14ac:dyDescent="0.3">
      <c r="A65" s="92">
        <v>2005</v>
      </c>
      <c r="B65" s="112" t="s">
        <v>86</v>
      </c>
      <c r="C65" s="112">
        <v>64</v>
      </c>
      <c r="D65" s="111">
        <v>11534</v>
      </c>
      <c r="E65" s="151">
        <v>12417.843395924465</v>
      </c>
      <c r="F65" s="120">
        <v>-883.84339592446486</v>
      </c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20">
        <v>-883.84339592446486</v>
      </c>
      <c r="Z65" s="111">
        <v>0</v>
      </c>
      <c r="AA65" s="111">
        <v>0</v>
      </c>
      <c r="AB65" s="111">
        <v>0</v>
      </c>
      <c r="AC65" s="111">
        <v>1</v>
      </c>
      <c r="AD65" s="111">
        <v>0</v>
      </c>
      <c r="AE65" s="111">
        <v>0</v>
      </c>
      <c r="AF65" s="111">
        <v>0</v>
      </c>
      <c r="AG65" s="111">
        <v>0</v>
      </c>
      <c r="AH65" s="111">
        <v>0</v>
      </c>
      <c r="AI65" s="111">
        <v>0</v>
      </c>
      <c r="AJ65" s="111">
        <v>0</v>
      </c>
      <c r="AK65" s="111">
        <v>0</v>
      </c>
      <c r="AL65" s="153">
        <v>-847.16511433550477</v>
      </c>
      <c r="AM65" s="107">
        <v>-36.67828158896009</v>
      </c>
      <c r="BF65" s="155">
        <f t="shared" si="0"/>
        <v>11570.67828158896</v>
      </c>
      <c r="BS65" s="156">
        <f t="shared" si="1"/>
        <v>-36.67828158896009</v>
      </c>
      <c r="CC65" s="149">
        <f t="shared" si="2"/>
        <v>1345.2963403190488</v>
      </c>
    </row>
    <row r="66" spans="1:81" ht="14.4" x14ac:dyDescent="0.3">
      <c r="A66" s="92">
        <v>2005</v>
      </c>
      <c r="B66" s="112" t="s">
        <v>85</v>
      </c>
      <c r="C66" s="112">
        <v>65</v>
      </c>
      <c r="D66" s="111">
        <v>12323</v>
      </c>
      <c r="E66" s="151">
        <v>12497.7888082791</v>
      </c>
      <c r="F66" s="120">
        <v>-174.78880827909961</v>
      </c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20">
        <v>-174.78880827909961</v>
      </c>
      <c r="Z66" s="111">
        <v>0</v>
      </c>
      <c r="AA66" s="111">
        <v>0</v>
      </c>
      <c r="AB66" s="111">
        <v>0</v>
      </c>
      <c r="AC66" s="111">
        <v>0</v>
      </c>
      <c r="AD66" s="111">
        <v>1</v>
      </c>
      <c r="AE66" s="111">
        <v>0</v>
      </c>
      <c r="AF66" s="111">
        <v>0</v>
      </c>
      <c r="AG66" s="111">
        <v>0</v>
      </c>
      <c r="AH66" s="111">
        <v>0</v>
      </c>
      <c r="AI66" s="111">
        <v>0</v>
      </c>
      <c r="AJ66" s="111">
        <v>0</v>
      </c>
      <c r="AK66" s="111">
        <v>0</v>
      </c>
      <c r="AL66" s="153">
        <v>-680.33274891236397</v>
      </c>
      <c r="AM66" s="107">
        <v>505.54394063326436</v>
      </c>
      <c r="BF66" s="155">
        <f t="shared" si="0"/>
        <v>11817.456059366736</v>
      </c>
      <c r="BS66" s="156">
        <f t="shared" si="1"/>
        <v>505.54394063326436</v>
      </c>
      <c r="CC66" s="149">
        <f t="shared" si="2"/>
        <v>255574.67591100952</v>
      </c>
    </row>
    <row r="67" spans="1:81" ht="14.4" x14ac:dyDescent="0.3">
      <c r="A67" s="92">
        <v>2005</v>
      </c>
      <c r="B67" s="112" t="s">
        <v>84</v>
      </c>
      <c r="C67" s="112">
        <v>66</v>
      </c>
      <c r="D67" s="111">
        <v>12067</v>
      </c>
      <c r="E67" s="151">
        <v>12577.734220633736</v>
      </c>
      <c r="F67" s="120">
        <v>-510.73422063373619</v>
      </c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20">
        <v>-510.73422063373619</v>
      </c>
      <c r="Z67" s="111">
        <v>0</v>
      </c>
      <c r="AA67" s="111">
        <v>0</v>
      </c>
      <c r="AB67" s="111">
        <v>0</v>
      </c>
      <c r="AC67" s="111">
        <v>0</v>
      </c>
      <c r="AD67" s="111">
        <v>0</v>
      </c>
      <c r="AE67" s="111">
        <v>1</v>
      </c>
      <c r="AF67" s="111">
        <v>0</v>
      </c>
      <c r="AG67" s="111">
        <v>0</v>
      </c>
      <c r="AH67" s="111">
        <v>0</v>
      </c>
      <c r="AI67" s="111">
        <v>0</v>
      </c>
      <c r="AJ67" s="111">
        <v>0</v>
      </c>
      <c r="AK67" s="111">
        <v>0</v>
      </c>
      <c r="AL67" s="153">
        <v>-585.50038348922135</v>
      </c>
      <c r="AM67" s="107">
        <v>74.766162855485163</v>
      </c>
      <c r="BF67" s="155">
        <f t="shared" ref="BF67:BF105" si="3">E67+AL67</f>
        <v>11992.233837144515</v>
      </c>
      <c r="BS67" s="156">
        <f t="shared" ref="BS67:BS105" si="4">D67-BF67</f>
        <v>74.766162855485163</v>
      </c>
      <c r="CC67" s="149">
        <f t="shared" ref="CC67:CC105" si="5">BS67^2</f>
        <v>5589.9791081329295</v>
      </c>
    </row>
    <row r="68" spans="1:81" ht="14.4" x14ac:dyDescent="0.3">
      <c r="A68" s="92">
        <v>2005</v>
      </c>
      <c r="B68" s="112" t="s">
        <v>83</v>
      </c>
      <c r="C68" s="112">
        <v>67</v>
      </c>
      <c r="D68" s="111">
        <v>10893</v>
      </c>
      <c r="E68" s="151">
        <v>12657.679632988373</v>
      </c>
      <c r="F68" s="120">
        <v>-1764.6796329883728</v>
      </c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20">
        <v>-1764.6796329883728</v>
      </c>
      <c r="Z68" s="111">
        <v>0</v>
      </c>
      <c r="AA68" s="111">
        <v>0</v>
      </c>
      <c r="AB68" s="111">
        <v>0</v>
      </c>
      <c r="AC68" s="111">
        <v>0</v>
      </c>
      <c r="AD68" s="111">
        <v>0</v>
      </c>
      <c r="AE68" s="111">
        <v>0</v>
      </c>
      <c r="AF68" s="111">
        <v>1</v>
      </c>
      <c r="AG68" s="111">
        <v>0</v>
      </c>
      <c r="AH68" s="111">
        <v>0</v>
      </c>
      <c r="AI68" s="111">
        <v>0</v>
      </c>
      <c r="AJ68" s="111">
        <v>0</v>
      </c>
      <c r="AK68" s="111">
        <v>0</v>
      </c>
      <c r="AL68" s="153">
        <v>-1282.7791291771882</v>
      </c>
      <c r="AM68" s="107">
        <v>-481.90050381118454</v>
      </c>
      <c r="BF68" s="155">
        <f t="shared" si="3"/>
        <v>11374.900503811185</v>
      </c>
      <c r="BS68" s="156">
        <f t="shared" si="4"/>
        <v>-481.90050381118454</v>
      </c>
      <c r="CC68" s="149">
        <f t="shared" si="5"/>
        <v>232228.09557347349</v>
      </c>
    </row>
    <row r="69" spans="1:81" ht="14.4" x14ac:dyDescent="0.3">
      <c r="A69" s="92">
        <v>2005</v>
      </c>
      <c r="B69" s="112" t="s">
        <v>82</v>
      </c>
      <c r="C69" s="112">
        <v>68</v>
      </c>
      <c r="D69" s="111">
        <v>9137</v>
      </c>
      <c r="E69" s="151">
        <v>12737.625045343008</v>
      </c>
      <c r="F69" s="120">
        <v>-3600.6250453430075</v>
      </c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20">
        <v>-3600.6250453430075</v>
      </c>
      <c r="Z69" s="111">
        <v>0</v>
      </c>
      <c r="AA69" s="111">
        <v>0</v>
      </c>
      <c r="AB69" s="111">
        <v>0</v>
      </c>
      <c r="AC69" s="111">
        <v>0</v>
      </c>
      <c r="AD69" s="111">
        <v>0</v>
      </c>
      <c r="AE69" s="111">
        <v>0</v>
      </c>
      <c r="AF69" s="111">
        <v>0</v>
      </c>
      <c r="AG69" s="111">
        <v>1</v>
      </c>
      <c r="AH69" s="111">
        <v>0</v>
      </c>
      <c r="AI69" s="111">
        <v>0</v>
      </c>
      <c r="AJ69" s="111">
        <v>0</v>
      </c>
      <c r="AK69" s="111">
        <v>0</v>
      </c>
      <c r="AL69" s="153">
        <v>-3278.7245415318248</v>
      </c>
      <c r="AM69" s="107">
        <v>-321.90050381118272</v>
      </c>
      <c r="BF69" s="155">
        <f t="shared" si="3"/>
        <v>9458.9005038111827</v>
      </c>
      <c r="BS69" s="156">
        <f t="shared" si="4"/>
        <v>-321.90050381118272</v>
      </c>
      <c r="CC69" s="149">
        <f t="shared" si="5"/>
        <v>103619.93435389326</v>
      </c>
    </row>
    <row r="70" spans="1:81" ht="14.4" x14ac:dyDescent="0.3">
      <c r="A70" s="92">
        <v>2005</v>
      </c>
      <c r="B70" s="112" t="s">
        <v>93</v>
      </c>
      <c r="C70" s="112">
        <v>69</v>
      </c>
      <c r="D70" s="111">
        <v>12805</v>
      </c>
      <c r="E70" s="151">
        <v>12817.570457697644</v>
      </c>
      <c r="F70" s="120">
        <v>-12.570457697644088</v>
      </c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20">
        <v>-12.570457697644088</v>
      </c>
      <c r="Z70" s="111">
        <v>0</v>
      </c>
      <c r="AA70" s="111">
        <v>0</v>
      </c>
      <c r="AB70" s="111">
        <v>0</v>
      </c>
      <c r="AC70" s="111">
        <v>0</v>
      </c>
      <c r="AD70" s="111">
        <v>0</v>
      </c>
      <c r="AE70" s="111">
        <v>0</v>
      </c>
      <c r="AF70" s="111">
        <v>0</v>
      </c>
      <c r="AG70" s="111">
        <v>0</v>
      </c>
      <c r="AH70" s="111">
        <v>1</v>
      </c>
      <c r="AI70" s="111">
        <v>0</v>
      </c>
      <c r="AJ70" s="111">
        <v>0</v>
      </c>
      <c r="AK70" s="111">
        <v>0</v>
      </c>
      <c r="AL70" s="153">
        <v>-276.80303531420213</v>
      </c>
      <c r="AM70" s="107">
        <v>264.23257761655805</v>
      </c>
      <c r="BF70" s="155">
        <f t="shared" si="3"/>
        <v>12540.767422383442</v>
      </c>
      <c r="BS70" s="156">
        <f t="shared" si="4"/>
        <v>264.23257761655805</v>
      </c>
      <c r="CC70" s="149">
        <f t="shared" si="5"/>
        <v>69818.855073890372</v>
      </c>
    </row>
    <row r="71" spans="1:81" ht="14.4" x14ac:dyDescent="0.3">
      <c r="A71" s="92">
        <v>2005</v>
      </c>
      <c r="B71" s="112" t="s">
        <v>92</v>
      </c>
      <c r="C71" s="112">
        <v>70</v>
      </c>
      <c r="D71" s="111">
        <v>14612</v>
      </c>
      <c r="E71" s="151">
        <v>12897.515870052281</v>
      </c>
      <c r="F71" s="120">
        <v>1714.4841299477193</v>
      </c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20">
        <v>1714.4841299477193</v>
      </c>
      <c r="Z71" s="111">
        <v>0</v>
      </c>
      <c r="AA71" s="111">
        <v>0</v>
      </c>
      <c r="AB71" s="111">
        <v>0</v>
      </c>
      <c r="AC71" s="111">
        <v>0</v>
      </c>
      <c r="AD71" s="111">
        <v>0</v>
      </c>
      <c r="AE71" s="111">
        <v>0</v>
      </c>
      <c r="AF71" s="111">
        <v>0</v>
      </c>
      <c r="AG71" s="111">
        <v>0</v>
      </c>
      <c r="AH71" s="111">
        <v>0</v>
      </c>
      <c r="AI71" s="111">
        <v>1</v>
      </c>
      <c r="AJ71" s="111">
        <v>0</v>
      </c>
      <c r="AK71" s="111">
        <v>0</v>
      </c>
      <c r="AL71" s="153">
        <v>1225.5015523311613</v>
      </c>
      <c r="AM71" s="107">
        <v>488.98257761655805</v>
      </c>
      <c r="BF71" s="155">
        <f t="shared" si="3"/>
        <v>14123.017422383442</v>
      </c>
      <c r="BS71" s="156">
        <f t="shared" si="4"/>
        <v>488.98257761655805</v>
      </c>
      <c r="CC71" s="149">
        <f t="shared" si="5"/>
        <v>239103.96121253321</v>
      </c>
    </row>
    <row r="72" spans="1:81" ht="14.4" x14ac:dyDescent="0.3">
      <c r="A72" s="92">
        <v>2005</v>
      </c>
      <c r="B72" s="112" t="s">
        <v>91</v>
      </c>
      <c r="C72" s="112">
        <v>71</v>
      </c>
      <c r="D72" s="111">
        <v>18844</v>
      </c>
      <c r="E72" s="151">
        <v>12977.461282406915</v>
      </c>
      <c r="F72" s="120">
        <v>5866.5387175930846</v>
      </c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20">
        <v>5866.5387175930846</v>
      </c>
      <c r="Z72" s="111">
        <v>0</v>
      </c>
      <c r="AA72" s="111">
        <v>0</v>
      </c>
      <c r="AB72" s="111">
        <v>0</v>
      </c>
      <c r="AC72" s="111">
        <v>0</v>
      </c>
      <c r="AD72" s="111">
        <v>0</v>
      </c>
      <c r="AE72" s="111">
        <v>0</v>
      </c>
      <c r="AF72" s="111">
        <v>0</v>
      </c>
      <c r="AG72" s="111">
        <v>0</v>
      </c>
      <c r="AH72" s="111">
        <v>0</v>
      </c>
      <c r="AI72" s="111">
        <v>0</v>
      </c>
      <c r="AJ72" s="111">
        <v>1</v>
      </c>
      <c r="AK72" s="111">
        <v>0</v>
      </c>
      <c r="AL72" s="153">
        <v>4126.5561399765247</v>
      </c>
      <c r="AM72" s="107">
        <v>1739.9825776165599</v>
      </c>
      <c r="BF72" s="155">
        <f t="shared" si="3"/>
        <v>17104.01742238344</v>
      </c>
      <c r="BS72" s="156">
        <f t="shared" si="4"/>
        <v>1739.9825776165599</v>
      </c>
      <c r="CC72" s="149">
        <f t="shared" si="5"/>
        <v>3027539.3704091678</v>
      </c>
    </row>
    <row r="73" spans="1:81" ht="14.4" x14ac:dyDescent="0.3">
      <c r="A73" s="92">
        <v>2005</v>
      </c>
      <c r="B73" s="112" t="s">
        <v>90</v>
      </c>
      <c r="C73" s="112">
        <v>72</v>
      </c>
      <c r="D73" s="111">
        <v>22207</v>
      </c>
      <c r="E73" s="151">
        <v>13057.40669476155</v>
      </c>
      <c r="F73" s="120">
        <v>9149.5933052384498</v>
      </c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20">
        <v>9149.5933052384498</v>
      </c>
      <c r="Z73" s="111">
        <v>0</v>
      </c>
      <c r="AA73" s="111">
        <v>0</v>
      </c>
      <c r="AB73" s="111">
        <v>0</v>
      </c>
      <c r="AC73" s="111">
        <v>0</v>
      </c>
      <c r="AD73" s="111">
        <v>0</v>
      </c>
      <c r="AE73" s="111">
        <v>0</v>
      </c>
      <c r="AF73" s="111">
        <v>0</v>
      </c>
      <c r="AG73" s="111">
        <v>0</v>
      </c>
      <c r="AH73" s="111">
        <v>0</v>
      </c>
      <c r="AI73" s="111">
        <v>0</v>
      </c>
      <c r="AJ73" s="111">
        <v>0</v>
      </c>
      <c r="AK73" s="111">
        <v>1</v>
      </c>
      <c r="AL73" s="153">
        <v>6522.6107276218881</v>
      </c>
      <c r="AM73" s="107">
        <v>2626.9825776165617</v>
      </c>
      <c r="BF73" s="155">
        <f t="shared" si="3"/>
        <v>19580.01742238344</v>
      </c>
      <c r="BS73" s="156">
        <f t="shared" si="4"/>
        <v>2626.9825776165599</v>
      </c>
      <c r="CC73" s="149">
        <f t="shared" si="5"/>
        <v>6901037.4631009446</v>
      </c>
    </row>
    <row r="74" spans="1:81" ht="14.4" x14ac:dyDescent="0.3">
      <c r="A74" s="92">
        <v>2006</v>
      </c>
      <c r="B74" s="112" t="s">
        <v>89</v>
      </c>
      <c r="C74" s="112">
        <v>73</v>
      </c>
      <c r="D74" s="111">
        <v>10272</v>
      </c>
      <c r="E74" s="151">
        <v>13137.352107116187</v>
      </c>
      <c r="F74" s="120">
        <v>-2865.3521071161867</v>
      </c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20">
        <v>-2865.3521071161867</v>
      </c>
      <c r="Z74" s="111">
        <v>1</v>
      </c>
      <c r="AA74" s="111">
        <v>0</v>
      </c>
      <c r="AB74" s="111">
        <v>0</v>
      </c>
      <c r="AC74" s="111">
        <v>0</v>
      </c>
      <c r="AD74" s="111">
        <v>0</v>
      </c>
      <c r="AE74" s="111">
        <v>0</v>
      </c>
      <c r="AF74" s="111">
        <v>0</v>
      </c>
      <c r="AG74" s="111">
        <v>0</v>
      </c>
      <c r="AH74" s="111">
        <v>0</v>
      </c>
      <c r="AI74" s="111">
        <v>0</v>
      </c>
      <c r="AJ74" s="111">
        <v>0</v>
      </c>
      <c r="AK74" s="111">
        <v>0</v>
      </c>
      <c r="AL74" s="153">
        <v>-1124.8844328271462</v>
      </c>
      <c r="AM74" s="107">
        <v>-1740.4676742890406</v>
      </c>
      <c r="BF74" s="155">
        <f t="shared" si="3"/>
        <v>12012.467674289041</v>
      </c>
      <c r="BS74" s="156">
        <f t="shared" si="4"/>
        <v>-1740.4676742890406</v>
      </c>
      <c r="CC74" s="149">
        <f t="shared" si="5"/>
        <v>3029227.7252451018</v>
      </c>
    </row>
    <row r="75" spans="1:81" ht="14.4" x14ac:dyDescent="0.3">
      <c r="A75" s="92">
        <v>2006</v>
      </c>
      <c r="B75" s="112" t="s">
        <v>88</v>
      </c>
      <c r="C75" s="112">
        <v>74</v>
      </c>
      <c r="D75" s="111">
        <v>10602</v>
      </c>
      <c r="E75" s="151">
        <v>13217.297519470823</v>
      </c>
      <c r="F75" s="120">
        <v>-2615.2975194708233</v>
      </c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20">
        <v>-2615.2975194708233</v>
      </c>
      <c r="Z75" s="111">
        <v>0</v>
      </c>
      <c r="AA75" s="111">
        <v>1</v>
      </c>
      <c r="AB75" s="111">
        <v>0</v>
      </c>
      <c r="AC75" s="111">
        <v>0</v>
      </c>
      <c r="AD75" s="111">
        <v>0</v>
      </c>
      <c r="AE75" s="111">
        <v>0</v>
      </c>
      <c r="AF75" s="111">
        <v>0</v>
      </c>
      <c r="AG75" s="111">
        <v>0</v>
      </c>
      <c r="AH75" s="111">
        <v>0</v>
      </c>
      <c r="AI75" s="111">
        <v>0</v>
      </c>
      <c r="AJ75" s="111">
        <v>0</v>
      </c>
      <c r="AK75" s="111">
        <v>0</v>
      </c>
      <c r="AL75" s="153">
        <v>-1556.9409562928995</v>
      </c>
      <c r="AM75" s="107">
        <v>-1058.3565631779238</v>
      </c>
      <c r="BF75" s="155">
        <f t="shared" si="3"/>
        <v>11660.356563177924</v>
      </c>
      <c r="BS75" s="156">
        <f t="shared" si="4"/>
        <v>-1058.3565631779238</v>
      </c>
      <c r="CC75" s="149">
        <f t="shared" si="5"/>
        <v>1120118.6148217868</v>
      </c>
    </row>
    <row r="76" spans="1:81" ht="14.4" x14ac:dyDescent="0.3">
      <c r="A76" s="92">
        <v>2006</v>
      </c>
      <c r="B76" s="112" t="s">
        <v>87</v>
      </c>
      <c r="C76" s="112">
        <v>75</v>
      </c>
      <c r="D76" s="111">
        <v>11156</v>
      </c>
      <c r="E76" s="151">
        <v>13297.242931825458</v>
      </c>
      <c r="F76" s="120">
        <v>-2141.2429318254581</v>
      </c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20">
        <v>-2141.2429318254581</v>
      </c>
      <c r="Z76" s="111">
        <v>0</v>
      </c>
      <c r="AA76" s="111">
        <v>0</v>
      </c>
      <c r="AB76" s="111">
        <v>1</v>
      </c>
      <c r="AC76" s="111">
        <v>0</v>
      </c>
      <c r="AD76" s="111">
        <v>0</v>
      </c>
      <c r="AE76" s="111">
        <v>0</v>
      </c>
      <c r="AF76" s="111">
        <v>0</v>
      </c>
      <c r="AG76" s="111">
        <v>0</v>
      </c>
      <c r="AH76" s="111">
        <v>0</v>
      </c>
      <c r="AI76" s="111">
        <v>0</v>
      </c>
      <c r="AJ76" s="111">
        <v>0</v>
      </c>
      <c r="AK76" s="111">
        <v>0</v>
      </c>
      <c r="AL76" s="153">
        <v>-952.88636864753607</v>
      </c>
      <c r="AM76" s="107">
        <v>-1188.356563177922</v>
      </c>
      <c r="BF76" s="155">
        <f t="shared" si="3"/>
        <v>12344.356563177922</v>
      </c>
      <c r="BS76" s="156">
        <f t="shared" si="4"/>
        <v>-1188.356563177922</v>
      </c>
      <c r="CC76" s="149">
        <f t="shared" si="5"/>
        <v>1412191.3212480426</v>
      </c>
    </row>
    <row r="77" spans="1:81" ht="14.4" x14ac:dyDescent="0.3">
      <c r="A77" s="92">
        <v>2006</v>
      </c>
      <c r="B77" s="112" t="s">
        <v>86</v>
      </c>
      <c r="C77" s="112">
        <v>76</v>
      </c>
      <c r="D77" s="111">
        <v>11602</v>
      </c>
      <c r="E77" s="151">
        <v>13377.188344180095</v>
      </c>
      <c r="F77" s="120">
        <v>-1775.1883441800946</v>
      </c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20">
        <v>-1775.1883441800946</v>
      </c>
      <c r="Z77" s="111">
        <v>0</v>
      </c>
      <c r="AA77" s="111">
        <v>0</v>
      </c>
      <c r="AB77" s="111">
        <v>0</v>
      </c>
      <c r="AC77" s="111">
        <v>1</v>
      </c>
      <c r="AD77" s="111">
        <v>0</v>
      </c>
      <c r="AE77" s="111">
        <v>0</v>
      </c>
      <c r="AF77" s="111">
        <v>0</v>
      </c>
      <c r="AG77" s="111">
        <v>0</v>
      </c>
      <c r="AH77" s="111">
        <v>0</v>
      </c>
      <c r="AI77" s="111">
        <v>0</v>
      </c>
      <c r="AJ77" s="111">
        <v>0</v>
      </c>
      <c r="AK77" s="111">
        <v>0</v>
      </c>
      <c r="AL77" s="153">
        <v>-847.16511433550477</v>
      </c>
      <c r="AM77" s="107">
        <v>-928.02322984458988</v>
      </c>
      <c r="BF77" s="155">
        <f t="shared" si="3"/>
        <v>12530.02322984459</v>
      </c>
      <c r="BS77" s="156">
        <f t="shared" si="4"/>
        <v>-928.02322984458988</v>
      </c>
      <c r="CC77" s="149">
        <f t="shared" si="5"/>
        <v>861227.11513118446</v>
      </c>
    </row>
    <row r="78" spans="1:81" ht="14.4" x14ac:dyDescent="0.3">
      <c r="A78" s="92">
        <v>2006</v>
      </c>
      <c r="B78" s="112" t="s">
        <v>85</v>
      </c>
      <c r="C78" s="112">
        <v>77</v>
      </c>
      <c r="D78" s="111">
        <v>10791</v>
      </c>
      <c r="E78" s="151">
        <v>13457.133756534731</v>
      </c>
      <c r="F78" s="120">
        <v>-2666.1337565347312</v>
      </c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20">
        <v>-2666.1337565347312</v>
      </c>
      <c r="Z78" s="111">
        <v>0</v>
      </c>
      <c r="AA78" s="111">
        <v>0</v>
      </c>
      <c r="AB78" s="111">
        <v>0</v>
      </c>
      <c r="AC78" s="111">
        <v>0</v>
      </c>
      <c r="AD78" s="111">
        <v>1</v>
      </c>
      <c r="AE78" s="111">
        <v>0</v>
      </c>
      <c r="AF78" s="111">
        <v>0</v>
      </c>
      <c r="AG78" s="111">
        <v>0</v>
      </c>
      <c r="AH78" s="111">
        <v>0</v>
      </c>
      <c r="AI78" s="111">
        <v>0</v>
      </c>
      <c r="AJ78" s="111">
        <v>0</v>
      </c>
      <c r="AK78" s="111">
        <v>0</v>
      </c>
      <c r="AL78" s="153">
        <v>-680.33274891236397</v>
      </c>
      <c r="AM78" s="107">
        <v>-1985.8010076223673</v>
      </c>
      <c r="BF78" s="155">
        <f t="shared" si="3"/>
        <v>12776.801007622367</v>
      </c>
      <c r="BS78" s="156">
        <f t="shared" si="4"/>
        <v>-1985.8010076223673</v>
      </c>
      <c r="CC78" s="149">
        <f t="shared" si="5"/>
        <v>3943405.6418740093</v>
      </c>
    </row>
    <row r="79" spans="1:81" ht="14.4" x14ac:dyDescent="0.3">
      <c r="A79" s="92">
        <v>2006</v>
      </c>
      <c r="B79" s="112" t="s">
        <v>84</v>
      </c>
      <c r="C79" s="112">
        <v>78</v>
      </c>
      <c r="D79" s="111">
        <v>11970</v>
      </c>
      <c r="E79" s="151">
        <v>13537.079168889366</v>
      </c>
      <c r="F79" s="120">
        <v>-1567.079168889366</v>
      </c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20">
        <v>-1567.079168889366</v>
      </c>
      <c r="Z79" s="111">
        <v>0</v>
      </c>
      <c r="AA79" s="111">
        <v>0</v>
      </c>
      <c r="AB79" s="111">
        <v>0</v>
      </c>
      <c r="AC79" s="111">
        <v>0</v>
      </c>
      <c r="AD79" s="111">
        <v>0</v>
      </c>
      <c r="AE79" s="111">
        <v>1</v>
      </c>
      <c r="AF79" s="111">
        <v>0</v>
      </c>
      <c r="AG79" s="111">
        <v>0</v>
      </c>
      <c r="AH79" s="111">
        <v>0</v>
      </c>
      <c r="AI79" s="111">
        <v>0</v>
      </c>
      <c r="AJ79" s="111">
        <v>0</v>
      </c>
      <c r="AK79" s="111">
        <v>0</v>
      </c>
      <c r="AL79" s="153">
        <v>-585.50038348922135</v>
      </c>
      <c r="AM79" s="107">
        <v>-981.57878540014462</v>
      </c>
      <c r="BF79" s="155">
        <f t="shared" si="3"/>
        <v>12951.578785400145</v>
      </c>
      <c r="BS79" s="156">
        <f t="shared" si="4"/>
        <v>-981.57878540014462</v>
      </c>
      <c r="CC79" s="149">
        <f t="shared" si="5"/>
        <v>963496.91194762313</v>
      </c>
    </row>
    <row r="80" spans="1:81" ht="14.4" x14ac:dyDescent="0.3">
      <c r="A80" s="92">
        <v>2006</v>
      </c>
      <c r="B80" s="112" t="s">
        <v>83</v>
      </c>
      <c r="C80" s="112">
        <v>79</v>
      </c>
      <c r="D80" s="111">
        <v>12269</v>
      </c>
      <c r="E80" s="151">
        <v>13617.024581244001</v>
      </c>
      <c r="F80" s="120">
        <v>-1348.0245812440007</v>
      </c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20">
        <v>-1348.0245812440007</v>
      </c>
      <c r="Z80" s="111">
        <v>0</v>
      </c>
      <c r="AA80" s="111">
        <v>0</v>
      </c>
      <c r="AB80" s="111">
        <v>0</v>
      </c>
      <c r="AC80" s="111">
        <v>0</v>
      </c>
      <c r="AD80" s="111">
        <v>0</v>
      </c>
      <c r="AE80" s="111">
        <v>0</v>
      </c>
      <c r="AF80" s="111">
        <v>1</v>
      </c>
      <c r="AG80" s="111">
        <v>0</v>
      </c>
      <c r="AH80" s="111">
        <v>0</v>
      </c>
      <c r="AI80" s="111">
        <v>0</v>
      </c>
      <c r="AJ80" s="111">
        <v>0</v>
      </c>
      <c r="AK80" s="111">
        <v>0</v>
      </c>
      <c r="AL80" s="153">
        <v>-1282.7791291771882</v>
      </c>
      <c r="AM80" s="107">
        <v>-65.245452066812504</v>
      </c>
      <c r="BF80" s="155">
        <f t="shared" si="3"/>
        <v>12334.245452066813</v>
      </c>
      <c r="BS80" s="156">
        <f t="shared" si="4"/>
        <v>-65.245452066812504</v>
      </c>
      <c r="CC80" s="149">
        <f t="shared" si="5"/>
        <v>4256.9690154027285</v>
      </c>
    </row>
    <row r="81" spans="1:81" ht="14.4" x14ac:dyDescent="0.3">
      <c r="A81" s="92">
        <v>2006</v>
      </c>
      <c r="B81" s="112" t="s">
        <v>82</v>
      </c>
      <c r="C81" s="112">
        <v>80</v>
      </c>
      <c r="D81" s="111">
        <v>9686</v>
      </c>
      <c r="E81" s="151">
        <v>13696.969993598637</v>
      </c>
      <c r="F81" s="120">
        <v>-4010.9699935986373</v>
      </c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20">
        <v>-4010.9699935986373</v>
      </c>
      <c r="Z81" s="111">
        <v>0</v>
      </c>
      <c r="AA81" s="111">
        <v>0</v>
      </c>
      <c r="AB81" s="111">
        <v>0</v>
      </c>
      <c r="AC81" s="111">
        <v>0</v>
      </c>
      <c r="AD81" s="111">
        <v>0</v>
      </c>
      <c r="AE81" s="111">
        <v>0</v>
      </c>
      <c r="AF81" s="111">
        <v>0</v>
      </c>
      <c r="AG81" s="111">
        <v>1</v>
      </c>
      <c r="AH81" s="111">
        <v>0</v>
      </c>
      <c r="AI81" s="111">
        <v>0</v>
      </c>
      <c r="AJ81" s="111">
        <v>0</v>
      </c>
      <c r="AK81" s="111">
        <v>0</v>
      </c>
      <c r="AL81" s="153">
        <v>-3278.7245415318248</v>
      </c>
      <c r="AM81" s="107">
        <v>-732.2454520668125</v>
      </c>
      <c r="BF81" s="155">
        <f t="shared" si="3"/>
        <v>10418.245452066813</v>
      </c>
      <c r="BS81" s="156">
        <f t="shared" si="4"/>
        <v>-732.2454520668125</v>
      </c>
      <c r="CC81" s="149">
        <f t="shared" si="5"/>
        <v>536183.40207253059</v>
      </c>
    </row>
    <row r="82" spans="1:81" ht="14.4" x14ac:dyDescent="0.3">
      <c r="A82" s="92">
        <v>2006</v>
      </c>
      <c r="B82" s="112" t="s">
        <v>93</v>
      </c>
      <c r="C82" s="112">
        <v>81</v>
      </c>
      <c r="D82" s="111">
        <v>13442</v>
      </c>
      <c r="E82" s="151">
        <v>13776.915405953274</v>
      </c>
      <c r="F82" s="120">
        <v>-334.91540595327388</v>
      </c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20">
        <v>-334.91540595327388</v>
      </c>
      <c r="Z82" s="111">
        <v>0</v>
      </c>
      <c r="AA82" s="111">
        <v>0</v>
      </c>
      <c r="AB82" s="111">
        <v>0</v>
      </c>
      <c r="AC82" s="111">
        <v>0</v>
      </c>
      <c r="AD82" s="111">
        <v>0</v>
      </c>
      <c r="AE82" s="111">
        <v>0</v>
      </c>
      <c r="AF82" s="111">
        <v>0</v>
      </c>
      <c r="AG82" s="111">
        <v>0</v>
      </c>
      <c r="AH82" s="111">
        <v>1</v>
      </c>
      <c r="AI82" s="111">
        <v>0</v>
      </c>
      <c r="AJ82" s="111">
        <v>0</v>
      </c>
      <c r="AK82" s="111">
        <v>0</v>
      </c>
      <c r="AL82" s="153">
        <v>-276.80303531420213</v>
      </c>
      <c r="AM82" s="107">
        <v>-58.112370639071742</v>
      </c>
      <c r="BF82" s="155">
        <f t="shared" si="3"/>
        <v>13500.112370639072</v>
      </c>
      <c r="BS82" s="156">
        <f t="shared" si="4"/>
        <v>-58.112370639071742</v>
      </c>
      <c r="CC82" s="149">
        <f t="shared" si="5"/>
        <v>3377.0476212928475</v>
      </c>
    </row>
    <row r="83" spans="1:81" ht="14.4" x14ac:dyDescent="0.3">
      <c r="A83" s="92">
        <v>2006</v>
      </c>
      <c r="B83" s="112" t="s">
        <v>92</v>
      </c>
      <c r="C83" s="112">
        <v>82</v>
      </c>
      <c r="D83" s="111">
        <v>14774</v>
      </c>
      <c r="E83" s="151">
        <v>13856.860818307909</v>
      </c>
      <c r="F83" s="120">
        <v>917.13918169209137</v>
      </c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20">
        <v>917.13918169209137</v>
      </c>
      <c r="Z83" s="111">
        <v>0</v>
      </c>
      <c r="AA83" s="111">
        <v>0</v>
      </c>
      <c r="AB83" s="111">
        <v>0</v>
      </c>
      <c r="AC83" s="111">
        <v>0</v>
      </c>
      <c r="AD83" s="111">
        <v>0</v>
      </c>
      <c r="AE83" s="111">
        <v>0</v>
      </c>
      <c r="AF83" s="111">
        <v>0</v>
      </c>
      <c r="AG83" s="111">
        <v>0</v>
      </c>
      <c r="AH83" s="111">
        <v>0</v>
      </c>
      <c r="AI83" s="111">
        <v>1</v>
      </c>
      <c r="AJ83" s="111">
        <v>0</v>
      </c>
      <c r="AK83" s="111">
        <v>0</v>
      </c>
      <c r="AL83" s="153">
        <v>1225.5015523311613</v>
      </c>
      <c r="AM83" s="107">
        <v>-308.36237063906992</v>
      </c>
      <c r="BF83" s="155">
        <f t="shared" si="3"/>
        <v>15082.36237063907</v>
      </c>
      <c r="BS83" s="156">
        <f t="shared" si="4"/>
        <v>-308.36237063906992</v>
      </c>
      <c r="CC83" s="149">
        <f t="shared" si="5"/>
        <v>95087.351626147138</v>
      </c>
    </row>
    <row r="84" spans="1:81" ht="14.4" x14ac:dyDescent="0.3">
      <c r="A84" s="92">
        <v>2006</v>
      </c>
      <c r="B84" s="112" t="s">
        <v>91</v>
      </c>
      <c r="C84" s="112">
        <v>83</v>
      </c>
      <c r="D84" s="111">
        <v>18460</v>
      </c>
      <c r="E84" s="151">
        <v>13936.806230662543</v>
      </c>
      <c r="F84" s="120">
        <v>4523.1937693374566</v>
      </c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20">
        <v>4523.1937693374566</v>
      </c>
      <c r="Z84" s="111">
        <v>0</v>
      </c>
      <c r="AA84" s="111">
        <v>0</v>
      </c>
      <c r="AB84" s="111">
        <v>0</v>
      </c>
      <c r="AC84" s="111">
        <v>0</v>
      </c>
      <c r="AD84" s="111">
        <v>0</v>
      </c>
      <c r="AE84" s="111">
        <v>0</v>
      </c>
      <c r="AF84" s="111">
        <v>0</v>
      </c>
      <c r="AG84" s="111">
        <v>0</v>
      </c>
      <c r="AH84" s="111">
        <v>0</v>
      </c>
      <c r="AI84" s="111">
        <v>0</v>
      </c>
      <c r="AJ84" s="111">
        <v>1</v>
      </c>
      <c r="AK84" s="111">
        <v>0</v>
      </c>
      <c r="AL84" s="153">
        <v>4126.5561399765247</v>
      </c>
      <c r="AM84" s="107">
        <v>396.6376293609319</v>
      </c>
      <c r="BF84" s="155">
        <f t="shared" si="3"/>
        <v>18063.362370639068</v>
      </c>
      <c r="BS84" s="156">
        <f t="shared" si="4"/>
        <v>396.6376293609319</v>
      </c>
      <c r="CC84" s="149">
        <f t="shared" si="5"/>
        <v>157321.40902505998</v>
      </c>
    </row>
    <row r="85" spans="1:81" ht="14.4" x14ac:dyDescent="0.3">
      <c r="A85" s="92">
        <v>2006</v>
      </c>
      <c r="B85" s="112" t="s">
        <v>90</v>
      </c>
      <c r="C85" s="112">
        <v>84</v>
      </c>
      <c r="D85" s="111">
        <v>21951</v>
      </c>
      <c r="E85" s="151">
        <v>14016.75164301718</v>
      </c>
      <c r="F85" s="120">
        <v>7934.24835698282</v>
      </c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20">
        <v>7934.24835698282</v>
      </c>
      <c r="Z85" s="111">
        <v>0</v>
      </c>
      <c r="AA85" s="111">
        <v>0</v>
      </c>
      <c r="AB85" s="111">
        <v>0</v>
      </c>
      <c r="AC85" s="111">
        <v>0</v>
      </c>
      <c r="AD85" s="111">
        <v>0</v>
      </c>
      <c r="AE85" s="111">
        <v>0</v>
      </c>
      <c r="AF85" s="111">
        <v>0</v>
      </c>
      <c r="AG85" s="111">
        <v>0</v>
      </c>
      <c r="AH85" s="111">
        <v>0</v>
      </c>
      <c r="AI85" s="111">
        <v>0</v>
      </c>
      <c r="AJ85" s="111">
        <v>0</v>
      </c>
      <c r="AK85" s="111">
        <v>1</v>
      </c>
      <c r="AL85" s="153">
        <v>6522.6107276218881</v>
      </c>
      <c r="AM85" s="107">
        <v>1411.6376293609319</v>
      </c>
      <c r="BF85" s="155">
        <f t="shared" si="3"/>
        <v>20539.362370639068</v>
      </c>
      <c r="BS85" s="156">
        <f t="shared" si="4"/>
        <v>1411.6376293609319</v>
      </c>
      <c r="CC85" s="149">
        <f t="shared" si="5"/>
        <v>1992720.7966277518</v>
      </c>
    </row>
    <row r="86" spans="1:81" ht="14.4" x14ac:dyDescent="0.3">
      <c r="A86" s="92">
        <v>2007</v>
      </c>
      <c r="B86" s="112" t="s">
        <v>89</v>
      </c>
      <c r="C86" s="112">
        <v>85</v>
      </c>
      <c r="D86" s="111">
        <v>12287</v>
      </c>
      <c r="E86" s="151">
        <v>14096.697055371817</v>
      </c>
      <c r="F86" s="120">
        <v>-1809.6970553718165</v>
      </c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20">
        <v>-1809.6970553718165</v>
      </c>
      <c r="Z86" s="111">
        <v>1</v>
      </c>
      <c r="AA86" s="111">
        <v>0</v>
      </c>
      <c r="AB86" s="111">
        <v>0</v>
      </c>
      <c r="AC86" s="111">
        <v>0</v>
      </c>
      <c r="AD86" s="111">
        <v>0</v>
      </c>
      <c r="AE86" s="111">
        <v>0</v>
      </c>
      <c r="AF86" s="111">
        <v>0</v>
      </c>
      <c r="AG86" s="111">
        <v>0</v>
      </c>
      <c r="AH86" s="111">
        <v>0</v>
      </c>
      <c r="AI86" s="111">
        <v>0</v>
      </c>
      <c r="AJ86" s="111">
        <v>0</v>
      </c>
      <c r="AK86" s="111">
        <v>0</v>
      </c>
      <c r="AL86" s="153">
        <v>-1124.8844328271462</v>
      </c>
      <c r="AM86" s="107">
        <v>-684.81262254467038</v>
      </c>
      <c r="BF86" s="155">
        <f t="shared" si="3"/>
        <v>12971.81262254467</v>
      </c>
      <c r="BS86" s="156">
        <f t="shared" si="4"/>
        <v>-684.81262254467038</v>
      </c>
      <c r="CC86" s="149">
        <f t="shared" si="5"/>
        <v>468968.32799650921</v>
      </c>
    </row>
    <row r="87" spans="1:81" ht="14.4" x14ac:dyDescent="0.3">
      <c r="A87" s="92">
        <v>2007</v>
      </c>
      <c r="B87" s="112" t="s">
        <v>88</v>
      </c>
      <c r="C87" s="112">
        <v>86</v>
      </c>
      <c r="D87" s="111">
        <v>11519</v>
      </c>
      <c r="E87" s="151">
        <v>14176.642467726451</v>
      </c>
      <c r="F87" s="120">
        <v>-2657.6424677264513</v>
      </c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20">
        <v>-2657.6424677264513</v>
      </c>
      <c r="Z87" s="111">
        <v>0</v>
      </c>
      <c r="AA87" s="111">
        <v>1</v>
      </c>
      <c r="AB87" s="111">
        <v>0</v>
      </c>
      <c r="AC87" s="111">
        <v>0</v>
      </c>
      <c r="AD87" s="111">
        <v>0</v>
      </c>
      <c r="AE87" s="111">
        <v>0</v>
      </c>
      <c r="AF87" s="111">
        <v>0</v>
      </c>
      <c r="AG87" s="111">
        <v>0</v>
      </c>
      <c r="AH87" s="111">
        <v>0</v>
      </c>
      <c r="AI87" s="111">
        <v>0</v>
      </c>
      <c r="AJ87" s="111">
        <v>0</v>
      </c>
      <c r="AK87" s="111">
        <v>0</v>
      </c>
      <c r="AL87" s="153">
        <v>-1556.9409562928995</v>
      </c>
      <c r="AM87" s="107">
        <v>-1100.7015114335518</v>
      </c>
      <c r="BF87" s="155">
        <f t="shared" si="3"/>
        <v>12619.701511433552</v>
      </c>
      <c r="BS87" s="156">
        <f t="shared" si="4"/>
        <v>-1100.7015114335518</v>
      </c>
      <c r="CC87" s="149">
        <f t="shared" si="5"/>
        <v>1211543.8172721053</v>
      </c>
    </row>
    <row r="88" spans="1:81" ht="14.4" x14ac:dyDescent="0.3">
      <c r="A88" s="92">
        <v>2007</v>
      </c>
      <c r="B88" s="112" t="s">
        <v>87</v>
      </c>
      <c r="C88" s="112">
        <v>87</v>
      </c>
      <c r="D88" s="111">
        <v>12767</v>
      </c>
      <c r="E88" s="151">
        <v>14256.587880081088</v>
      </c>
      <c r="F88" s="120">
        <v>-1489.5878800810879</v>
      </c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20">
        <v>-1489.5878800810879</v>
      </c>
      <c r="Z88" s="111">
        <v>0</v>
      </c>
      <c r="AA88" s="111">
        <v>0</v>
      </c>
      <c r="AB88" s="111">
        <v>1</v>
      </c>
      <c r="AC88" s="111">
        <v>0</v>
      </c>
      <c r="AD88" s="111">
        <v>0</v>
      </c>
      <c r="AE88" s="111">
        <v>0</v>
      </c>
      <c r="AF88" s="111">
        <v>0</v>
      </c>
      <c r="AG88" s="111">
        <v>0</v>
      </c>
      <c r="AH88" s="111">
        <v>0</v>
      </c>
      <c r="AI88" s="111">
        <v>0</v>
      </c>
      <c r="AJ88" s="111">
        <v>0</v>
      </c>
      <c r="AK88" s="111">
        <v>0</v>
      </c>
      <c r="AL88" s="153">
        <v>-952.88636864753607</v>
      </c>
      <c r="AM88" s="107">
        <v>-536.70151143355179</v>
      </c>
      <c r="BF88" s="155">
        <f t="shared" si="3"/>
        <v>13303.701511433552</v>
      </c>
      <c r="BS88" s="156">
        <f t="shared" si="4"/>
        <v>-536.70151143355179</v>
      </c>
      <c r="CC88" s="149">
        <f t="shared" si="5"/>
        <v>288048.5123750589</v>
      </c>
    </row>
    <row r="89" spans="1:81" ht="14.4" x14ac:dyDescent="0.3">
      <c r="A89" s="92">
        <v>2007</v>
      </c>
      <c r="B89" s="112" t="s">
        <v>86</v>
      </c>
      <c r="C89" s="112">
        <v>88</v>
      </c>
      <c r="D89" s="111">
        <v>13235</v>
      </c>
      <c r="E89" s="151">
        <v>14336.533292435724</v>
      </c>
      <c r="F89" s="120">
        <v>-1101.5332924357244</v>
      </c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20">
        <v>-1101.5332924357244</v>
      </c>
      <c r="Z89" s="111">
        <v>0</v>
      </c>
      <c r="AA89" s="111">
        <v>0</v>
      </c>
      <c r="AB89" s="111">
        <v>0</v>
      </c>
      <c r="AC89" s="111">
        <v>1</v>
      </c>
      <c r="AD89" s="111">
        <v>0</v>
      </c>
      <c r="AE89" s="111">
        <v>0</v>
      </c>
      <c r="AF89" s="111">
        <v>0</v>
      </c>
      <c r="AG89" s="111">
        <v>0</v>
      </c>
      <c r="AH89" s="111">
        <v>0</v>
      </c>
      <c r="AI89" s="111">
        <v>0</v>
      </c>
      <c r="AJ89" s="111">
        <v>0</v>
      </c>
      <c r="AK89" s="111">
        <v>0</v>
      </c>
      <c r="AL89" s="153">
        <v>-847.16511433550477</v>
      </c>
      <c r="AM89" s="107">
        <v>-254.36817810021967</v>
      </c>
      <c r="BF89" s="155">
        <f t="shared" si="3"/>
        <v>13489.36817810022</v>
      </c>
      <c r="BS89" s="156">
        <f t="shared" si="4"/>
        <v>-254.36817810021967</v>
      </c>
      <c r="CC89" s="149">
        <f t="shared" si="5"/>
        <v>64703.170030025074</v>
      </c>
    </row>
    <row r="90" spans="1:81" ht="14.4" x14ac:dyDescent="0.3">
      <c r="A90" s="92">
        <v>2007</v>
      </c>
      <c r="B90" s="112" t="s">
        <v>85</v>
      </c>
      <c r="C90" s="112">
        <v>89</v>
      </c>
      <c r="D90" s="111">
        <v>13643</v>
      </c>
      <c r="E90" s="151">
        <v>14416.478704790359</v>
      </c>
      <c r="F90" s="120">
        <v>-773.47870479035919</v>
      </c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20">
        <v>-773.47870479035919</v>
      </c>
      <c r="Z90" s="111">
        <v>0</v>
      </c>
      <c r="AA90" s="111">
        <v>0</v>
      </c>
      <c r="AB90" s="111">
        <v>0</v>
      </c>
      <c r="AC90" s="111">
        <v>0</v>
      </c>
      <c r="AD90" s="111">
        <v>1</v>
      </c>
      <c r="AE90" s="111">
        <v>0</v>
      </c>
      <c r="AF90" s="111">
        <v>0</v>
      </c>
      <c r="AG90" s="111">
        <v>0</v>
      </c>
      <c r="AH90" s="111">
        <v>0</v>
      </c>
      <c r="AI90" s="111">
        <v>0</v>
      </c>
      <c r="AJ90" s="111">
        <v>0</v>
      </c>
      <c r="AK90" s="111">
        <v>0</v>
      </c>
      <c r="AL90" s="153">
        <v>-680.33274891236397</v>
      </c>
      <c r="AM90" s="107">
        <v>-93.14595587799522</v>
      </c>
      <c r="BF90" s="155">
        <f t="shared" si="3"/>
        <v>13736.145955877995</v>
      </c>
      <c r="BS90" s="156">
        <f t="shared" si="4"/>
        <v>-93.14595587799522</v>
      </c>
      <c r="CC90" s="149">
        <f t="shared" si="5"/>
        <v>8676.1690964254321</v>
      </c>
    </row>
    <row r="91" spans="1:81" ht="14.4" x14ac:dyDescent="0.3">
      <c r="A91" s="92">
        <v>2007</v>
      </c>
      <c r="B91" s="112" t="s">
        <v>84</v>
      </c>
      <c r="C91" s="112">
        <v>90</v>
      </c>
      <c r="D91" s="111">
        <v>13552</v>
      </c>
      <c r="E91" s="151">
        <v>14496.424117144994</v>
      </c>
      <c r="F91" s="120">
        <v>-944.42411714499394</v>
      </c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20">
        <v>-944.42411714499394</v>
      </c>
      <c r="Z91" s="111">
        <v>0</v>
      </c>
      <c r="AA91" s="111">
        <v>0</v>
      </c>
      <c r="AB91" s="111">
        <v>0</v>
      </c>
      <c r="AC91" s="111">
        <v>0</v>
      </c>
      <c r="AD91" s="111">
        <v>0</v>
      </c>
      <c r="AE91" s="111">
        <v>1</v>
      </c>
      <c r="AF91" s="111">
        <v>0</v>
      </c>
      <c r="AG91" s="111">
        <v>0</v>
      </c>
      <c r="AH91" s="111">
        <v>0</v>
      </c>
      <c r="AI91" s="111">
        <v>0</v>
      </c>
      <c r="AJ91" s="111">
        <v>0</v>
      </c>
      <c r="AK91" s="111">
        <v>0</v>
      </c>
      <c r="AL91" s="153">
        <v>-585.50038348922135</v>
      </c>
      <c r="AM91" s="107">
        <v>-358.92373365577259</v>
      </c>
      <c r="BF91" s="155">
        <f t="shared" si="3"/>
        <v>13910.923733655773</v>
      </c>
      <c r="BS91" s="156">
        <f t="shared" si="4"/>
        <v>-358.92373365577259</v>
      </c>
      <c r="CC91" s="149">
        <f t="shared" si="5"/>
        <v>128826.24658139999</v>
      </c>
    </row>
    <row r="92" spans="1:81" ht="14.4" x14ac:dyDescent="0.3">
      <c r="A92" s="92">
        <v>2007</v>
      </c>
      <c r="B92" s="112" t="s">
        <v>83</v>
      </c>
      <c r="C92" s="112">
        <v>91</v>
      </c>
      <c r="D92" s="111">
        <v>13349</v>
      </c>
      <c r="E92" s="151">
        <v>14576.369529499631</v>
      </c>
      <c r="F92" s="120">
        <v>-1227.3695294996305</v>
      </c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20">
        <v>-1227.3695294996305</v>
      </c>
      <c r="Z92" s="111">
        <v>0</v>
      </c>
      <c r="AA92" s="111">
        <v>0</v>
      </c>
      <c r="AB92" s="111">
        <v>0</v>
      </c>
      <c r="AC92" s="111">
        <v>0</v>
      </c>
      <c r="AD92" s="111">
        <v>0</v>
      </c>
      <c r="AE92" s="111">
        <v>0</v>
      </c>
      <c r="AF92" s="111">
        <v>1</v>
      </c>
      <c r="AG92" s="111">
        <v>0</v>
      </c>
      <c r="AH92" s="111">
        <v>0</v>
      </c>
      <c r="AI92" s="111">
        <v>0</v>
      </c>
      <c r="AJ92" s="111">
        <v>0</v>
      </c>
      <c r="AK92" s="111">
        <v>0</v>
      </c>
      <c r="AL92" s="153">
        <v>-1282.7791291771882</v>
      </c>
      <c r="AM92" s="107">
        <v>55.409599677557708</v>
      </c>
      <c r="BF92" s="155">
        <f t="shared" si="3"/>
        <v>13293.590400322442</v>
      </c>
      <c r="BS92" s="156">
        <f t="shared" si="4"/>
        <v>55.409599677557708</v>
      </c>
      <c r="CC92" s="149">
        <f t="shared" si="5"/>
        <v>3070.2237364272032</v>
      </c>
    </row>
    <row r="93" spans="1:81" ht="14.4" x14ac:dyDescent="0.3">
      <c r="A93" s="92">
        <v>2007</v>
      </c>
      <c r="B93" s="112" t="s">
        <v>82</v>
      </c>
      <c r="C93" s="112">
        <v>92</v>
      </c>
      <c r="D93" s="111">
        <v>10240</v>
      </c>
      <c r="E93" s="151">
        <v>14656.314941854267</v>
      </c>
      <c r="F93" s="120">
        <v>-4416.3149418542671</v>
      </c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20">
        <v>-4416.3149418542671</v>
      </c>
      <c r="Z93" s="111">
        <v>0</v>
      </c>
      <c r="AA93" s="111">
        <v>0</v>
      </c>
      <c r="AB93" s="111">
        <v>0</v>
      </c>
      <c r="AC93" s="111">
        <v>0</v>
      </c>
      <c r="AD93" s="111">
        <v>0</v>
      </c>
      <c r="AE93" s="111">
        <v>0</v>
      </c>
      <c r="AF93" s="111">
        <v>0</v>
      </c>
      <c r="AG93" s="111">
        <v>1</v>
      </c>
      <c r="AH93" s="111">
        <v>0</v>
      </c>
      <c r="AI93" s="111">
        <v>0</v>
      </c>
      <c r="AJ93" s="111">
        <v>0</v>
      </c>
      <c r="AK93" s="111">
        <v>0</v>
      </c>
      <c r="AL93" s="153">
        <v>-3278.7245415318248</v>
      </c>
      <c r="AM93" s="107">
        <v>-1137.5904003224423</v>
      </c>
      <c r="BF93" s="155">
        <f t="shared" si="3"/>
        <v>11377.590400322442</v>
      </c>
      <c r="BS93" s="156">
        <f t="shared" si="4"/>
        <v>-1137.5904003224423</v>
      </c>
      <c r="CC93" s="149">
        <f t="shared" si="5"/>
        <v>1294111.9189057746</v>
      </c>
    </row>
    <row r="94" spans="1:81" ht="14.4" x14ac:dyDescent="0.3">
      <c r="A94" s="92">
        <v>2007</v>
      </c>
      <c r="B94" s="112" t="s">
        <v>93</v>
      </c>
      <c r="C94" s="112">
        <v>93</v>
      </c>
      <c r="D94" s="111">
        <v>14781</v>
      </c>
      <c r="E94" s="151">
        <v>14736.260354208902</v>
      </c>
      <c r="F94" s="120">
        <v>44.739645791098155</v>
      </c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20">
        <v>44.739645791098155</v>
      </c>
      <c r="Z94" s="111">
        <v>0</v>
      </c>
      <c r="AA94" s="111">
        <v>0</v>
      </c>
      <c r="AB94" s="111">
        <v>0</v>
      </c>
      <c r="AC94" s="111">
        <v>0</v>
      </c>
      <c r="AD94" s="111">
        <v>0</v>
      </c>
      <c r="AE94" s="111">
        <v>0</v>
      </c>
      <c r="AF94" s="111">
        <v>0</v>
      </c>
      <c r="AG94" s="111">
        <v>0</v>
      </c>
      <c r="AH94" s="111">
        <v>1</v>
      </c>
      <c r="AI94" s="111">
        <v>0</v>
      </c>
      <c r="AJ94" s="111">
        <v>0</v>
      </c>
      <c r="AK94" s="111">
        <v>0</v>
      </c>
      <c r="AL94" s="153">
        <v>-276.80303531420213</v>
      </c>
      <c r="AM94" s="107">
        <v>321.54268110530029</v>
      </c>
      <c r="BF94" s="155">
        <f t="shared" si="3"/>
        <v>14459.4573188947</v>
      </c>
      <c r="BS94" s="156">
        <f t="shared" si="4"/>
        <v>321.54268110530029</v>
      </c>
      <c r="CC94" s="149">
        <f t="shared" si="5"/>
        <v>103389.69577238483</v>
      </c>
    </row>
    <row r="95" spans="1:81" ht="14.4" x14ac:dyDescent="0.3">
      <c r="A95" s="92">
        <v>2007</v>
      </c>
      <c r="B95" s="112" t="s">
        <v>92</v>
      </c>
      <c r="C95" s="112">
        <v>94</v>
      </c>
      <c r="D95" s="111">
        <v>17123</v>
      </c>
      <c r="E95" s="151">
        <v>14816.205766563538</v>
      </c>
      <c r="F95" s="120">
        <v>2306.7942334364616</v>
      </c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20">
        <v>2306.7942334364616</v>
      </c>
      <c r="Z95" s="111">
        <v>0</v>
      </c>
      <c r="AA95" s="111">
        <v>0</v>
      </c>
      <c r="AB95" s="111">
        <v>0</v>
      </c>
      <c r="AC95" s="111">
        <v>0</v>
      </c>
      <c r="AD95" s="111">
        <v>0</v>
      </c>
      <c r="AE95" s="111">
        <v>0</v>
      </c>
      <c r="AF95" s="111">
        <v>0</v>
      </c>
      <c r="AG95" s="111">
        <v>0</v>
      </c>
      <c r="AH95" s="111">
        <v>0</v>
      </c>
      <c r="AI95" s="111">
        <v>1</v>
      </c>
      <c r="AJ95" s="111">
        <v>0</v>
      </c>
      <c r="AK95" s="111">
        <v>0</v>
      </c>
      <c r="AL95" s="153">
        <v>1225.5015523311613</v>
      </c>
      <c r="AM95" s="107">
        <v>1081.2926811053003</v>
      </c>
      <c r="BF95" s="155">
        <f t="shared" si="3"/>
        <v>16041.7073188947</v>
      </c>
      <c r="BS95" s="156">
        <f t="shared" si="4"/>
        <v>1081.2926811053003</v>
      </c>
      <c r="CC95" s="149">
        <f t="shared" si="5"/>
        <v>1169193.8622118887</v>
      </c>
    </row>
    <row r="96" spans="1:81" ht="14.4" x14ac:dyDescent="0.3">
      <c r="A96" s="92">
        <v>2007</v>
      </c>
      <c r="B96" s="112" t="s">
        <v>91</v>
      </c>
      <c r="C96" s="112">
        <v>95</v>
      </c>
      <c r="D96" s="111">
        <v>20396</v>
      </c>
      <c r="E96" s="151">
        <v>14896.151178918175</v>
      </c>
      <c r="F96" s="120">
        <v>5499.848821081825</v>
      </c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20">
        <v>5499.848821081825</v>
      </c>
      <c r="Z96" s="111">
        <v>0</v>
      </c>
      <c r="AA96" s="111">
        <v>0</v>
      </c>
      <c r="AB96" s="111">
        <v>0</v>
      </c>
      <c r="AC96" s="111">
        <v>0</v>
      </c>
      <c r="AD96" s="111">
        <v>0</v>
      </c>
      <c r="AE96" s="111">
        <v>0</v>
      </c>
      <c r="AF96" s="111">
        <v>0</v>
      </c>
      <c r="AG96" s="111">
        <v>0</v>
      </c>
      <c r="AH96" s="111">
        <v>0</v>
      </c>
      <c r="AI96" s="111">
        <v>0</v>
      </c>
      <c r="AJ96" s="111">
        <v>1</v>
      </c>
      <c r="AK96" s="111">
        <v>0</v>
      </c>
      <c r="AL96" s="153">
        <v>4126.5561399765247</v>
      </c>
      <c r="AM96" s="107">
        <v>1373.2926811053003</v>
      </c>
      <c r="BF96" s="155">
        <f t="shared" si="3"/>
        <v>19022.7073188947</v>
      </c>
      <c r="BS96" s="156">
        <f t="shared" si="4"/>
        <v>1373.2926811053003</v>
      </c>
      <c r="CC96" s="149">
        <f t="shared" si="5"/>
        <v>1885932.7879773839</v>
      </c>
    </row>
    <row r="97" spans="1:81" ht="14.4" x14ac:dyDescent="0.3">
      <c r="A97" s="92">
        <v>2007</v>
      </c>
      <c r="B97" s="112" t="s">
        <v>90</v>
      </c>
      <c r="C97" s="112">
        <v>96</v>
      </c>
      <c r="D97" s="111">
        <v>23609</v>
      </c>
      <c r="E97" s="151">
        <v>14976.09659127281</v>
      </c>
      <c r="F97" s="120">
        <v>8632.9034087271903</v>
      </c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20">
        <v>8632.9034087271903</v>
      </c>
      <c r="Z97" s="111">
        <v>0</v>
      </c>
      <c r="AA97" s="111">
        <v>0</v>
      </c>
      <c r="AB97" s="111">
        <v>0</v>
      </c>
      <c r="AC97" s="111">
        <v>0</v>
      </c>
      <c r="AD97" s="111">
        <v>0</v>
      </c>
      <c r="AE97" s="111">
        <v>0</v>
      </c>
      <c r="AF97" s="111">
        <v>0</v>
      </c>
      <c r="AG97" s="111">
        <v>0</v>
      </c>
      <c r="AH97" s="111">
        <v>0</v>
      </c>
      <c r="AI97" s="111">
        <v>0</v>
      </c>
      <c r="AJ97" s="111">
        <v>0</v>
      </c>
      <c r="AK97" s="111">
        <v>1</v>
      </c>
      <c r="AL97" s="153">
        <v>6522.6107276218881</v>
      </c>
      <c r="AM97" s="107">
        <v>2110.2926811053021</v>
      </c>
      <c r="BF97" s="155">
        <f t="shared" si="3"/>
        <v>21498.707318894696</v>
      </c>
      <c r="BS97" s="156">
        <f t="shared" si="4"/>
        <v>2110.2926811053039</v>
      </c>
      <c r="CC97" s="149">
        <f t="shared" si="5"/>
        <v>4453335.199926612</v>
      </c>
    </row>
    <row r="98" spans="1:81" ht="14.4" x14ac:dyDescent="0.3">
      <c r="A98" s="92">
        <v>2008</v>
      </c>
      <c r="B98" s="112" t="s">
        <v>89</v>
      </c>
      <c r="C98" s="112">
        <v>97</v>
      </c>
      <c r="D98" s="111">
        <v>14031</v>
      </c>
      <c r="E98" s="151">
        <v>15056.042003627445</v>
      </c>
      <c r="F98" s="120">
        <v>-1025.0420036274445</v>
      </c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20">
        <v>-1025.0420036274445</v>
      </c>
      <c r="Z98" s="111">
        <v>1</v>
      </c>
      <c r="AA98" s="111">
        <v>0</v>
      </c>
      <c r="AB98" s="111">
        <v>0</v>
      </c>
      <c r="AC98" s="111">
        <v>0</v>
      </c>
      <c r="AD98" s="111">
        <v>0</v>
      </c>
      <c r="AE98" s="111">
        <v>0</v>
      </c>
      <c r="AF98" s="111">
        <v>0</v>
      </c>
      <c r="AG98" s="111">
        <v>0</v>
      </c>
      <c r="AH98" s="111">
        <v>0</v>
      </c>
      <c r="AI98" s="111">
        <v>0</v>
      </c>
      <c r="AJ98" s="111">
        <v>0</v>
      </c>
      <c r="AK98" s="111">
        <v>0</v>
      </c>
      <c r="AL98" s="153">
        <v>-1124.8844328271462</v>
      </c>
      <c r="AM98" s="107">
        <v>99.842429199701655</v>
      </c>
      <c r="BF98" s="155">
        <f t="shared" si="3"/>
        <v>13931.157570800298</v>
      </c>
      <c r="BS98" s="156">
        <f t="shared" si="4"/>
        <v>99.842429199701655</v>
      </c>
      <c r="CC98" s="149">
        <f t="shared" si="5"/>
        <v>9968.510668497438</v>
      </c>
    </row>
    <row r="99" spans="1:81" ht="14.4" x14ac:dyDescent="0.3">
      <c r="A99" s="92">
        <v>2008</v>
      </c>
      <c r="B99" s="112" t="s">
        <v>88</v>
      </c>
      <c r="C99" s="112">
        <v>98</v>
      </c>
      <c r="D99" s="111">
        <v>13109</v>
      </c>
      <c r="E99" s="151">
        <v>15135.987415982081</v>
      </c>
      <c r="F99" s="120">
        <v>-2026.9874159820811</v>
      </c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20">
        <v>-2026.9874159820811</v>
      </c>
      <c r="Z99" s="111">
        <v>0</v>
      </c>
      <c r="AA99" s="111">
        <v>1</v>
      </c>
      <c r="AB99" s="111">
        <v>0</v>
      </c>
      <c r="AC99" s="111">
        <v>0</v>
      </c>
      <c r="AD99" s="111">
        <v>0</v>
      </c>
      <c r="AE99" s="111">
        <v>0</v>
      </c>
      <c r="AF99" s="111">
        <v>0</v>
      </c>
      <c r="AG99" s="111">
        <v>0</v>
      </c>
      <c r="AH99" s="111">
        <v>0</v>
      </c>
      <c r="AI99" s="111">
        <v>0</v>
      </c>
      <c r="AJ99" s="111">
        <v>0</v>
      </c>
      <c r="AK99" s="111">
        <v>0</v>
      </c>
      <c r="AL99" s="153">
        <v>-1556.9409562928995</v>
      </c>
      <c r="AM99" s="107">
        <v>-470.04645968918157</v>
      </c>
      <c r="BF99" s="155">
        <f t="shared" si="3"/>
        <v>13579.046459689182</v>
      </c>
      <c r="BS99" s="156">
        <f t="shared" si="4"/>
        <v>-470.04645968918157</v>
      </c>
      <c r="CC99" s="149">
        <f t="shared" si="5"/>
        <v>220943.6742663334</v>
      </c>
    </row>
    <row r="100" spans="1:81" ht="14.4" x14ac:dyDescent="0.3">
      <c r="A100" s="92">
        <v>2008</v>
      </c>
      <c r="B100" s="112" t="s">
        <v>87</v>
      </c>
      <c r="C100" s="112">
        <v>99</v>
      </c>
      <c r="D100" s="111">
        <v>14248</v>
      </c>
      <c r="E100" s="151">
        <v>15215.932828336718</v>
      </c>
      <c r="F100" s="120">
        <v>-967.93282833671765</v>
      </c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20">
        <v>-967.93282833671765</v>
      </c>
      <c r="Z100" s="111">
        <v>0</v>
      </c>
      <c r="AA100" s="111">
        <v>0</v>
      </c>
      <c r="AB100" s="111">
        <v>1</v>
      </c>
      <c r="AC100" s="111">
        <v>0</v>
      </c>
      <c r="AD100" s="111">
        <v>0</v>
      </c>
      <c r="AE100" s="111">
        <v>0</v>
      </c>
      <c r="AF100" s="111">
        <v>0</v>
      </c>
      <c r="AG100" s="111">
        <v>0</v>
      </c>
      <c r="AH100" s="111">
        <v>0</v>
      </c>
      <c r="AI100" s="111">
        <v>0</v>
      </c>
      <c r="AJ100" s="111">
        <v>0</v>
      </c>
      <c r="AK100" s="111">
        <v>0</v>
      </c>
      <c r="AL100" s="153">
        <v>-952.88636864753607</v>
      </c>
      <c r="AM100" s="107">
        <v>-15.046459689181575</v>
      </c>
      <c r="BF100" s="155">
        <f t="shared" si="3"/>
        <v>14263.046459689182</v>
      </c>
      <c r="BS100" s="156">
        <f t="shared" si="4"/>
        <v>-15.046459689181575</v>
      </c>
      <c r="CC100" s="149">
        <f t="shared" si="5"/>
        <v>226.39594917816609</v>
      </c>
    </row>
    <row r="101" spans="1:81" ht="14.4" x14ac:dyDescent="0.3">
      <c r="A101" s="92">
        <v>2008</v>
      </c>
      <c r="B101" s="112" t="s">
        <v>86</v>
      </c>
      <c r="C101" s="112">
        <v>100</v>
      </c>
      <c r="D101" s="111">
        <v>14468</v>
      </c>
      <c r="E101" s="151">
        <v>15295.878240691352</v>
      </c>
      <c r="F101" s="120">
        <v>-827.8782406913524</v>
      </c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20">
        <v>-827.8782406913524</v>
      </c>
      <c r="Z101" s="111">
        <v>0</v>
      </c>
      <c r="AA101" s="111">
        <v>0</v>
      </c>
      <c r="AB101" s="111">
        <v>0</v>
      </c>
      <c r="AC101" s="111">
        <v>1</v>
      </c>
      <c r="AD101" s="111">
        <v>0</v>
      </c>
      <c r="AE101" s="111">
        <v>0</v>
      </c>
      <c r="AF101" s="111">
        <v>0</v>
      </c>
      <c r="AG101" s="111">
        <v>0</v>
      </c>
      <c r="AH101" s="111">
        <v>0</v>
      </c>
      <c r="AI101" s="111">
        <v>0</v>
      </c>
      <c r="AJ101" s="111">
        <v>0</v>
      </c>
      <c r="AK101" s="111">
        <v>0</v>
      </c>
      <c r="AL101" s="153">
        <v>-847.16511433550477</v>
      </c>
      <c r="AM101" s="107">
        <v>19.286873644152365</v>
      </c>
      <c r="BF101" s="155">
        <f t="shared" si="3"/>
        <v>14448.713126355848</v>
      </c>
      <c r="BS101" s="156">
        <f t="shared" si="4"/>
        <v>19.286873644152365</v>
      </c>
      <c r="CC101" s="149">
        <f t="shared" si="5"/>
        <v>371.98349496549912</v>
      </c>
    </row>
    <row r="102" spans="1:81" ht="14.4" x14ac:dyDescent="0.3">
      <c r="A102" s="92">
        <v>2008</v>
      </c>
      <c r="B102" s="112" t="s">
        <v>85</v>
      </c>
      <c r="C102" s="112">
        <v>101</v>
      </c>
      <c r="D102" s="111">
        <v>14250</v>
      </c>
      <c r="E102" s="151">
        <v>15375.823653045989</v>
      </c>
      <c r="F102" s="120">
        <v>-1125.823653045989</v>
      </c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20">
        <v>-1125.823653045989</v>
      </c>
      <c r="Z102" s="111">
        <v>0</v>
      </c>
      <c r="AA102" s="111">
        <v>0</v>
      </c>
      <c r="AB102" s="111">
        <v>0</v>
      </c>
      <c r="AC102" s="111">
        <v>0</v>
      </c>
      <c r="AD102" s="111">
        <v>1</v>
      </c>
      <c r="AE102" s="111">
        <v>0</v>
      </c>
      <c r="AF102" s="111">
        <v>0</v>
      </c>
      <c r="AG102" s="111">
        <v>0</v>
      </c>
      <c r="AH102" s="111">
        <v>0</v>
      </c>
      <c r="AI102" s="111">
        <v>0</v>
      </c>
      <c r="AJ102" s="111">
        <v>0</v>
      </c>
      <c r="AK102" s="111">
        <v>0</v>
      </c>
      <c r="AL102" s="153">
        <v>-680.33274891236397</v>
      </c>
      <c r="AM102" s="107">
        <v>-445.49090413362501</v>
      </c>
      <c r="BF102" s="155">
        <f t="shared" si="3"/>
        <v>14695.490904133625</v>
      </c>
      <c r="BS102" s="156">
        <f t="shared" si="4"/>
        <v>-445.49090413362501</v>
      </c>
      <c r="CC102" s="149">
        <f t="shared" si="5"/>
        <v>198462.14566579467</v>
      </c>
    </row>
    <row r="103" spans="1:81" ht="14.4" x14ac:dyDescent="0.3">
      <c r="A103" s="92">
        <v>2008</v>
      </c>
      <c r="B103" s="112" t="s">
        <v>84</v>
      </c>
      <c r="C103" s="112">
        <v>102</v>
      </c>
      <c r="D103" s="111">
        <v>15024</v>
      </c>
      <c r="E103" s="151">
        <v>15455.769065400626</v>
      </c>
      <c r="F103" s="120">
        <v>-431.76906540062555</v>
      </c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20">
        <v>-431.76906540062555</v>
      </c>
      <c r="Z103" s="111">
        <v>0</v>
      </c>
      <c r="AA103" s="111">
        <v>0</v>
      </c>
      <c r="AB103" s="111">
        <v>0</v>
      </c>
      <c r="AC103" s="111">
        <v>0</v>
      </c>
      <c r="AD103" s="111">
        <v>0</v>
      </c>
      <c r="AE103" s="111">
        <v>1</v>
      </c>
      <c r="AF103" s="111">
        <v>0</v>
      </c>
      <c r="AG103" s="111">
        <v>0</v>
      </c>
      <c r="AH103" s="111">
        <v>0</v>
      </c>
      <c r="AI103" s="111">
        <v>0</v>
      </c>
      <c r="AJ103" s="111">
        <v>0</v>
      </c>
      <c r="AK103" s="111">
        <v>0</v>
      </c>
      <c r="AL103" s="153">
        <v>-585.50038348922135</v>
      </c>
      <c r="AM103" s="107">
        <v>153.7313180885958</v>
      </c>
      <c r="BF103" s="155">
        <f t="shared" si="3"/>
        <v>14870.268681911404</v>
      </c>
      <c r="BS103" s="156">
        <f t="shared" si="4"/>
        <v>153.7313180885958</v>
      </c>
      <c r="CC103" s="149">
        <f t="shared" si="5"/>
        <v>23633.318161257022</v>
      </c>
    </row>
    <row r="104" spans="1:81" ht="14.4" x14ac:dyDescent="0.3">
      <c r="A104" s="92">
        <v>2008</v>
      </c>
      <c r="B104" s="112" t="s">
        <v>83</v>
      </c>
      <c r="C104" s="112">
        <v>103</v>
      </c>
      <c r="D104" s="111">
        <v>13837</v>
      </c>
      <c r="E104" s="151">
        <v>15535.71447775526</v>
      </c>
      <c r="F104" s="120">
        <v>-1698.7144777552603</v>
      </c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20">
        <v>-1698.7144777552603</v>
      </c>
      <c r="Z104" s="111">
        <v>0</v>
      </c>
      <c r="AA104" s="111">
        <v>0</v>
      </c>
      <c r="AB104" s="111">
        <v>0</v>
      </c>
      <c r="AC104" s="111">
        <v>0</v>
      </c>
      <c r="AD104" s="111">
        <v>0</v>
      </c>
      <c r="AE104" s="111">
        <v>0</v>
      </c>
      <c r="AF104" s="111">
        <v>1</v>
      </c>
      <c r="AG104" s="111">
        <v>0</v>
      </c>
      <c r="AH104" s="111">
        <v>0</v>
      </c>
      <c r="AI104" s="111">
        <v>0</v>
      </c>
      <c r="AJ104" s="111">
        <v>0</v>
      </c>
      <c r="AK104" s="111">
        <v>0</v>
      </c>
      <c r="AL104" s="153">
        <v>-1282.7791291771882</v>
      </c>
      <c r="AM104" s="107">
        <v>-415.93534857807208</v>
      </c>
      <c r="BF104" s="155">
        <f t="shared" si="3"/>
        <v>14252.935348578072</v>
      </c>
      <c r="BS104" s="156">
        <f t="shared" si="4"/>
        <v>-415.93534857807208</v>
      </c>
      <c r="CC104" s="149">
        <f t="shared" si="5"/>
        <v>173002.21419676233</v>
      </c>
    </row>
    <row r="105" spans="1:81" ht="15" thickBot="1" x14ac:dyDescent="0.35">
      <c r="A105" s="93">
        <v>2008</v>
      </c>
      <c r="B105" s="112" t="s">
        <v>82</v>
      </c>
      <c r="C105" s="112">
        <v>104</v>
      </c>
      <c r="D105" s="111">
        <v>10522</v>
      </c>
      <c r="E105" s="151">
        <v>15615.659890109895</v>
      </c>
      <c r="F105" s="120">
        <v>-5093.6598901098951</v>
      </c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20">
        <v>-5093.6598901098951</v>
      </c>
      <c r="Z105" s="111">
        <v>0</v>
      </c>
      <c r="AA105" s="111">
        <v>0</v>
      </c>
      <c r="AB105" s="111">
        <v>0</v>
      </c>
      <c r="AC105" s="111">
        <v>0</v>
      </c>
      <c r="AD105" s="111">
        <v>0</v>
      </c>
      <c r="AE105" s="111">
        <v>0</v>
      </c>
      <c r="AF105" s="111">
        <v>0</v>
      </c>
      <c r="AG105" s="111">
        <v>1</v>
      </c>
      <c r="AH105" s="111">
        <v>0</v>
      </c>
      <c r="AI105" s="111">
        <v>0</v>
      </c>
      <c r="AJ105" s="111">
        <v>0</v>
      </c>
      <c r="AK105" s="111">
        <v>0</v>
      </c>
      <c r="AL105" s="153">
        <v>-3278.7245415318248</v>
      </c>
      <c r="AM105" s="107">
        <v>-1814.9353485780703</v>
      </c>
      <c r="BF105" s="155">
        <f t="shared" si="3"/>
        <v>12336.93534857807</v>
      </c>
      <c r="BS105" s="157">
        <f t="shared" si="4"/>
        <v>-1814.9353485780703</v>
      </c>
      <c r="CC105" s="149">
        <f t="shared" si="5"/>
        <v>3293990.3195182015</v>
      </c>
    </row>
    <row r="106" spans="1:81" ht="13.8" thickTop="1" x14ac:dyDescent="0.25">
      <c r="B106" s="21"/>
      <c r="C106" s="21"/>
      <c r="BF106" s="149"/>
    </row>
    <row r="107" spans="1:81" x14ac:dyDescent="0.25">
      <c r="B107" s="21"/>
      <c r="C107" s="21"/>
      <c r="BF107" s="149"/>
    </row>
    <row r="108" spans="1:81" x14ac:dyDescent="0.25">
      <c r="B108" s="21"/>
      <c r="C108" s="21"/>
      <c r="BF108" s="149"/>
    </row>
    <row r="109" spans="1:81" x14ac:dyDescent="0.25">
      <c r="B109" s="21"/>
      <c r="C109" s="21"/>
      <c r="BF109" s="149"/>
    </row>
    <row r="110" spans="1:81" x14ac:dyDescent="0.25">
      <c r="BF110" s="149"/>
    </row>
    <row r="111" spans="1:81" x14ac:dyDescent="0.25">
      <c r="BF111" s="149"/>
    </row>
    <row r="112" spans="1:81" x14ac:dyDescent="0.25">
      <c r="BF112" s="149"/>
    </row>
    <row r="113" spans="58:58" x14ac:dyDescent="0.25">
      <c r="BF113" s="149"/>
    </row>
    <row r="114" spans="58:58" x14ac:dyDescent="0.25">
      <c r="BF114" s="149"/>
    </row>
    <row r="115" spans="58:58" x14ac:dyDescent="0.25">
      <c r="BF115" s="149"/>
    </row>
    <row r="116" spans="58:58" x14ac:dyDescent="0.25">
      <c r="BF116" s="149"/>
    </row>
    <row r="117" spans="58:58" x14ac:dyDescent="0.25">
      <c r="BF117" s="149"/>
    </row>
    <row r="118" spans="58:58" x14ac:dyDescent="0.25">
      <c r="BF118" s="149"/>
    </row>
    <row r="119" spans="58:58" x14ac:dyDescent="0.25">
      <c r="BF119" s="149"/>
    </row>
    <row r="120" spans="58:58" x14ac:dyDescent="0.25">
      <c r="BF120" s="149"/>
    </row>
    <row r="121" spans="58:58" x14ac:dyDescent="0.25">
      <c r="BF121" s="149"/>
    </row>
    <row r="122" spans="58:58" x14ac:dyDescent="0.25">
      <c r="BF122" s="149"/>
    </row>
    <row r="123" spans="58:58" x14ac:dyDescent="0.25">
      <c r="BF123" s="149"/>
    </row>
    <row r="124" spans="58:58" x14ac:dyDescent="0.25">
      <c r="BF124" s="149"/>
    </row>
    <row r="125" spans="58:58" x14ac:dyDescent="0.25">
      <c r="BF125" s="149"/>
    </row>
    <row r="126" spans="58:58" x14ac:dyDescent="0.25">
      <c r="BF126" s="149"/>
    </row>
    <row r="127" spans="58:58" x14ac:dyDescent="0.25">
      <c r="BF127" s="149"/>
    </row>
    <row r="128" spans="58:58" x14ac:dyDescent="0.25">
      <c r="BF128" s="149"/>
    </row>
    <row r="129" spans="58:58" x14ac:dyDescent="0.25">
      <c r="BF129" s="149"/>
    </row>
    <row r="130" spans="58:58" x14ac:dyDescent="0.25">
      <c r="BF130" s="149"/>
    </row>
    <row r="131" spans="58:58" x14ac:dyDescent="0.25">
      <c r="BF131" s="149"/>
    </row>
    <row r="132" spans="58:58" x14ac:dyDescent="0.25">
      <c r="BF132" s="149"/>
    </row>
    <row r="133" spans="58:58" x14ac:dyDescent="0.25">
      <c r="BF133" s="149"/>
    </row>
    <row r="134" spans="58:58" x14ac:dyDescent="0.25">
      <c r="BF134" s="149"/>
    </row>
    <row r="135" spans="58:58" x14ac:dyDescent="0.25">
      <c r="BF135" s="149"/>
    </row>
    <row r="136" spans="58:58" x14ac:dyDescent="0.25">
      <c r="BF136" s="149"/>
    </row>
    <row r="137" spans="58:58" x14ac:dyDescent="0.25">
      <c r="BF137" s="149"/>
    </row>
  </sheetData>
  <mergeCells count="14">
    <mergeCell ref="AS28:AS29"/>
    <mergeCell ref="I24:I25"/>
    <mergeCell ref="AP24:AP25"/>
    <mergeCell ref="K28:K29"/>
    <mergeCell ref="L28:L29"/>
    <mergeCell ref="AR28:AR29"/>
    <mergeCell ref="AR36:AR37"/>
    <mergeCell ref="AS36:AT36"/>
    <mergeCell ref="H33:H34"/>
    <mergeCell ref="J33:J34"/>
    <mergeCell ref="K33:K34"/>
    <mergeCell ref="L33:M33"/>
    <mergeCell ref="AO36:AO37"/>
    <mergeCell ref="AQ36:AQ37"/>
  </mergeCells>
  <conditionalFormatting sqref="BV44">
    <cfRule type="cellIs" dxfId="11" priority="1" stopIfTrue="1" operator="notBetween">
      <formula>-2*$B$10</formula>
      <formula>2*$B$10</formula>
    </cfRule>
  </conditionalFormatting>
  <conditionalFormatting sqref="BV45">
    <cfRule type="cellIs" dxfId="10" priority="2" stopIfTrue="1" operator="notBetween">
      <formula>-2*$B$10</formula>
      <formula>2*$B$10</formula>
    </cfRule>
  </conditionalFormatting>
  <conditionalFormatting sqref="BV46">
    <cfRule type="cellIs" dxfId="9" priority="3" stopIfTrue="1" operator="notBetween">
      <formula>-2*$B$10</formula>
      <formula>2*$B$10</formula>
    </cfRule>
  </conditionalFormatting>
  <conditionalFormatting sqref="BV47">
    <cfRule type="cellIs" dxfId="8" priority="4" stopIfTrue="1" operator="notBetween">
      <formula>-2*$B$10</formula>
      <formula>2*$B$10</formula>
    </cfRule>
  </conditionalFormatting>
  <conditionalFormatting sqref="BV48">
    <cfRule type="cellIs" dxfId="7" priority="5" stopIfTrue="1" operator="notBetween">
      <formula>-2*$B$10</formula>
      <formula>2*$B$10</formula>
    </cfRule>
  </conditionalFormatting>
  <conditionalFormatting sqref="BV49">
    <cfRule type="cellIs" dxfId="6" priority="6" stopIfTrue="1" operator="notBetween">
      <formula>-2*$B$10</formula>
      <formula>2*$B$10</formula>
    </cfRule>
  </conditionalFormatting>
  <conditionalFormatting sqref="BV50">
    <cfRule type="cellIs" dxfId="5" priority="7" stopIfTrue="1" operator="notBetween">
      <formula>-2*$B$10</formula>
      <formula>2*$B$10</formula>
    </cfRule>
  </conditionalFormatting>
  <conditionalFormatting sqref="BV51">
    <cfRule type="cellIs" dxfId="4" priority="8" stopIfTrue="1" operator="notBetween">
      <formula>-2*$B$10</formula>
      <formula>2*$B$10</formula>
    </cfRule>
  </conditionalFormatting>
  <conditionalFormatting sqref="BV52">
    <cfRule type="cellIs" dxfId="3" priority="9" stopIfTrue="1" operator="notBetween">
      <formula>-2*$B$10</formula>
      <formula>2*$B$10</formula>
    </cfRule>
  </conditionalFormatting>
  <conditionalFormatting sqref="BV53">
    <cfRule type="cellIs" dxfId="2" priority="10" stopIfTrue="1" operator="notBetween">
      <formula>-2*$B$10</formula>
      <formula>2*$B$10</formula>
    </cfRule>
  </conditionalFormatting>
  <conditionalFormatting sqref="BV54">
    <cfRule type="cellIs" dxfId="1" priority="11" stopIfTrue="1" operator="notBetween">
      <formula>-2*$B$10</formula>
      <formula>2*$B$10</formula>
    </cfRule>
  </conditionalFormatting>
  <conditionalFormatting sqref="BV55">
    <cfRule type="cellIs" dxfId="0" priority="12" stopIfTrue="1" operator="notBetween">
      <formula>-2*$B$10</formula>
      <formula>2*$B$10</formula>
    </cfRule>
  </conditionalFormatting>
  <pageMargins left="0.75" right="0.75" top="1" bottom="1" header="0.5" footer="0.5"/>
  <headerFooter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9"/>
  <sheetViews>
    <sheetView workbookViewId="0">
      <selection activeCell="R1" sqref="R1"/>
    </sheetView>
  </sheetViews>
  <sheetFormatPr defaultRowHeight="14.4" x14ac:dyDescent="0.3"/>
  <cols>
    <col min="1" max="1" width="8.88671875" style="19"/>
    <col min="2" max="3" width="8.88671875" style="20"/>
    <col min="4" max="4" width="8.88671875" style="19"/>
    <col min="5" max="13" width="3.5546875" style="19" bestFit="1" customWidth="1"/>
    <col min="14" max="16" width="4.5546875" style="19" bestFit="1" customWidth="1"/>
    <col min="18" max="18" width="17.5546875" customWidth="1"/>
    <col min="19" max="19" width="12" customWidth="1"/>
    <col min="20" max="20" width="15.88671875" customWidth="1"/>
    <col min="21" max="21" width="14.44140625" customWidth="1"/>
    <col min="22" max="22" width="9.33203125" bestFit="1" customWidth="1"/>
  </cols>
  <sheetData>
    <row r="1" spans="1:28" ht="16.2" thickTop="1" x14ac:dyDescent="0.3">
      <c r="A1" s="94" t="s">
        <v>95</v>
      </c>
      <c r="B1" s="95" t="s">
        <v>94</v>
      </c>
      <c r="C1" s="95" t="s">
        <v>28</v>
      </c>
      <c r="D1" s="163" t="s">
        <v>0</v>
      </c>
      <c r="E1" s="113" t="s">
        <v>100</v>
      </c>
      <c r="F1" s="113" t="s">
        <v>29</v>
      </c>
      <c r="G1" s="113" t="s">
        <v>30</v>
      </c>
      <c r="H1" s="113" t="s">
        <v>31</v>
      </c>
      <c r="I1" s="113" t="s">
        <v>32</v>
      </c>
      <c r="J1" s="113" t="s">
        <v>33</v>
      </c>
      <c r="K1" s="113" t="s">
        <v>34</v>
      </c>
      <c r="L1" s="113" t="s">
        <v>35</v>
      </c>
      <c r="M1" s="113" t="s">
        <v>36</v>
      </c>
      <c r="N1" s="113" t="s">
        <v>37</v>
      </c>
      <c r="O1" s="113" t="s">
        <v>38</v>
      </c>
      <c r="P1" s="114" t="s">
        <v>39</v>
      </c>
      <c r="R1" s="10" t="s">
        <v>1</v>
      </c>
    </row>
    <row r="2" spans="1:28" ht="15.6" x14ac:dyDescent="0.3">
      <c r="A2" s="97">
        <v>2000</v>
      </c>
      <c r="B2" s="98" t="s">
        <v>89</v>
      </c>
      <c r="C2" s="98">
        <v>1</v>
      </c>
      <c r="D2" s="115">
        <v>6632</v>
      </c>
      <c r="E2" s="115">
        <v>1</v>
      </c>
      <c r="F2" s="115">
        <v>0</v>
      </c>
      <c r="G2" s="115">
        <v>0</v>
      </c>
      <c r="H2" s="115">
        <v>0</v>
      </c>
      <c r="I2" s="115">
        <v>0</v>
      </c>
      <c r="J2" s="115">
        <v>0</v>
      </c>
      <c r="K2" s="115">
        <v>0</v>
      </c>
      <c r="L2" s="115">
        <v>0</v>
      </c>
      <c r="M2" s="115">
        <v>0</v>
      </c>
      <c r="N2" s="115">
        <v>0</v>
      </c>
      <c r="O2" s="115">
        <v>0</v>
      </c>
      <c r="P2" s="99">
        <v>0</v>
      </c>
      <c r="S2" s="90" t="s">
        <v>4</v>
      </c>
      <c r="T2" s="197" t="s">
        <v>6</v>
      </c>
      <c r="U2" s="90" t="s">
        <v>7</v>
      </c>
      <c r="V2" s="90" t="s">
        <v>8</v>
      </c>
      <c r="W2" s="11"/>
      <c r="X2" s="11"/>
    </row>
    <row r="3" spans="1:28" ht="16.2" thickBot="1" x14ac:dyDescent="0.35">
      <c r="A3" s="100">
        <v>2000</v>
      </c>
      <c r="B3" s="101" t="s">
        <v>88</v>
      </c>
      <c r="C3" s="101">
        <v>2</v>
      </c>
      <c r="D3" s="116">
        <v>6534</v>
      </c>
      <c r="E3" s="116">
        <v>0</v>
      </c>
      <c r="F3" s="116">
        <v>1</v>
      </c>
      <c r="G3" s="116">
        <v>0</v>
      </c>
      <c r="H3" s="116">
        <v>0</v>
      </c>
      <c r="I3" s="116">
        <v>0</v>
      </c>
      <c r="J3" s="116">
        <v>0</v>
      </c>
      <c r="K3" s="116">
        <v>0</v>
      </c>
      <c r="L3" s="116">
        <v>0</v>
      </c>
      <c r="M3" s="116">
        <v>0</v>
      </c>
      <c r="N3" s="116">
        <v>0</v>
      </c>
      <c r="O3" s="116">
        <v>0</v>
      </c>
      <c r="P3" s="102">
        <v>0</v>
      </c>
      <c r="R3" s="12" t="s">
        <v>10</v>
      </c>
      <c r="S3" s="13" t="s">
        <v>5</v>
      </c>
      <c r="T3" s="198"/>
      <c r="U3" s="13" t="s">
        <v>6</v>
      </c>
      <c r="V3" s="13" t="s">
        <v>9</v>
      </c>
      <c r="W3" s="11"/>
      <c r="X3" s="11"/>
    </row>
    <row r="4" spans="1:28" ht="16.2" thickTop="1" x14ac:dyDescent="0.3">
      <c r="A4" s="100">
        <v>2000</v>
      </c>
      <c r="B4" s="101" t="s">
        <v>87</v>
      </c>
      <c r="C4" s="101">
        <v>3</v>
      </c>
      <c r="D4" s="116">
        <v>6675</v>
      </c>
      <c r="E4" s="116">
        <v>0</v>
      </c>
      <c r="F4" s="116">
        <v>0</v>
      </c>
      <c r="G4" s="116">
        <v>1</v>
      </c>
      <c r="H4" s="116">
        <v>0</v>
      </c>
      <c r="I4" s="116">
        <v>0</v>
      </c>
      <c r="J4" s="116">
        <v>0</v>
      </c>
      <c r="K4" s="116">
        <v>0</v>
      </c>
      <c r="L4" s="116">
        <v>0</v>
      </c>
      <c r="M4" s="116">
        <v>0</v>
      </c>
      <c r="N4" s="116">
        <v>0</v>
      </c>
      <c r="O4" s="116">
        <v>0</v>
      </c>
      <c r="P4" s="102">
        <v>0</v>
      </c>
      <c r="R4" s="14"/>
      <c r="S4" s="15">
        <v>0.96841284507409142</v>
      </c>
      <c r="T4" s="15">
        <v>0.93782343850449623</v>
      </c>
      <c r="U4" s="15">
        <v>0.92962433149410006</v>
      </c>
      <c r="V4" s="108">
        <v>956.18356647850555</v>
      </c>
      <c r="W4" s="11"/>
      <c r="X4" s="11"/>
    </row>
    <row r="5" spans="1:28" ht="15.6" x14ac:dyDescent="0.3">
      <c r="A5" s="100">
        <v>2000</v>
      </c>
      <c r="B5" s="101" t="s">
        <v>86</v>
      </c>
      <c r="C5" s="101">
        <v>4</v>
      </c>
      <c r="D5" s="116">
        <v>6692</v>
      </c>
      <c r="E5" s="116">
        <v>0</v>
      </c>
      <c r="F5" s="116">
        <v>0</v>
      </c>
      <c r="G5" s="116">
        <v>0</v>
      </c>
      <c r="H5" s="116">
        <v>1</v>
      </c>
      <c r="I5" s="116">
        <v>0</v>
      </c>
      <c r="J5" s="116">
        <v>0</v>
      </c>
      <c r="K5" s="116">
        <v>0</v>
      </c>
      <c r="L5" s="116">
        <v>0</v>
      </c>
      <c r="M5" s="116">
        <v>0</v>
      </c>
      <c r="N5" s="116">
        <v>0</v>
      </c>
      <c r="O5" s="116">
        <v>0</v>
      </c>
      <c r="P5" s="102">
        <v>0</v>
      </c>
      <c r="R5" s="11"/>
      <c r="S5" s="11"/>
      <c r="T5" s="11"/>
      <c r="U5" s="11"/>
      <c r="V5" s="11"/>
      <c r="W5" s="11"/>
      <c r="X5" s="11"/>
    </row>
    <row r="6" spans="1:28" ht="15.6" x14ac:dyDescent="0.3">
      <c r="A6" s="100">
        <v>2000</v>
      </c>
      <c r="B6" s="101" t="s">
        <v>85</v>
      </c>
      <c r="C6" s="101">
        <v>5</v>
      </c>
      <c r="D6" s="116">
        <v>6984</v>
      </c>
      <c r="E6" s="116">
        <v>0</v>
      </c>
      <c r="F6" s="116">
        <v>0</v>
      </c>
      <c r="G6" s="116">
        <v>0</v>
      </c>
      <c r="H6" s="116">
        <v>0</v>
      </c>
      <c r="I6" s="116">
        <v>1</v>
      </c>
      <c r="J6" s="116">
        <v>0</v>
      </c>
      <c r="K6" s="116">
        <v>0</v>
      </c>
      <c r="L6" s="116">
        <v>0</v>
      </c>
      <c r="M6" s="116">
        <v>0</v>
      </c>
      <c r="N6" s="116">
        <v>0</v>
      </c>
      <c r="O6" s="116">
        <v>0</v>
      </c>
      <c r="P6" s="102">
        <v>0</v>
      </c>
      <c r="R6" s="10"/>
      <c r="S6" s="90" t="s">
        <v>11</v>
      </c>
      <c r="T6" s="90" t="s">
        <v>13</v>
      </c>
      <c r="U6" s="90" t="s">
        <v>15</v>
      </c>
      <c r="V6" s="197" t="s">
        <v>16</v>
      </c>
      <c r="W6" s="197" t="s">
        <v>17</v>
      </c>
      <c r="X6" s="11"/>
    </row>
    <row r="7" spans="1:28" ht="16.2" thickBot="1" x14ac:dyDescent="0.35">
      <c r="A7" s="100">
        <v>2000</v>
      </c>
      <c r="B7" s="101" t="s">
        <v>84</v>
      </c>
      <c r="C7" s="101">
        <v>6</v>
      </c>
      <c r="D7" s="116">
        <v>7133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1</v>
      </c>
      <c r="K7" s="116">
        <v>0</v>
      </c>
      <c r="L7" s="116">
        <v>0</v>
      </c>
      <c r="M7" s="116">
        <v>0</v>
      </c>
      <c r="N7" s="116">
        <v>0</v>
      </c>
      <c r="O7" s="116">
        <v>0</v>
      </c>
      <c r="P7" s="102">
        <v>0</v>
      </c>
      <c r="R7" s="12" t="s">
        <v>2</v>
      </c>
      <c r="S7" s="13" t="s">
        <v>12</v>
      </c>
      <c r="T7" s="13" t="s">
        <v>14</v>
      </c>
      <c r="U7" s="13" t="s">
        <v>14</v>
      </c>
      <c r="V7" s="198"/>
      <c r="W7" s="198"/>
      <c r="X7" s="11"/>
    </row>
    <row r="8" spans="1:28" ht="16.2" thickTop="1" x14ac:dyDescent="0.3">
      <c r="A8" s="100">
        <v>2000</v>
      </c>
      <c r="B8" s="101" t="s">
        <v>83</v>
      </c>
      <c r="C8" s="101">
        <v>7</v>
      </c>
      <c r="D8" s="116">
        <v>6385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1</v>
      </c>
      <c r="L8" s="116">
        <v>0</v>
      </c>
      <c r="M8" s="116">
        <v>0</v>
      </c>
      <c r="N8" s="116">
        <v>0</v>
      </c>
      <c r="O8" s="116">
        <v>0</v>
      </c>
      <c r="P8" s="102">
        <v>0</v>
      </c>
      <c r="R8" s="14" t="s">
        <v>18</v>
      </c>
      <c r="S8" s="16">
        <v>12</v>
      </c>
      <c r="T8" s="164">
        <v>1254926599.7483456</v>
      </c>
      <c r="U8" s="164">
        <v>104577216.64569546</v>
      </c>
      <c r="V8" s="15">
        <v>114.38116825593049</v>
      </c>
      <c r="W8" s="17">
        <v>2.1005171370492443E-49</v>
      </c>
      <c r="X8" s="11"/>
    </row>
    <row r="9" spans="1:28" ht="15.6" x14ac:dyDescent="0.3">
      <c r="A9" s="100">
        <v>2000</v>
      </c>
      <c r="B9" s="101" t="s">
        <v>82</v>
      </c>
      <c r="C9" s="101">
        <v>8</v>
      </c>
      <c r="D9" s="116">
        <v>7364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1</v>
      </c>
      <c r="M9" s="116">
        <v>0</v>
      </c>
      <c r="N9" s="116">
        <v>0</v>
      </c>
      <c r="O9" s="116">
        <v>0</v>
      </c>
      <c r="P9" s="102">
        <v>0</v>
      </c>
      <c r="R9" s="14" t="s">
        <v>19</v>
      </c>
      <c r="S9" s="16">
        <v>91</v>
      </c>
      <c r="T9" s="164">
        <v>83200118.165123478</v>
      </c>
      <c r="U9" s="164">
        <v>914287.01280355465</v>
      </c>
      <c r="V9" s="18"/>
      <c r="W9" s="18"/>
      <c r="X9" s="11"/>
    </row>
    <row r="10" spans="1:28" ht="15.6" x14ac:dyDescent="0.3">
      <c r="A10" s="100">
        <v>2000</v>
      </c>
      <c r="B10" s="101" t="s">
        <v>93</v>
      </c>
      <c r="C10" s="101">
        <v>9</v>
      </c>
      <c r="D10" s="116">
        <v>7171</v>
      </c>
      <c r="E10" s="116">
        <v>0</v>
      </c>
      <c r="F10" s="116">
        <v>0</v>
      </c>
      <c r="G10" s="116">
        <v>0</v>
      </c>
      <c r="H10" s="116">
        <v>0</v>
      </c>
      <c r="I10" s="116">
        <v>0</v>
      </c>
      <c r="J10" s="116">
        <v>0</v>
      </c>
      <c r="K10" s="116">
        <v>0</v>
      </c>
      <c r="L10" s="116">
        <v>0</v>
      </c>
      <c r="M10" s="116">
        <v>1</v>
      </c>
      <c r="N10" s="116">
        <v>0</v>
      </c>
      <c r="O10" s="116">
        <v>0</v>
      </c>
      <c r="P10" s="102">
        <v>0</v>
      </c>
      <c r="R10" s="10"/>
      <c r="S10" s="19"/>
      <c r="T10" s="19"/>
      <c r="U10" s="19"/>
      <c r="V10" s="19"/>
      <c r="W10" s="19"/>
      <c r="X10" s="19"/>
    </row>
    <row r="11" spans="1:28" x14ac:dyDescent="0.3">
      <c r="A11" s="100">
        <v>2000</v>
      </c>
      <c r="B11" s="101" t="s">
        <v>92</v>
      </c>
      <c r="C11" s="101">
        <v>10</v>
      </c>
      <c r="D11" s="116">
        <v>8690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6">
        <v>1</v>
      </c>
      <c r="O11" s="116">
        <v>0</v>
      </c>
      <c r="P11" s="102">
        <v>0</v>
      </c>
      <c r="R11" s="19"/>
      <c r="S11" s="19"/>
      <c r="T11" s="19"/>
      <c r="U11" s="19"/>
      <c r="V11" s="19"/>
      <c r="W11" s="19"/>
      <c r="X11" s="19"/>
    </row>
    <row r="12" spans="1:28" x14ac:dyDescent="0.3">
      <c r="A12" s="100">
        <v>2000</v>
      </c>
      <c r="B12" s="101" t="s">
        <v>91</v>
      </c>
      <c r="C12" s="101">
        <v>11</v>
      </c>
      <c r="D12" s="116">
        <v>10299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6">
        <v>0</v>
      </c>
      <c r="O12" s="116">
        <v>1</v>
      </c>
      <c r="P12" s="102">
        <v>0</v>
      </c>
      <c r="R12" s="186" t="s">
        <v>376</v>
      </c>
      <c r="S12" s="19"/>
      <c r="T12" s="19"/>
      <c r="U12" s="19"/>
      <c r="V12" s="19"/>
      <c r="W12" s="19"/>
      <c r="X12" s="19"/>
    </row>
    <row r="13" spans="1:28" x14ac:dyDescent="0.3">
      <c r="A13" s="100">
        <v>2000</v>
      </c>
      <c r="B13" s="101" t="s">
        <v>90</v>
      </c>
      <c r="C13" s="101">
        <v>12</v>
      </c>
      <c r="D13" s="116">
        <v>11997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02">
        <v>1</v>
      </c>
      <c r="R13" s="19"/>
      <c r="S13" s="19"/>
      <c r="T13" s="19"/>
      <c r="U13" s="19"/>
      <c r="V13" s="19"/>
      <c r="W13" s="19"/>
      <c r="X13" s="19"/>
    </row>
    <row r="14" spans="1:28" ht="15.6" x14ac:dyDescent="0.3">
      <c r="A14" s="100">
        <v>2001</v>
      </c>
      <c r="B14" s="101" t="s">
        <v>89</v>
      </c>
      <c r="C14" s="101">
        <v>13</v>
      </c>
      <c r="D14" s="116">
        <v>6979</v>
      </c>
      <c r="E14" s="116">
        <v>1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6">
        <v>0</v>
      </c>
      <c r="O14" s="116">
        <v>0</v>
      </c>
      <c r="P14" s="102">
        <v>0</v>
      </c>
      <c r="R14" s="19"/>
      <c r="S14" s="197" t="s">
        <v>20</v>
      </c>
      <c r="T14" s="90" t="s">
        <v>21</v>
      </c>
      <c r="U14" s="197" t="s">
        <v>23</v>
      </c>
      <c r="V14" s="197" t="s">
        <v>17</v>
      </c>
      <c r="W14" s="199" t="s">
        <v>24</v>
      </c>
      <c r="X14" s="199"/>
      <c r="Z14" s="38" t="s">
        <v>369</v>
      </c>
    </row>
    <row r="15" spans="1:28" ht="16.2" thickBot="1" x14ac:dyDescent="0.35">
      <c r="A15" s="100">
        <v>2001</v>
      </c>
      <c r="B15" s="101" t="s">
        <v>88</v>
      </c>
      <c r="C15" s="101">
        <v>14</v>
      </c>
      <c r="D15" s="116">
        <v>6962</v>
      </c>
      <c r="E15" s="116">
        <v>0</v>
      </c>
      <c r="F15" s="116">
        <v>1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02">
        <v>0</v>
      </c>
      <c r="R15" s="12" t="s">
        <v>3</v>
      </c>
      <c r="S15" s="198"/>
      <c r="T15" s="13" t="s">
        <v>22</v>
      </c>
      <c r="U15" s="198"/>
      <c r="V15" s="198"/>
      <c r="W15" s="13" t="s">
        <v>25</v>
      </c>
      <c r="X15" s="13" t="s">
        <v>26</v>
      </c>
      <c r="Z15" s="38" t="s">
        <v>28</v>
      </c>
      <c r="AA15" s="38" t="s">
        <v>318</v>
      </c>
    </row>
    <row r="16" spans="1:28" ht="16.2" thickTop="1" x14ac:dyDescent="0.3">
      <c r="A16" s="100">
        <v>2001</v>
      </c>
      <c r="B16" s="101" t="s">
        <v>87</v>
      </c>
      <c r="C16" s="101">
        <v>15</v>
      </c>
      <c r="D16" s="116">
        <v>7606</v>
      </c>
      <c r="E16" s="116">
        <v>0</v>
      </c>
      <c r="F16" s="116">
        <v>0</v>
      </c>
      <c r="G16" s="116">
        <v>1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6">
        <v>0</v>
      </c>
      <c r="O16" s="116">
        <v>0</v>
      </c>
      <c r="P16" s="102">
        <v>0</v>
      </c>
      <c r="R16" s="14" t="s">
        <v>27</v>
      </c>
      <c r="S16" s="39">
        <v>6196.0029578189697</v>
      </c>
      <c r="T16" s="39">
        <v>353.71295778943528</v>
      </c>
      <c r="U16" s="39">
        <v>17.517036968454629</v>
      </c>
      <c r="V16" s="37">
        <v>6.6922346026149141E-31</v>
      </c>
      <c r="W16" s="39">
        <v>5493.3956192441983</v>
      </c>
      <c r="X16" s="39">
        <v>6898.610296393741</v>
      </c>
      <c r="Z16" s="166">
        <v>7301.3370052277796</v>
      </c>
      <c r="AA16" s="167">
        <v>-1124.8844328271462</v>
      </c>
      <c r="AB16" s="165">
        <f>Z16+AA16</f>
        <v>6176.4525724006335</v>
      </c>
    </row>
    <row r="17" spans="1:27" ht="15.6" x14ac:dyDescent="0.3">
      <c r="A17" s="100">
        <v>2001</v>
      </c>
      <c r="B17" s="101" t="s">
        <v>86</v>
      </c>
      <c r="C17" s="101">
        <v>16</v>
      </c>
      <c r="D17" s="116">
        <v>7909</v>
      </c>
      <c r="E17" s="116">
        <v>0</v>
      </c>
      <c r="F17" s="116">
        <v>0</v>
      </c>
      <c r="G17" s="116">
        <v>0</v>
      </c>
      <c r="H17" s="116">
        <v>1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16">
        <v>0</v>
      </c>
      <c r="O17" s="116">
        <v>0</v>
      </c>
      <c r="P17" s="102">
        <v>0</v>
      </c>
      <c r="R17" s="14" t="s">
        <v>28</v>
      </c>
      <c r="S17" s="39">
        <v>79.546424897119621</v>
      </c>
      <c r="T17" s="39">
        <v>3.1302031662781911</v>
      </c>
      <c r="U17" s="39">
        <v>25.412543746066252</v>
      </c>
      <c r="V17" s="37">
        <v>4.1806383049956307E-43</v>
      </c>
      <c r="W17" s="39">
        <v>73.328660838935804</v>
      </c>
      <c r="X17" s="39">
        <v>85.764188955303439</v>
      </c>
      <c r="Z17" s="166">
        <v>79.945412354635778</v>
      </c>
    </row>
    <row r="18" spans="1:27" ht="15.6" x14ac:dyDescent="0.3">
      <c r="A18" s="100">
        <v>2001</v>
      </c>
      <c r="B18" s="101" t="s">
        <v>85</v>
      </c>
      <c r="C18" s="101">
        <v>17</v>
      </c>
      <c r="D18" s="116">
        <v>8504</v>
      </c>
      <c r="E18" s="116">
        <v>0</v>
      </c>
      <c r="F18" s="116">
        <v>0</v>
      </c>
      <c r="G18" s="116">
        <v>0</v>
      </c>
      <c r="H18" s="116">
        <v>0</v>
      </c>
      <c r="I18" s="116">
        <v>1</v>
      </c>
      <c r="J18" s="116">
        <v>0</v>
      </c>
      <c r="K18" s="116">
        <v>0</v>
      </c>
      <c r="L18" s="116">
        <v>0</v>
      </c>
      <c r="M18" s="116">
        <v>0</v>
      </c>
      <c r="N18" s="116">
        <v>0</v>
      </c>
      <c r="O18" s="116">
        <v>0</v>
      </c>
      <c r="P18" s="102">
        <v>0</v>
      </c>
      <c r="R18" s="14" t="s">
        <v>29</v>
      </c>
      <c r="S18" s="39">
        <v>-431.65753600826429</v>
      </c>
      <c r="T18" s="39">
        <v>450.76012457401913</v>
      </c>
      <c r="U18" s="39">
        <v>-0.9576213876863946</v>
      </c>
      <c r="V18" s="37">
        <v>0.34079099621467224</v>
      </c>
      <c r="W18" s="39">
        <v>-1327.0371495849859</v>
      </c>
      <c r="X18" s="39">
        <v>463.72207756845739</v>
      </c>
      <c r="AA18" s="167">
        <v>-432.05652346575334</v>
      </c>
    </row>
    <row r="19" spans="1:27" ht="15.6" x14ac:dyDescent="0.3">
      <c r="A19" s="100">
        <v>2001</v>
      </c>
      <c r="B19" s="101" t="s">
        <v>84</v>
      </c>
      <c r="C19" s="101">
        <v>18</v>
      </c>
      <c r="D19" s="116">
        <v>7977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1</v>
      </c>
      <c r="K19" s="116">
        <v>0</v>
      </c>
      <c r="L19" s="116">
        <v>0</v>
      </c>
      <c r="M19" s="116">
        <v>0</v>
      </c>
      <c r="N19" s="116">
        <v>0</v>
      </c>
      <c r="O19" s="116">
        <v>0</v>
      </c>
      <c r="P19" s="102">
        <v>0</v>
      </c>
      <c r="R19" s="14" t="s">
        <v>30</v>
      </c>
      <c r="S19" s="39">
        <v>172.79603909463185</v>
      </c>
      <c r="T19" s="39">
        <v>450.79272889164019</v>
      </c>
      <c r="U19" s="39">
        <v>0.38331594105229655</v>
      </c>
      <c r="V19" s="37">
        <v>0.70237954129098079</v>
      </c>
      <c r="W19" s="39">
        <v>-722.64833895374773</v>
      </c>
      <c r="X19" s="39">
        <v>1068.2404171430114</v>
      </c>
      <c r="AA19" s="167">
        <v>171.99806417961008</v>
      </c>
    </row>
    <row r="20" spans="1:27" ht="15.6" x14ac:dyDescent="0.3">
      <c r="A20" s="100">
        <v>2001</v>
      </c>
      <c r="B20" s="101" t="s">
        <v>83</v>
      </c>
      <c r="C20" s="101">
        <v>19</v>
      </c>
      <c r="D20" s="116">
        <v>7816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1</v>
      </c>
      <c r="L20" s="116">
        <v>0</v>
      </c>
      <c r="M20" s="116">
        <v>0</v>
      </c>
      <c r="N20" s="116">
        <v>0</v>
      </c>
      <c r="O20" s="116">
        <v>0</v>
      </c>
      <c r="P20" s="102">
        <v>0</v>
      </c>
      <c r="R20" s="14" t="s">
        <v>31</v>
      </c>
      <c r="S20" s="39">
        <v>278.91628086416313</v>
      </c>
      <c r="T20" s="39">
        <v>450.84706418128388</v>
      </c>
      <c r="U20" s="39">
        <v>0.61864943352944168</v>
      </c>
      <c r="V20" s="37">
        <v>0.53769285047752668</v>
      </c>
      <c r="W20" s="39">
        <v>-616.63602756224338</v>
      </c>
      <c r="X20" s="39">
        <v>1174.4685892905695</v>
      </c>
      <c r="AA20" s="167">
        <v>277.71931849164139</v>
      </c>
    </row>
    <row r="21" spans="1:27" ht="15.6" x14ac:dyDescent="0.3">
      <c r="A21" s="100">
        <v>2001</v>
      </c>
      <c r="B21" s="101" t="s">
        <v>82</v>
      </c>
      <c r="C21" s="101">
        <v>20</v>
      </c>
      <c r="D21" s="116">
        <v>6520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1</v>
      </c>
      <c r="M21" s="116">
        <v>0</v>
      </c>
      <c r="N21" s="116">
        <v>0</v>
      </c>
      <c r="O21" s="116">
        <v>0</v>
      </c>
      <c r="P21" s="102">
        <v>0</v>
      </c>
      <c r="R21" s="14" t="s">
        <v>32</v>
      </c>
      <c r="S21" s="39">
        <v>446.14763374483482</v>
      </c>
      <c r="T21" s="39">
        <v>450.9231225873408</v>
      </c>
      <c r="U21" s="39">
        <v>0.98940952769264789</v>
      </c>
      <c r="V21" s="37">
        <v>0.32508633734972459</v>
      </c>
      <c r="W21" s="39">
        <v>-449.55575536176468</v>
      </c>
      <c r="X21" s="39">
        <v>1341.8510228514342</v>
      </c>
      <c r="AA21" s="167">
        <v>444.55168391478219</v>
      </c>
    </row>
    <row r="22" spans="1:27" ht="15.6" x14ac:dyDescent="0.3">
      <c r="A22" s="100">
        <v>2001</v>
      </c>
      <c r="B22" s="101" t="s">
        <v>93</v>
      </c>
      <c r="C22" s="101">
        <v>21</v>
      </c>
      <c r="D22" s="116">
        <v>8525</v>
      </c>
      <c r="E22" s="116">
        <v>0</v>
      </c>
      <c r="F22" s="116">
        <v>0</v>
      </c>
      <c r="G22" s="116">
        <v>0</v>
      </c>
      <c r="H22" s="116">
        <v>0</v>
      </c>
      <c r="I22" s="116">
        <v>0</v>
      </c>
      <c r="J22" s="116">
        <v>0</v>
      </c>
      <c r="K22" s="116">
        <v>0</v>
      </c>
      <c r="L22" s="116">
        <v>0</v>
      </c>
      <c r="M22" s="116">
        <v>1</v>
      </c>
      <c r="N22" s="116">
        <v>0</v>
      </c>
      <c r="O22" s="116">
        <v>0</v>
      </c>
      <c r="P22" s="102">
        <v>0</v>
      </c>
      <c r="R22" s="14" t="s">
        <v>33</v>
      </c>
      <c r="S22" s="39">
        <v>541.37898662548469</v>
      </c>
      <c r="T22" s="39">
        <v>451.02089311990585</v>
      </c>
      <c r="U22" s="39">
        <v>1.2003412588728051</v>
      </c>
      <c r="V22" s="37">
        <v>0.2331222883797987</v>
      </c>
      <c r="W22" s="39">
        <v>-354.5186116333773</v>
      </c>
      <c r="X22" s="39">
        <v>1437.2765848843467</v>
      </c>
      <c r="AA22" s="167">
        <v>539.38404933792481</v>
      </c>
    </row>
    <row r="23" spans="1:27" ht="15.6" x14ac:dyDescent="0.3">
      <c r="A23" s="100">
        <v>2001</v>
      </c>
      <c r="B23" s="101" t="s">
        <v>92</v>
      </c>
      <c r="C23" s="101">
        <v>22</v>
      </c>
      <c r="D23" s="116">
        <v>9510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1</v>
      </c>
      <c r="O23" s="116">
        <v>0</v>
      </c>
      <c r="P23" s="102">
        <v>0</v>
      </c>
      <c r="R23" s="14" t="s">
        <v>34</v>
      </c>
      <c r="S23" s="39">
        <v>-155.50077160496585</v>
      </c>
      <c r="T23" s="39">
        <v>451.14036166271086</v>
      </c>
      <c r="U23" s="39">
        <v>-0.34468379426716855</v>
      </c>
      <c r="V23" s="37">
        <v>0.73112744245065586</v>
      </c>
      <c r="W23" s="39">
        <v>-1051.6356794479275</v>
      </c>
      <c r="X23" s="39">
        <v>740.63413623799568</v>
      </c>
      <c r="AA23" s="167">
        <v>-157.89469635004207</v>
      </c>
    </row>
    <row r="24" spans="1:27" ht="15.6" x14ac:dyDescent="0.3">
      <c r="A24" s="100">
        <v>2001</v>
      </c>
      <c r="B24" s="101" t="s">
        <v>91</v>
      </c>
      <c r="C24" s="101">
        <v>23</v>
      </c>
      <c r="D24" s="116">
        <v>12079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16">
        <v>0</v>
      </c>
      <c r="O24" s="116">
        <v>1</v>
      </c>
      <c r="P24" s="102">
        <v>0</v>
      </c>
      <c r="R24" s="14" t="s">
        <v>35</v>
      </c>
      <c r="S24" s="39">
        <v>-2151.0471965020788</v>
      </c>
      <c r="T24" s="39">
        <v>451.28151098329948</v>
      </c>
      <c r="U24" s="39">
        <v>-4.7665307444463023</v>
      </c>
      <c r="V24" s="37">
        <v>7.0750028362875412E-6</v>
      </c>
      <c r="W24" s="39">
        <v>-3047.4624801308191</v>
      </c>
      <c r="X24" s="39">
        <v>-1254.6319128733383</v>
      </c>
      <c r="AA24" s="167">
        <v>-2153.8401087046786</v>
      </c>
    </row>
    <row r="25" spans="1:27" ht="15.6" x14ac:dyDescent="0.3">
      <c r="A25" s="100">
        <v>2001</v>
      </c>
      <c r="B25" s="101" t="s">
        <v>90</v>
      </c>
      <c r="C25" s="101">
        <v>24</v>
      </c>
      <c r="D25" s="116">
        <v>13746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16">
        <v>0</v>
      </c>
      <c r="O25" s="116">
        <v>0</v>
      </c>
      <c r="P25" s="102">
        <v>1</v>
      </c>
      <c r="R25" s="14" t="s">
        <v>36</v>
      </c>
      <c r="S25" s="39">
        <v>848.87937242797307</v>
      </c>
      <c r="T25" s="39">
        <v>464.66387330516073</v>
      </c>
      <c r="U25" s="39">
        <v>1.8268675943965302</v>
      </c>
      <c r="V25" s="37">
        <v>7.0997990125809124E-2</v>
      </c>
      <c r="W25" s="39">
        <v>-74.11832998906516</v>
      </c>
      <c r="X25" s="39">
        <v>1771.8770748450113</v>
      </c>
      <c r="AA25" s="167">
        <v>848.08139751294402</v>
      </c>
    </row>
    <row r="26" spans="1:27" ht="15.6" x14ac:dyDescent="0.3">
      <c r="A26" s="100">
        <v>2002</v>
      </c>
      <c r="B26" s="101" t="s">
        <v>89</v>
      </c>
      <c r="C26" s="101">
        <v>25</v>
      </c>
      <c r="D26" s="116">
        <v>8225</v>
      </c>
      <c r="E26" s="116">
        <v>1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  <c r="N26" s="116">
        <v>0</v>
      </c>
      <c r="O26" s="116">
        <v>0</v>
      </c>
      <c r="P26" s="102">
        <v>0</v>
      </c>
      <c r="R26" s="14" t="s">
        <v>37</v>
      </c>
      <c r="S26" s="39">
        <v>2351.5829475308346</v>
      </c>
      <c r="T26" s="39">
        <v>464.71658676473498</v>
      </c>
      <c r="U26" s="39">
        <v>5.0602518061644632</v>
      </c>
      <c r="V26" s="37">
        <v>2.1661976191943001E-6</v>
      </c>
      <c r="W26" s="39">
        <v>1428.4805363019677</v>
      </c>
      <c r="X26" s="39">
        <v>3274.6853587597016</v>
      </c>
      <c r="AA26" s="167">
        <v>2350.3859851583074</v>
      </c>
    </row>
    <row r="27" spans="1:27" ht="15.6" x14ac:dyDescent="0.3">
      <c r="A27" s="100">
        <v>2002</v>
      </c>
      <c r="B27" s="101" t="s">
        <v>88</v>
      </c>
      <c r="C27" s="101">
        <v>26</v>
      </c>
      <c r="D27" s="116">
        <v>8164</v>
      </c>
      <c r="E27" s="116">
        <v>0</v>
      </c>
      <c r="F27" s="116">
        <v>1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02">
        <v>0</v>
      </c>
      <c r="R27" s="14" t="s">
        <v>38</v>
      </c>
      <c r="S27" s="39">
        <v>5253.0365226337217</v>
      </c>
      <c r="T27" s="39">
        <v>464.79037556440494</v>
      </c>
      <c r="U27" s="39">
        <v>11.301947714073998</v>
      </c>
      <c r="V27" s="37">
        <v>5.0693721655350286E-19</v>
      </c>
      <c r="W27" s="39">
        <v>4329.7875390189383</v>
      </c>
      <c r="X27" s="39">
        <v>6176.285506248505</v>
      </c>
      <c r="AA27" s="167">
        <v>5251.4405728036709</v>
      </c>
    </row>
    <row r="28" spans="1:27" ht="15.6" x14ac:dyDescent="0.3">
      <c r="A28" s="100">
        <v>2002</v>
      </c>
      <c r="B28" s="101" t="s">
        <v>87</v>
      </c>
      <c r="C28" s="101">
        <v>27</v>
      </c>
      <c r="D28" s="116">
        <v>9324</v>
      </c>
      <c r="E28" s="116">
        <v>0</v>
      </c>
      <c r="F28" s="116">
        <v>0</v>
      </c>
      <c r="G28" s="116">
        <v>1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16">
        <v>0</v>
      </c>
      <c r="N28" s="116">
        <v>0</v>
      </c>
      <c r="O28" s="116">
        <v>0</v>
      </c>
      <c r="P28" s="102">
        <v>0</v>
      </c>
      <c r="R28" s="14" t="s">
        <v>39</v>
      </c>
      <c r="S28" s="39">
        <v>7649.4900977366378</v>
      </c>
      <c r="T28" s="39">
        <v>464.88522966863582</v>
      </c>
      <c r="U28" s="39">
        <v>16.454577623791351</v>
      </c>
      <c r="V28" s="37">
        <v>5.1429682698311538E-29</v>
      </c>
      <c r="W28" s="39">
        <v>6726.0526980962077</v>
      </c>
      <c r="X28" s="39">
        <v>8572.927497377068</v>
      </c>
      <c r="AA28" s="167">
        <v>7647.4951604490343</v>
      </c>
    </row>
    <row r="29" spans="1:27" x14ac:dyDescent="0.3">
      <c r="A29" s="100">
        <v>2002</v>
      </c>
      <c r="B29" s="101" t="s">
        <v>86</v>
      </c>
      <c r="C29" s="101">
        <v>28</v>
      </c>
      <c r="D29" s="116">
        <v>8820</v>
      </c>
      <c r="E29" s="116">
        <v>0</v>
      </c>
      <c r="F29" s="116">
        <v>0</v>
      </c>
      <c r="G29" s="116">
        <v>0</v>
      </c>
      <c r="H29" s="116">
        <v>1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02">
        <v>0</v>
      </c>
    </row>
    <row r="30" spans="1:27" x14ac:dyDescent="0.3">
      <c r="A30" s="100">
        <v>2002</v>
      </c>
      <c r="B30" s="101" t="s">
        <v>85</v>
      </c>
      <c r="C30" s="101">
        <v>29</v>
      </c>
      <c r="D30" s="116">
        <v>9313</v>
      </c>
      <c r="E30" s="116">
        <v>0</v>
      </c>
      <c r="F30" s="116">
        <v>0</v>
      </c>
      <c r="G30" s="116">
        <v>0</v>
      </c>
      <c r="H30" s="116">
        <v>0</v>
      </c>
      <c r="I30" s="116">
        <v>1</v>
      </c>
      <c r="J30" s="116">
        <v>0</v>
      </c>
      <c r="K30" s="116">
        <v>0</v>
      </c>
      <c r="L30" s="116">
        <v>0</v>
      </c>
      <c r="M30" s="116">
        <v>0</v>
      </c>
      <c r="N30" s="116">
        <v>0</v>
      </c>
      <c r="O30" s="116">
        <v>0</v>
      </c>
      <c r="P30" s="102">
        <v>0</v>
      </c>
    </row>
    <row r="31" spans="1:27" x14ac:dyDescent="0.3">
      <c r="A31" s="100">
        <v>2002</v>
      </c>
      <c r="B31" s="101" t="s">
        <v>84</v>
      </c>
      <c r="C31" s="101">
        <v>30</v>
      </c>
      <c r="D31" s="116">
        <v>9419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1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02">
        <v>0</v>
      </c>
    </row>
    <row r="32" spans="1:27" x14ac:dyDescent="0.3">
      <c r="A32" s="100">
        <v>2002</v>
      </c>
      <c r="B32" s="101" t="s">
        <v>83</v>
      </c>
      <c r="C32" s="101">
        <v>31</v>
      </c>
      <c r="D32" s="116">
        <v>8700</v>
      </c>
      <c r="E32" s="116">
        <v>0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1</v>
      </c>
      <c r="L32" s="116">
        <v>0</v>
      </c>
      <c r="M32" s="116">
        <v>0</v>
      </c>
      <c r="N32" s="116">
        <v>0</v>
      </c>
      <c r="O32" s="116">
        <v>0</v>
      </c>
      <c r="P32" s="102">
        <v>0</v>
      </c>
    </row>
    <row r="33" spans="1:16" x14ac:dyDescent="0.3">
      <c r="A33" s="100">
        <v>2002</v>
      </c>
      <c r="B33" s="101" t="s">
        <v>82</v>
      </c>
      <c r="C33" s="101">
        <v>32</v>
      </c>
      <c r="D33" s="116">
        <v>6960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1</v>
      </c>
      <c r="M33" s="116">
        <v>0</v>
      </c>
      <c r="N33" s="116">
        <v>0</v>
      </c>
      <c r="O33" s="116">
        <v>0</v>
      </c>
      <c r="P33" s="102">
        <v>0</v>
      </c>
    </row>
    <row r="34" spans="1:16" x14ac:dyDescent="0.3">
      <c r="A34" s="100">
        <v>2002</v>
      </c>
      <c r="B34" s="101" t="s">
        <v>93</v>
      </c>
      <c r="C34" s="101">
        <v>33</v>
      </c>
      <c r="D34" s="116">
        <v>9091</v>
      </c>
      <c r="E34" s="116">
        <v>0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0</v>
      </c>
      <c r="M34" s="116">
        <v>1</v>
      </c>
      <c r="N34" s="116">
        <v>0</v>
      </c>
      <c r="O34" s="116">
        <v>0</v>
      </c>
      <c r="P34" s="102">
        <v>0</v>
      </c>
    </row>
    <row r="35" spans="1:16" x14ac:dyDescent="0.3">
      <c r="A35" s="100">
        <v>2002</v>
      </c>
      <c r="B35" s="101" t="s">
        <v>92</v>
      </c>
      <c r="C35" s="101">
        <v>34</v>
      </c>
      <c r="D35" s="116">
        <v>10933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6">
        <v>1</v>
      </c>
      <c r="O35" s="116">
        <v>0</v>
      </c>
      <c r="P35" s="102">
        <v>0</v>
      </c>
    </row>
    <row r="36" spans="1:16" x14ac:dyDescent="0.3">
      <c r="A36" s="100">
        <v>2002</v>
      </c>
      <c r="B36" s="101" t="s">
        <v>91</v>
      </c>
      <c r="C36" s="101">
        <v>35</v>
      </c>
      <c r="D36" s="116">
        <v>13117</v>
      </c>
      <c r="E36" s="116">
        <v>0</v>
      </c>
      <c r="F36" s="116">
        <v>0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  <c r="N36" s="116">
        <v>0</v>
      </c>
      <c r="O36" s="116">
        <v>1</v>
      </c>
      <c r="P36" s="102">
        <v>0</v>
      </c>
    </row>
    <row r="37" spans="1:16" x14ac:dyDescent="0.3">
      <c r="A37" s="100">
        <v>2002</v>
      </c>
      <c r="B37" s="101" t="s">
        <v>90</v>
      </c>
      <c r="C37" s="101">
        <v>36</v>
      </c>
      <c r="D37" s="116">
        <v>15337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02">
        <v>1</v>
      </c>
    </row>
    <row r="38" spans="1:16" x14ac:dyDescent="0.3">
      <c r="A38" s="100">
        <v>2003</v>
      </c>
      <c r="B38" s="101" t="s">
        <v>89</v>
      </c>
      <c r="C38" s="101">
        <v>37</v>
      </c>
      <c r="D38" s="116">
        <v>11267</v>
      </c>
      <c r="E38" s="116">
        <v>1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6">
        <v>0</v>
      </c>
      <c r="P38" s="102">
        <v>0</v>
      </c>
    </row>
    <row r="39" spans="1:16" x14ac:dyDescent="0.3">
      <c r="A39" s="100">
        <v>2003</v>
      </c>
      <c r="B39" s="101" t="s">
        <v>88</v>
      </c>
      <c r="C39" s="101">
        <v>38</v>
      </c>
      <c r="D39" s="116">
        <v>8889</v>
      </c>
      <c r="E39" s="116">
        <v>0</v>
      </c>
      <c r="F39" s="116">
        <v>1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02">
        <v>0</v>
      </c>
    </row>
    <row r="40" spans="1:16" x14ac:dyDescent="0.3">
      <c r="A40" s="100">
        <v>2003</v>
      </c>
      <c r="B40" s="101" t="s">
        <v>87</v>
      </c>
      <c r="C40" s="101">
        <v>39</v>
      </c>
      <c r="D40" s="116">
        <v>9612</v>
      </c>
      <c r="E40" s="116">
        <v>0</v>
      </c>
      <c r="F40" s="116">
        <v>0</v>
      </c>
      <c r="G40" s="116">
        <v>1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6">
        <v>0</v>
      </c>
      <c r="O40" s="116">
        <v>0</v>
      </c>
      <c r="P40" s="102">
        <v>0</v>
      </c>
    </row>
    <row r="41" spans="1:16" x14ac:dyDescent="0.3">
      <c r="A41" s="100">
        <v>2003</v>
      </c>
      <c r="B41" s="101" t="s">
        <v>86</v>
      </c>
      <c r="C41" s="101">
        <v>40</v>
      </c>
      <c r="D41" s="116">
        <v>10511</v>
      </c>
      <c r="E41" s="116">
        <v>0</v>
      </c>
      <c r="F41" s="116">
        <v>0</v>
      </c>
      <c r="G41" s="116">
        <v>0</v>
      </c>
      <c r="H41" s="116">
        <v>1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16">
        <v>0</v>
      </c>
      <c r="O41" s="116">
        <v>0</v>
      </c>
      <c r="P41" s="102">
        <v>0</v>
      </c>
    </row>
    <row r="42" spans="1:16" x14ac:dyDescent="0.3">
      <c r="A42" s="100">
        <v>2003</v>
      </c>
      <c r="B42" s="101" t="s">
        <v>85</v>
      </c>
      <c r="C42" s="101">
        <v>41</v>
      </c>
      <c r="D42" s="116">
        <v>10571</v>
      </c>
      <c r="E42" s="116">
        <v>0</v>
      </c>
      <c r="F42" s="116">
        <v>0</v>
      </c>
      <c r="G42" s="116">
        <v>0</v>
      </c>
      <c r="H42" s="116">
        <v>0</v>
      </c>
      <c r="I42" s="116">
        <v>1</v>
      </c>
      <c r="J42" s="116">
        <v>0</v>
      </c>
      <c r="K42" s="116">
        <v>0</v>
      </c>
      <c r="L42" s="116">
        <v>0</v>
      </c>
      <c r="M42" s="116">
        <v>0</v>
      </c>
      <c r="N42" s="116">
        <v>0</v>
      </c>
      <c r="O42" s="116">
        <v>0</v>
      </c>
      <c r="P42" s="102">
        <v>0</v>
      </c>
    </row>
    <row r="43" spans="1:16" x14ac:dyDescent="0.3">
      <c r="A43" s="100">
        <v>2003</v>
      </c>
      <c r="B43" s="101" t="s">
        <v>84</v>
      </c>
      <c r="C43" s="101">
        <v>42</v>
      </c>
      <c r="D43" s="116">
        <v>10644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1</v>
      </c>
      <c r="K43" s="116">
        <v>0</v>
      </c>
      <c r="L43" s="116">
        <v>0</v>
      </c>
      <c r="M43" s="116">
        <v>0</v>
      </c>
      <c r="N43" s="116">
        <v>0</v>
      </c>
      <c r="O43" s="116">
        <v>0</v>
      </c>
      <c r="P43" s="102">
        <v>0</v>
      </c>
    </row>
    <row r="44" spans="1:16" x14ac:dyDescent="0.3">
      <c r="A44" s="100">
        <v>2003</v>
      </c>
      <c r="B44" s="101" t="s">
        <v>83</v>
      </c>
      <c r="C44" s="101">
        <v>43</v>
      </c>
      <c r="D44" s="116">
        <v>9766</v>
      </c>
      <c r="E44" s="116">
        <v>0</v>
      </c>
      <c r="F44" s="116">
        <v>0</v>
      </c>
      <c r="G44" s="116">
        <v>0</v>
      </c>
      <c r="H44" s="116">
        <v>0</v>
      </c>
      <c r="I44" s="116">
        <v>0</v>
      </c>
      <c r="J44" s="116">
        <v>0</v>
      </c>
      <c r="K44" s="116">
        <v>1</v>
      </c>
      <c r="L44" s="116">
        <v>0</v>
      </c>
      <c r="M44" s="116">
        <v>0</v>
      </c>
      <c r="N44" s="116">
        <v>0</v>
      </c>
      <c r="O44" s="116">
        <v>0</v>
      </c>
      <c r="P44" s="102">
        <v>0</v>
      </c>
    </row>
    <row r="45" spans="1:16" x14ac:dyDescent="0.3">
      <c r="A45" s="100">
        <v>2003</v>
      </c>
      <c r="B45" s="101" t="s">
        <v>82</v>
      </c>
      <c r="C45" s="101">
        <v>44</v>
      </c>
      <c r="D45" s="116">
        <v>7672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1</v>
      </c>
      <c r="M45" s="116">
        <v>0</v>
      </c>
      <c r="N45" s="116">
        <v>0</v>
      </c>
      <c r="O45" s="116">
        <v>0</v>
      </c>
      <c r="P45" s="102">
        <v>0</v>
      </c>
    </row>
    <row r="46" spans="1:16" x14ac:dyDescent="0.3">
      <c r="A46" s="100">
        <v>2003</v>
      </c>
      <c r="B46" s="101" t="s">
        <v>93</v>
      </c>
      <c r="C46" s="101">
        <v>45</v>
      </c>
      <c r="D46" s="116">
        <v>11016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1</v>
      </c>
      <c r="N46" s="116">
        <v>0</v>
      </c>
      <c r="O46" s="116">
        <v>0</v>
      </c>
      <c r="P46" s="102">
        <v>0</v>
      </c>
    </row>
    <row r="47" spans="1:16" x14ac:dyDescent="0.3">
      <c r="A47" s="100">
        <v>2003</v>
      </c>
      <c r="B47" s="101" t="s">
        <v>92</v>
      </c>
      <c r="C47" s="101">
        <v>46</v>
      </c>
      <c r="D47" s="116">
        <v>11802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16">
        <v>1</v>
      </c>
      <c r="O47" s="116">
        <v>0</v>
      </c>
      <c r="P47" s="102">
        <v>0</v>
      </c>
    </row>
    <row r="48" spans="1:16" x14ac:dyDescent="0.3">
      <c r="A48" s="100">
        <v>2003</v>
      </c>
      <c r="B48" s="101" t="s">
        <v>91</v>
      </c>
      <c r="C48" s="101">
        <v>47</v>
      </c>
      <c r="D48" s="116">
        <v>14923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6">
        <v>0</v>
      </c>
      <c r="O48" s="116">
        <v>1</v>
      </c>
      <c r="P48" s="102">
        <v>0</v>
      </c>
    </row>
    <row r="49" spans="1:16" x14ac:dyDescent="0.3">
      <c r="A49" s="100">
        <v>2003</v>
      </c>
      <c r="B49" s="101" t="s">
        <v>90</v>
      </c>
      <c r="C49" s="101">
        <v>48</v>
      </c>
      <c r="D49" s="116">
        <v>17460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16">
        <v>0</v>
      </c>
      <c r="O49" s="116">
        <v>0</v>
      </c>
      <c r="P49" s="102">
        <v>1</v>
      </c>
    </row>
    <row r="50" spans="1:16" x14ac:dyDescent="0.3">
      <c r="A50" s="100">
        <v>2004</v>
      </c>
      <c r="B50" s="101" t="s">
        <v>89</v>
      </c>
      <c r="C50" s="101">
        <v>49</v>
      </c>
      <c r="D50" s="116">
        <v>10053</v>
      </c>
      <c r="E50" s="116">
        <v>1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6">
        <v>0</v>
      </c>
      <c r="O50" s="116">
        <v>0</v>
      </c>
      <c r="P50" s="102">
        <v>0</v>
      </c>
    </row>
    <row r="51" spans="1:16" x14ac:dyDescent="0.3">
      <c r="A51" s="100">
        <v>2004</v>
      </c>
      <c r="B51" s="101" t="s">
        <v>88</v>
      </c>
      <c r="C51" s="101">
        <v>50</v>
      </c>
      <c r="D51" s="116">
        <v>10807</v>
      </c>
      <c r="E51" s="116">
        <v>0</v>
      </c>
      <c r="F51" s="116">
        <v>1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6">
        <v>0</v>
      </c>
      <c r="O51" s="116">
        <v>0</v>
      </c>
      <c r="P51" s="102">
        <v>0</v>
      </c>
    </row>
    <row r="52" spans="1:16" x14ac:dyDescent="0.3">
      <c r="A52" s="100">
        <v>2004</v>
      </c>
      <c r="B52" s="101" t="s">
        <v>87</v>
      </c>
      <c r="C52" s="101">
        <v>51</v>
      </c>
      <c r="D52" s="116">
        <v>10713</v>
      </c>
      <c r="E52" s="116">
        <v>0</v>
      </c>
      <c r="F52" s="116">
        <v>0</v>
      </c>
      <c r="G52" s="116">
        <v>1</v>
      </c>
      <c r="H52" s="116">
        <v>0</v>
      </c>
      <c r="I52" s="116">
        <v>0</v>
      </c>
      <c r="J52" s="116">
        <v>0</v>
      </c>
      <c r="K52" s="116">
        <v>0</v>
      </c>
      <c r="L52" s="116">
        <v>0</v>
      </c>
      <c r="M52" s="116">
        <v>0</v>
      </c>
      <c r="N52" s="116">
        <v>0</v>
      </c>
      <c r="O52" s="116">
        <v>0</v>
      </c>
      <c r="P52" s="102">
        <v>0</v>
      </c>
    </row>
    <row r="53" spans="1:16" x14ac:dyDescent="0.3">
      <c r="A53" s="100">
        <v>2004</v>
      </c>
      <c r="B53" s="101" t="s">
        <v>86</v>
      </c>
      <c r="C53" s="101">
        <v>52</v>
      </c>
      <c r="D53" s="116">
        <v>10731</v>
      </c>
      <c r="E53" s="116">
        <v>0</v>
      </c>
      <c r="F53" s="116">
        <v>0</v>
      </c>
      <c r="G53" s="116">
        <v>0</v>
      </c>
      <c r="H53" s="116">
        <v>1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02">
        <v>0</v>
      </c>
    </row>
    <row r="54" spans="1:16" x14ac:dyDescent="0.3">
      <c r="A54" s="100">
        <v>2004</v>
      </c>
      <c r="B54" s="101" t="s">
        <v>85</v>
      </c>
      <c r="C54" s="101">
        <v>53</v>
      </c>
      <c r="D54" s="116">
        <v>11344</v>
      </c>
      <c r="E54" s="116">
        <v>0</v>
      </c>
      <c r="F54" s="116">
        <v>0</v>
      </c>
      <c r="G54" s="116">
        <v>0</v>
      </c>
      <c r="H54" s="116">
        <v>0</v>
      </c>
      <c r="I54" s="116">
        <v>1</v>
      </c>
      <c r="J54" s="116">
        <v>0</v>
      </c>
      <c r="K54" s="116">
        <v>0</v>
      </c>
      <c r="L54" s="116">
        <v>0</v>
      </c>
      <c r="M54" s="116">
        <v>0</v>
      </c>
      <c r="N54" s="116">
        <v>0</v>
      </c>
      <c r="O54" s="116">
        <v>0</v>
      </c>
      <c r="P54" s="102">
        <v>0</v>
      </c>
    </row>
    <row r="55" spans="1:16" x14ac:dyDescent="0.3">
      <c r="A55" s="100">
        <v>2004</v>
      </c>
      <c r="B55" s="101" t="s">
        <v>84</v>
      </c>
      <c r="C55" s="101">
        <v>54</v>
      </c>
      <c r="D55" s="116">
        <v>11510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1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02">
        <v>0</v>
      </c>
    </row>
    <row r="56" spans="1:16" x14ac:dyDescent="0.3">
      <c r="A56" s="100">
        <v>2004</v>
      </c>
      <c r="B56" s="101" t="s">
        <v>83</v>
      </c>
      <c r="C56" s="101">
        <v>55</v>
      </c>
      <c r="D56" s="116">
        <v>10725</v>
      </c>
      <c r="E56" s="116">
        <v>0</v>
      </c>
      <c r="F56" s="116">
        <v>0</v>
      </c>
      <c r="G56" s="116">
        <v>0</v>
      </c>
      <c r="H56" s="116">
        <v>0</v>
      </c>
      <c r="I56" s="116">
        <v>0</v>
      </c>
      <c r="J56" s="116">
        <v>0</v>
      </c>
      <c r="K56" s="116">
        <v>1</v>
      </c>
      <c r="L56" s="116">
        <v>0</v>
      </c>
      <c r="M56" s="116">
        <v>0</v>
      </c>
      <c r="N56" s="116">
        <v>0</v>
      </c>
      <c r="O56" s="116">
        <v>0</v>
      </c>
      <c r="P56" s="102">
        <v>0</v>
      </c>
    </row>
    <row r="57" spans="1:16" x14ac:dyDescent="0.3">
      <c r="A57" s="100">
        <v>2004</v>
      </c>
      <c r="B57" s="101" t="s">
        <v>82</v>
      </c>
      <c r="C57" s="101">
        <v>56</v>
      </c>
      <c r="D57" s="116">
        <v>8395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1</v>
      </c>
      <c r="M57" s="116">
        <v>0</v>
      </c>
      <c r="N57" s="116">
        <v>0</v>
      </c>
      <c r="O57" s="116">
        <v>0</v>
      </c>
      <c r="P57" s="102">
        <v>0</v>
      </c>
    </row>
    <row r="58" spans="1:16" x14ac:dyDescent="0.3">
      <c r="A58" s="100">
        <v>2004</v>
      </c>
      <c r="B58" s="101" t="s">
        <v>93</v>
      </c>
      <c r="C58" s="101">
        <v>57</v>
      </c>
      <c r="D58" s="116">
        <v>11983</v>
      </c>
      <c r="E58" s="116">
        <v>0</v>
      </c>
      <c r="F58" s="116">
        <v>0</v>
      </c>
      <c r="G58" s="116">
        <v>0</v>
      </c>
      <c r="H58" s="116">
        <v>0</v>
      </c>
      <c r="I58" s="116">
        <v>0</v>
      </c>
      <c r="J58" s="116">
        <v>0</v>
      </c>
      <c r="K58" s="116">
        <v>0</v>
      </c>
      <c r="L58" s="116">
        <v>0</v>
      </c>
      <c r="M58" s="116">
        <v>1</v>
      </c>
      <c r="N58" s="116">
        <v>0</v>
      </c>
      <c r="O58" s="116">
        <v>0</v>
      </c>
      <c r="P58" s="102">
        <v>0</v>
      </c>
    </row>
    <row r="59" spans="1:16" x14ac:dyDescent="0.3">
      <c r="A59" s="100">
        <v>2004</v>
      </c>
      <c r="B59" s="101" t="s">
        <v>92</v>
      </c>
      <c r="C59" s="101">
        <v>58</v>
      </c>
      <c r="D59" s="116">
        <v>14028</v>
      </c>
      <c r="E59" s="116">
        <v>0</v>
      </c>
      <c r="F59" s="116">
        <v>0</v>
      </c>
      <c r="G59" s="116">
        <v>0</v>
      </c>
      <c r="H59" s="116">
        <v>0</v>
      </c>
      <c r="I59" s="116">
        <v>0</v>
      </c>
      <c r="J59" s="116">
        <v>0</v>
      </c>
      <c r="K59" s="116">
        <v>0</v>
      </c>
      <c r="L59" s="116">
        <v>0</v>
      </c>
      <c r="M59" s="116">
        <v>0</v>
      </c>
      <c r="N59" s="116">
        <v>1</v>
      </c>
      <c r="O59" s="116">
        <v>0</v>
      </c>
      <c r="P59" s="102">
        <v>0</v>
      </c>
    </row>
    <row r="60" spans="1:16" x14ac:dyDescent="0.3">
      <c r="A60" s="100">
        <v>2004</v>
      </c>
      <c r="B60" s="101" t="s">
        <v>91</v>
      </c>
      <c r="C60" s="101">
        <v>59</v>
      </c>
      <c r="D60" s="116">
        <v>17202</v>
      </c>
      <c r="E60" s="116">
        <v>0</v>
      </c>
      <c r="F60" s="116">
        <v>0</v>
      </c>
      <c r="G60" s="116">
        <v>0</v>
      </c>
      <c r="H60" s="116">
        <v>0</v>
      </c>
      <c r="I60" s="116">
        <v>0</v>
      </c>
      <c r="J60" s="116">
        <v>0</v>
      </c>
      <c r="K60" s="116">
        <v>0</v>
      </c>
      <c r="L60" s="116">
        <v>0</v>
      </c>
      <c r="M60" s="116">
        <v>0</v>
      </c>
      <c r="N60" s="116">
        <v>0</v>
      </c>
      <c r="O60" s="116">
        <v>1</v>
      </c>
      <c r="P60" s="102">
        <v>0</v>
      </c>
    </row>
    <row r="61" spans="1:16" x14ac:dyDescent="0.3">
      <c r="A61" s="100">
        <v>2004</v>
      </c>
      <c r="B61" s="101" t="s">
        <v>90</v>
      </c>
      <c r="C61" s="101">
        <v>60</v>
      </c>
      <c r="D61" s="116">
        <v>18821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02">
        <v>1</v>
      </c>
    </row>
    <row r="62" spans="1:16" x14ac:dyDescent="0.3">
      <c r="A62" s="100">
        <v>2005</v>
      </c>
      <c r="B62" s="101" t="s">
        <v>89</v>
      </c>
      <c r="C62" s="101">
        <v>61</v>
      </c>
      <c r="D62" s="116">
        <v>11098</v>
      </c>
      <c r="E62" s="116">
        <v>1</v>
      </c>
      <c r="F62" s="116">
        <v>0</v>
      </c>
      <c r="G62" s="116">
        <v>0</v>
      </c>
      <c r="H62" s="116">
        <v>0</v>
      </c>
      <c r="I62" s="116">
        <v>0</v>
      </c>
      <c r="J62" s="116">
        <v>0</v>
      </c>
      <c r="K62" s="116">
        <v>0</v>
      </c>
      <c r="L62" s="116">
        <v>0</v>
      </c>
      <c r="M62" s="116">
        <v>0</v>
      </c>
      <c r="N62" s="116">
        <v>0</v>
      </c>
      <c r="O62" s="116">
        <v>0</v>
      </c>
      <c r="P62" s="102">
        <v>0</v>
      </c>
    </row>
    <row r="63" spans="1:16" x14ac:dyDescent="0.3">
      <c r="A63" s="100">
        <v>2005</v>
      </c>
      <c r="B63" s="101" t="s">
        <v>88</v>
      </c>
      <c r="C63" s="101">
        <v>62</v>
      </c>
      <c r="D63" s="116">
        <v>11089</v>
      </c>
      <c r="E63" s="116">
        <v>0</v>
      </c>
      <c r="F63" s="116">
        <v>1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02">
        <v>0</v>
      </c>
    </row>
    <row r="64" spans="1:16" x14ac:dyDescent="0.3">
      <c r="A64" s="100">
        <v>2005</v>
      </c>
      <c r="B64" s="101" t="s">
        <v>87</v>
      </c>
      <c r="C64" s="101">
        <v>63</v>
      </c>
      <c r="D64" s="116">
        <v>11730</v>
      </c>
      <c r="E64" s="116">
        <v>0</v>
      </c>
      <c r="F64" s="116">
        <v>0</v>
      </c>
      <c r="G64" s="116">
        <v>1</v>
      </c>
      <c r="H64" s="116">
        <v>0</v>
      </c>
      <c r="I64" s="116">
        <v>0</v>
      </c>
      <c r="J64" s="116">
        <v>0</v>
      </c>
      <c r="K64" s="116">
        <v>0</v>
      </c>
      <c r="L64" s="116">
        <v>0</v>
      </c>
      <c r="M64" s="116">
        <v>0</v>
      </c>
      <c r="N64" s="116">
        <v>0</v>
      </c>
      <c r="O64" s="116">
        <v>0</v>
      </c>
      <c r="P64" s="102">
        <v>0</v>
      </c>
    </row>
    <row r="65" spans="1:16" x14ac:dyDescent="0.3">
      <c r="A65" s="100">
        <v>2005</v>
      </c>
      <c r="B65" s="101" t="s">
        <v>86</v>
      </c>
      <c r="C65" s="101">
        <v>64</v>
      </c>
      <c r="D65" s="116">
        <v>11534</v>
      </c>
      <c r="E65" s="116">
        <v>0</v>
      </c>
      <c r="F65" s="116">
        <v>0</v>
      </c>
      <c r="G65" s="116">
        <v>0</v>
      </c>
      <c r="H65" s="116">
        <v>1</v>
      </c>
      <c r="I65" s="116">
        <v>0</v>
      </c>
      <c r="J65" s="116">
        <v>0</v>
      </c>
      <c r="K65" s="116">
        <v>0</v>
      </c>
      <c r="L65" s="116">
        <v>0</v>
      </c>
      <c r="M65" s="116">
        <v>0</v>
      </c>
      <c r="N65" s="116">
        <v>0</v>
      </c>
      <c r="O65" s="116">
        <v>0</v>
      </c>
      <c r="P65" s="102">
        <v>0</v>
      </c>
    </row>
    <row r="66" spans="1:16" x14ac:dyDescent="0.3">
      <c r="A66" s="100">
        <v>2005</v>
      </c>
      <c r="B66" s="101" t="s">
        <v>85</v>
      </c>
      <c r="C66" s="101">
        <v>65</v>
      </c>
      <c r="D66" s="116">
        <v>12323</v>
      </c>
      <c r="E66" s="116">
        <v>0</v>
      </c>
      <c r="F66" s="116">
        <v>0</v>
      </c>
      <c r="G66" s="116">
        <v>0</v>
      </c>
      <c r="H66" s="116">
        <v>0</v>
      </c>
      <c r="I66" s="116">
        <v>1</v>
      </c>
      <c r="J66" s="116">
        <v>0</v>
      </c>
      <c r="K66" s="116">
        <v>0</v>
      </c>
      <c r="L66" s="116">
        <v>0</v>
      </c>
      <c r="M66" s="116">
        <v>0</v>
      </c>
      <c r="N66" s="116">
        <v>0</v>
      </c>
      <c r="O66" s="116">
        <v>0</v>
      </c>
      <c r="P66" s="102">
        <v>0</v>
      </c>
    </row>
    <row r="67" spans="1:16" x14ac:dyDescent="0.3">
      <c r="A67" s="100">
        <v>2005</v>
      </c>
      <c r="B67" s="101" t="s">
        <v>84</v>
      </c>
      <c r="C67" s="101">
        <v>66</v>
      </c>
      <c r="D67" s="116">
        <v>12067</v>
      </c>
      <c r="E67" s="116">
        <v>0</v>
      </c>
      <c r="F67" s="116">
        <v>0</v>
      </c>
      <c r="G67" s="116">
        <v>0</v>
      </c>
      <c r="H67" s="116">
        <v>0</v>
      </c>
      <c r="I67" s="116">
        <v>0</v>
      </c>
      <c r="J67" s="116">
        <v>1</v>
      </c>
      <c r="K67" s="116">
        <v>0</v>
      </c>
      <c r="L67" s="116">
        <v>0</v>
      </c>
      <c r="M67" s="116">
        <v>0</v>
      </c>
      <c r="N67" s="116">
        <v>0</v>
      </c>
      <c r="O67" s="116">
        <v>0</v>
      </c>
      <c r="P67" s="102">
        <v>0</v>
      </c>
    </row>
    <row r="68" spans="1:16" x14ac:dyDescent="0.3">
      <c r="A68" s="100">
        <v>2005</v>
      </c>
      <c r="B68" s="101" t="s">
        <v>83</v>
      </c>
      <c r="C68" s="101">
        <v>67</v>
      </c>
      <c r="D68" s="116">
        <v>10893</v>
      </c>
      <c r="E68" s="116">
        <v>0</v>
      </c>
      <c r="F68" s="116">
        <v>0</v>
      </c>
      <c r="G68" s="116">
        <v>0</v>
      </c>
      <c r="H68" s="116">
        <v>0</v>
      </c>
      <c r="I68" s="116">
        <v>0</v>
      </c>
      <c r="J68" s="116">
        <v>0</v>
      </c>
      <c r="K68" s="116">
        <v>1</v>
      </c>
      <c r="L68" s="116">
        <v>0</v>
      </c>
      <c r="M68" s="116">
        <v>0</v>
      </c>
      <c r="N68" s="116">
        <v>0</v>
      </c>
      <c r="O68" s="116">
        <v>0</v>
      </c>
      <c r="P68" s="102">
        <v>0</v>
      </c>
    </row>
    <row r="69" spans="1:16" x14ac:dyDescent="0.3">
      <c r="A69" s="100">
        <v>2005</v>
      </c>
      <c r="B69" s="101" t="s">
        <v>82</v>
      </c>
      <c r="C69" s="101">
        <v>68</v>
      </c>
      <c r="D69" s="116">
        <v>9137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1</v>
      </c>
      <c r="M69" s="116">
        <v>0</v>
      </c>
      <c r="N69" s="116">
        <v>0</v>
      </c>
      <c r="O69" s="116">
        <v>0</v>
      </c>
      <c r="P69" s="102">
        <v>0</v>
      </c>
    </row>
    <row r="70" spans="1:16" x14ac:dyDescent="0.3">
      <c r="A70" s="100">
        <v>2005</v>
      </c>
      <c r="B70" s="101" t="s">
        <v>93</v>
      </c>
      <c r="C70" s="101">
        <v>69</v>
      </c>
      <c r="D70" s="116">
        <v>12805</v>
      </c>
      <c r="E70" s="116">
        <v>0</v>
      </c>
      <c r="F70" s="116">
        <v>0</v>
      </c>
      <c r="G70" s="116">
        <v>0</v>
      </c>
      <c r="H70" s="116">
        <v>0</v>
      </c>
      <c r="I70" s="116">
        <v>0</v>
      </c>
      <c r="J70" s="116">
        <v>0</v>
      </c>
      <c r="K70" s="116">
        <v>0</v>
      </c>
      <c r="L70" s="116">
        <v>0</v>
      </c>
      <c r="M70" s="116">
        <v>1</v>
      </c>
      <c r="N70" s="116">
        <v>0</v>
      </c>
      <c r="O70" s="116">
        <v>0</v>
      </c>
      <c r="P70" s="102">
        <v>0</v>
      </c>
    </row>
    <row r="71" spans="1:16" x14ac:dyDescent="0.3">
      <c r="A71" s="100">
        <v>2005</v>
      </c>
      <c r="B71" s="101" t="s">
        <v>92</v>
      </c>
      <c r="C71" s="101">
        <v>70</v>
      </c>
      <c r="D71" s="116">
        <v>14612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1</v>
      </c>
      <c r="O71" s="116">
        <v>0</v>
      </c>
      <c r="P71" s="102">
        <v>0</v>
      </c>
    </row>
    <row r="72" spans="1:16" x14ac:dyDescent="0.3">
      <c r="A72" s="100">
        <v>2005</v>
      </c>
      <c r="B72" s="101" t="s">
        <v>91</v>
      </c>
      <c r="C72" s="101">
        <v>71</v>
      </c>
      <c r="D72" s="116">
        <v>18844</v>
      </c>
      <c r="E72" s="116">
        <v>0</v>
      </c>
      <c r="F72" s="116">
        <v>0</v>
      </c>
      <c r="G72" s="116">
        <v>0</v>
      </c>
      <c r="H72" s="116">
        <v>0</v>
      </c>
      <c r="I72" s="116">
        <v>0</v>
      </c>
      <c r="J72" s="116">
        <v>0</v>
      </c>
      <c r="K72" s="116">
        <v>0</v>
      </c>
      <c r="L72" s="116">
        <v>0</v>
      </c>
      <c r="M72" s="116">
        <v>0</v>
      </c>
      <c r="N72" s="116">
        <v>0</v>
      </c>
      <c r="O72" s="116">
        <v>1</v>
      </c>
      <c r="P72" s="102">
        <v>0</v>
      </c>
    </row>
    <row r="73" spans="1:16" x14ac:dyDescent="0.3">
      <c r="A73" s="100">
        <v>2005</v>
      </c>
      <c r="B73" s="101" t="s">
        <v>90</v>
      </c>
      <c r="C73" s="101">
        <v>72</v>
      </c>
      <c r="D73" s="116">
        <v>22207</v>
      </c>
      <c r="E73" s="116">
        <v>0</v>
      </c>
      <c r="F73" s="116">
        <v>0</v>
      </c>
      <c r="G73" s="116">
        <v>0</v>
      </c>
      <c r="H73" s="116">
        <v>0</v>
      </c>
      <c r="I73" s="116">
        <v>0</v>
      </c>
      <c r="J73" s="116">
        <v>0</v>
      </c>
      <c r="K73" s="116">
        <v>0</v>
      </c>
      <c r="L73" s="116">
        <v>0</v>
      </c>
      <c r="M73" s="116">
        <v>0</v>
      </c>
      <c r="N73" s="116">
        <v>0</v>
      </c>
      <c r="O73" s="116">
        <v>0</v>
      </c>
      <c r="P73" s="102">
        <v>1</v>
      </c>
    </row>
    <row r="74" spans="1:16" x14ac:dyDescent="0.3">
      <c r="A74" s="100">
        <v>2006</v>
      </c>
      <c r="B74" s="101" t="s">
        <v>89</v>
      </c>
      <c r="C74" s="101">
        <v>73</v>
      </c>
      <c r="D74" s="116">
        <v>10272</v>
      </c>
      <c r="E74" s="116">
        <v>1</v>
      </c>
      <c r="F74" s="116">
        <v>0</v>
      </c>
      <c r="G74" s="116">
        <v>0</v>
      </c>
      <c r="H74" s="116">
        <v>0</v>
      </c>
      <c r="I74" s="116">
        <v>0</v>
      </c>
      <c r="J74" s="116">
        <v>0</v>
      </c>
      <c r="K74" s="116">
        <v>0</v>
      </c>
      <c r="L74" s="116">
        <v>0</v>
      </c>
      <c r="M74" s="116">
        <v>0</v>
      </c>
      <c r="N74" s="116">
        <v>0</v>
      </c>
      <c r="O74" s="116">
        <v>0</v>
      </c>
      <c r="P74" s="102">
        <v>0</v>
      </c>
    </row>
    <row r="75" spans="1:16" x14ac:dyDescent="0.3">
      <c r="A75" s="100">
        <v>2006</v>
      </c>
      <c r="B75" s="101" t="s">
        <v>88</v>
      </c>
      <c r="C75" s="101">
        <v>74</v>
      </c>
      <c r="D75" s="116">
        <v>10602</v>
      </c>
      <c r="E75" s="116">
        <v>0</v>
      </c>
      <c r="F75" s="116">
        <v>1</v>
      </c>
      <c r="G75" s="116">
        <v>0</v>
      </c>
      <c r="H75" s="116">
        <v>0</v>
      </c>
      <c r="I75" s="116">
        <v>0</v>
      </c>
      <c r="J75" s="116">
        <v>0</v>
      </c>
      <c r="K75" s="116">
        <v>0</v>
      </c>
      <c r="L75" s="116">
        <v>0</v>
      </c>
      <c r="M75" s="116">
        <v>0</v>
      </c>
      <c r="N75" s="116">
        <v>0</v>
      </c>
      <c r="O75" s="116">
        <v>0</v>
      </c>
      <c r="P75" s="102">
        <v>0</v>
      </c>
    </row>
    <row r="76" spans="1:16" x14ac:dyDescent="0.3">
      <c r="A76" s="100">
        <v>2006</v>
      </c>
      <c r="B76" s="101" t="s">
        <v>87</v>
      </c>
      <c r="C76" s="101">
        <v>75</v>
      </c>
      <c r="D76" s="116">
        <v>11156</v>
      </c>
      <c r="E76" s="116">
        <v>0</v>
      </c>
      <c r="F76" s="116">
        <v>0</v>
      </c>
      <c r="G76" s="116">
        <v>1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116">
        <v>0</v>
      </c>
      <c r="O76" s="116">
        <v>0</v>
      </c>
      <c r="P76" s="102">
        <v>0</v>
      </c>
    </row>
    <row r="77" spans="1:16" x14ac:dyDescent="0.3">
      <c r="A77" s="100">
        <v>2006</v>
      </c>
      <c r="B77" s="101" t="s">
        <v>86</v>
      </c>
      <c r="C77" s="101">
        <v>76</v>
      </c>
      <c r="D77" s="116">
        <v>11602</v>
      </c>
      <c r="E77" s="116">
        <v>0</v>
      </c>
      <c r="F77" s="116">
        <v>0</v>
      </c>
      <c r="G77" s="116">
        <v>0</v>
      </c>
      <c r="H77" s="116">
        <v>1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02">
        <v>0</v>
      </c>
    </row>
    <row r="78" spans="1:16" x14ac:dyDescent="0.3">
      <c r="A78" s="100">
        <v>2006</v>
      </c>
      <c r="B78" s="101" t="s">
        <v>85</v>
      </c>
      <c r="C78" s="101">
        <v>77</v>
      </c>
      <c r="D78" s="116">
        <v>10791</v>
      </c>
      <c r="E78" s="116">
        <v>0</v>
      </c>
      <c r="F78" s="116">
        <v>0</v>
      </c>
      <c r="G78" s="116">
        <v>0</v>
      </c>
      <c r="H78" s="116">
        <v>0</v>
      </c>
      <c r="I78" s="116">
        <v>1</v>
      </c>
      <c r="J78" s="116">
        <v>0</v>
      </c>
      <c r="K78" s="116">
        <v>0</v>
      </c>
      <c r="L78" s="116">
        <v>0</v>
      </c>
      <c r="M78" s="116">
        <v>0</v>
      </c>
      <c r="N78" s="116">
        <v>0</v>
      </c>
      <c r="O78" s="116">
        <v>0</v>
      </c>
      <c r="P78" s="102">
        <v>0</v>
      </c>
    </row>
    <row r="79" spans="1:16" x14ac:dyDescent="0.3">
      <c r="A79" s="100">
        <v>2006</v>
      </c>
      <c r="B79" s="101" t="s">
        <v>84</v>
      </c>
      <c r="C79" s="101">
        <v>78</v>
      </c>
      <c r="D79" s="116">
        <v>11970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1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02">
        <v>0</v>
      </c>
    </row>
    <row r="80" spans="1:16" x14ac:dyDescent="0.3">
      <c r="A80" s="100">
        <v>2006</v>
      </c>
      <c r="B80" s="101" t="s">
        <v>83</v>
      </c>
      <c r="C80" s="101">
        <v>79</v>
      </c>
      <c r="D80" s="116">
        <v>12269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1</v>
      </c>
      <c r="L80" s="116">
        <v>0</v>
      </c>
      <c r="M80" s="116">
        <v>0</v>
      </c>
      <c r="N80" s="116">
        <v>0</v>
      </c>
      <c r="O80" s="116">
        <v>0</v>
      </c>
      <c r="P80" s="102">
        <v>0</v>
      </c>
    </row>
    <row r="81" spans="1:16" x14ac:dyDescent="0.3">
      <c r="A81" s="100">
        <v>2006</v>
      </c>
      <c r="B81" s="101" t="s">
        <v>82</v>
      </c>
      <c r="C81" s="101">
        <v>80</v>
      </c>
      <c r="D81" s="116">
        <v>9686</v>
      </c>
      <c r="E81" s="116">
        <v>0</v>
      </c>
      <c r="F81" s="116">
        <v>0</v>
      </c>
      <c r="G81" s="116">
        <v>0</v>
      </c>
      <c r="H81" s="116">
        <v>0</v>
      </c>
      <c r="I81" s="116">
        <v>0</v>
      </c>
      <c r="J81" s="116">
        <v>0</v>
      </c>
      <c r="K81" s="116">
        <v>0</v>
      </c>
      <c r="L81" s="116">
        <v>1</v>
      </c>
      <c r="M81" s="116">
        <v>0</v>
      </c>
      <c r="N81" s="116">
        <v>0</v>
      </c>
      <c r="O81" s="116">
        <v>0</v>
      </c>
      <c r="P81" s="102">
        <v>0</v>
      </c>
    </row>
    <row r="82" spans="1:16" x14ac:dyDescent="0.3">
      <c r="A82" s="100">
        <v>2006</v>
      </c>
      <c r="B82" s="101" t="s">
        <v>93</v>
      </c>
      <c r="C82" s="101">
        <v>81</v>
      </c>
      <c r="D82" s="116">
        <v>13442</v>
      </c>
      <c r="E82" s="116">
        <v>0</v>
      </c>
      <c r="F82" s="116">
        <v>0</v>
      </c>
      <c r="G82" s="116">
        <v>0</v>
      </c>
      <c r="H82" s="116">
        <v>0</v>
      </c>
      <c r="I82" s="116">
        <v>0</v>
      </c>
      <c r="J82" s="116">
        <v>0</v>
      </c>
      <c r="K82" s="116">
        <v>0</v>
      </c>
      <c r="L82" s="116">
        <v>0</v>
      </c>
      <c r="M82" s="116">
        <v>1</v>
      </c>
      <c r="N82" s="116">
        <v>0</v>
      </c>
      <c r="O82" s="116">
        <v>0</v>
      </c>
      <c r="P82" s="102">
        <v>0</v>
      </c>
    </row>
    <row r="83" spans="1:16" x14ac:dyDescent="0.3">
      <c r="A83" s="100">
        <v>2006</v>
      </c>
      <c r="B83" s="101" t="s">
        <v>92</v>
      </c>
      <c r="C83" s="101">
        <v>82</v>
      </c>
      <c r="D83" s="116">
        <v>14774</v>
      </c>
      <c r="E83" s="116">
        <v>0</v>
      </c>
      <c r="F83" s="116">
        <v>0</v>
      </c>
      <c r="G83" s="116">
        <v>0</v>
      </c>
      <c r="H83" s="116">
        <v>0</v>
      </c>
      <c r="I83" s="116">
        <v>0</v>
      </c>
      <c r="J83" s="116">
        <v>0</v>
      </c>
      <c r="K83" s="116">
        <v>0</v>
      </c>
      <c r="L83" s="116">
        <v>0</v>
      </c>
      <c r="M83" s="116">
        <v>0</v>
      </c>
      <c r="N83" s="116">
        <v>1</v>
      </c>
      <c r="O83" s="116">
        <v>0</v>
      </c>
      <c r="P83" s="102">
        <v>0</v>
      </c>
    </row>
    <row r="84" spans="1:16" x14ac:dyDescent="0.3">
      <c r="A84" s="100">
        <v>2006</v>
      </c>
      <c r="B84" s="101" t="s">
        <v>91</v>
      </c>
      <c r="C84" s="101">
        <v>83</v>
      </c>
      <c r="D84" s="116">
        <v>18460</v>
      </c>
      <c r="E84" s="116">
        <v>0</v>
      </c>
      <c r="F84" s="116">
        <v>0</v>
      </c>
      <c r="G84" s="116">
        <v>0</v>
      </c>
      <c r="H84" s="116">
        <v>0</v>
      </c>
      <c r="I84" s="116">
        <v>0</v>
      </c>
      <c r="J84" s="116">
        <v>0</v>
      </c>
      <c r="K84" s="116">
        <v>0</v>
      </c>
      <c r="L84" s="116">
        <v>0</v>
      </c>
      <c r="M84" s="116">
        <v>0</v>
      </c>
      <c r="N84" s="116">
        <v>0</v>
      </c>
      <c r="O84" s="116">
        <v>1</v>
      </c>
      <c r="P84" s="102">
        <v>0</v>
      </c>
    </row>
    <row r="85" spans="1:16" x14ac:dyDescent="0.3">
      <c r="A85" s="100">
        <v>2006</v>
      </c>
      <c r="B85" s="101" t="s">
        <v>90</v>
      </c>
      <c r="C85" s="101">
        <v>84</v>
      </c>
      <c r="D85" s="116">
        <v>21951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02">
        <v>1</v>
      </c>
    </row>
    <row r="86" spans="1:16" x14ac:dyDescent="0.3">
      <c r="A86" s="100">
        <v>2007</v>
      </c>
      <c r="B86" s="101" t="s">
        <v>89</v>
      </c>
      <c r="C86" s="101">
        <v>85</v>
      </c>
      <c r="D86" s="116">
        <v>12287</v>
      </c>
      <c r="E86" s="116">
        <v>1</v>
      </c>
      <c r="F86" s="116">
        <v>0</v>
      </c>
      <c r="G86" s="116">
        <v>0</v>
      </c>
      <c r="H86" s="116">
        <v>0</v>
      </c>
      <c r="I86" s="116">
        <v>0</v>
      </c>
      <c r="J86" s="116">
        <v>0</v>
      </c>
      <c r="K86" s="116">
        <v>0</v>
      </c>
      <c r="L86" s="116">
        <v>0</v>
      </c>
      <c r="M86" s="116">
        <v>0</v>
      </c>
      <c r="N86" s="116">
        <v>0</v>
      </c>
      <c r="O86" s="116">
        <v>0</v>
      </c>
      <c r="P86" s="102">
        <v>0</v>
      </c>
    </row>
    <row r="87" spans="1:16" x14ac:dyDescent="0.3">
      <c r="A87" s="100">
        <v>2007</v>
      </c>
      <c r="B87" s="101" t="s">
        <v>88</v>
      </c>
      <c r="C87" s="101">
        <v>86</v>
      </c>
      <c r="D87" s="116">
        <v>11519</v>
      </c>
      <c r="E87" s="116">
        <v>0</v>
      </c>
      <c r="F87" s="116">
        <v>1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02">
        <v>0</v>
      </c>
    </row>
    <row r="88" spans="1:16" x14ac:dyDescent="0.3">
      <c r="A88" s="100">
        <v>2007</v>
      </c>
      <c r="B88" s="101" t="s">
        <v>87</v>
      </c>
      <c r="C88" s="101">
        <v>87</v>
      </c>
      <c r="D88" s="116">
        <v>12767</v>
      </c>
      <c r="E88" s="116">
        <v>0</v>
      </c>
      <c r="F88" s="116">
        <v>0</v>
      </c>
      <c r="G88" s="116">
        <v>1</v>
      </c>
      <c r="H88" s="116">
        <v>0</v>
      </c>
      <c r="I88" s="116">
        <v>0</v>
      </c>
      <c r="J88" s="116">
        <v>0</v>
      </c>
      <c r="K88" s="116">
        <v>0</v>
      </c>
      <c r="L88" s="116">
        <v>0</v>
      </c>
      <c r="M88" s="116">
        <v>0</v>
      </c>
      <c r="N88" s="116">
        <v>0</v>
      </c>
      <c r="O88" s="116">
        <v>0</v>
      </c>
      <c r="P88" s="102">
        <v>0</v>
      </c>
    </row>
    <row r="89" spans="1:16" x14ac:dyDescent="0.3">
      <c r="A89" s="100">
        <v>2007</v>
      </c>
      <c r="B89" s="101" t="s">
        <v>86</v>
      </c>
      <c r="C89" s="101">
        <v>88</v>
      </c>
      <c r="D89" s="116">
        <v>13235</v>
      </c>
      <c r="E89" s="116">
        <v>0</v>
      </c>
      <c r="F89" s="116">
        <v>0</v>
      </c>
      <c r="G89" s="116">
        <v>0</v>
      </c>
      <c r="H89" s="116">
        <v>1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16">
        <v>0</v>
      </c>
      <c r="O89" s="116">
        <v>0</v>
      </c>
      <c r="P89" s="102">
        <v>0</v>
      </c>
    </row>
    <row r="90" spans="1:16" x14ac:dyDescent="0.3">
      <c r="A90" s="100">
        <v>2007</v>
      </c>
      <c r="B90" s="101" t="s">
        <v>85</v>
      </c>
      <c r="C90" s="101">
        <v>89</v>
      </c>
      <c r="D90" s="116">
        <v>13643</v>
      </c>
      <c r="E90" s="116">
        <v>0</v>
      </c>
      <c r="F90" s="116">
        <v>0</v>
      </c>
      <c r="G90" s="116">
        <v>0</v>
      </c>
      <c r="H90" s="116">
        <v>0</v>
      </c>
      <c r="I90" s="116">
        <v>1</v>
      </c>
      <c r="J90" s="116">
        <v>0</v>
      </c>
      <c r="K90" s="116">
        <v>0</v>
      </c>
      <c r="L90" s="116">
        <v>0</v>
      </c>
      <c r="M90" s="116">
        <v>0</v>
      </c>
      <c r="N90" s="116">
        <v>0</v>
      </c>
      <c r="O90" s="116">
        <v>0</v>
      </c>
      <c r="P90" s="102">
        <v>0</v>
      </c>
    </row>
    <row r="91" spans="1:16" x14ac:dyDescent="0.3">
      <c r="A91" s="100">
        <v>2007</v>
      </c>
      <c r="B91" s="101" t="s">
        <v>84</v>
      </c>
      <c r="C91" s="101">
        <v>90</v>
      </c>
      <c r="D91" s="116">
        <v>13552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1</v>
      </c>
      <c r="K91" s="116">
        <v>0</v>
      </c>
      <c r="L91" s="116">
        <v>0</v>
      </c>
      <c r="M91" s="116">
        <v>0</v>
      </c>
      <c r="N91" s="116">
        <v>0</v>
      </c>
      <c r="O91" s="116">
        <v>0</v>
      </c>
      <c r="P91" s="102">
        <v>0</v>
      </c>
    </row>
    <row r="92" spans="1:16" x14ac:dyDescent="0.3">
      <c r="A92" s="100">
        <v>2007</v>
      </c>
      <c r="B92" s="101" t="s">
        <v>83</v>
      </c>
      <c r="C92" s="101">
        <v>91</v>
      </c>
      <c r="D92" s="116">
        <v>13349</v>
      </c>
      <c r="E92" s="116">
        <v>0</v>
      </c>
      <c r="F92" s="116">
        <v>0</v>
      </c>
      <c r="G92" s="116">
        <v>0</v>
      </c>
      <c r="H92" s="116">
        <v>0</v>
      </c>
      <c r="I92" s="116">
        <v>0</v>
      </c>
      <c r="J92" s="116">
        <v>0</v>
      </c>
      <c r="K92" s="116">
        <v>1</v>
      </c>
      <c r="L92" s="116">
        <v>0</v>
      </c>
      <c r="M92" s="116">
        <v>0</v>
      </c>
      <c r="N92" s="116">
        <v>0</v>
      </c>
      <c r="O92" s="116">
        <v>0</v>
      </c>
      <c r="P92" s="102">
        <v>0</v>
      </c>
    </row>
    <row r="93" spans="1:16" x14ac:dyDescent="0.3">
      <c r="A93" s="100">
        <v>2007</v>
      </c>
      <c r="B93" s="101" t="s">
        <v>82</v>
      </c>
      <c r="C93" s="101">
        <v>92</v>
      </c>
      <c r="D93" s="116">
        <v>10240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1</v>
      </c>
      <c r="M93" s="116">
        <v>0</v>
      </c>
      <c r="N93" s="116">
        <v>0</v>
      </c>
      <c r="O93" s="116">
        <v>0</v>
      </c>
      <c r="P93" s="102">
        <v>0</v>
      </c>
    </row>
    <row r="94" spans="1:16" x14ac:dyDescent="0.3">
      <c r="A94" s="100">
        <v>2007</v>
      </c>
      <c r="B94" s="101" t="s">
        <v>93</v>
      </c>
      <c r="C94" s="101">
        <v>93</v>
      </c>
      <c r="D94" s="116">
        <v>14781</v>
      </c>
      <c r="E94" s="116">
        <v>0</v>
      </c>
      <c r="F94" s="116">
        <v>0</v>
      </c>
      <c r="G94" s="116">
        <v>0</v>
      </c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1</v>
      </c>
      <c r="N94" s="116">
        <v>0</v>
      </c>
      <c r="O94" s="116">
        <v>0</v>
      </c>
      <c r="P94" s="102">
        <v>0</v>
      </c>
    </row>
    <row r="95" spans="1:16" x14ac:dyDescent="0.3">
      <c r="A95" s="100">
        <v>2007</v>
      </c>
      <c r="B95" s="101" t="s">
        <v>92</v>
      </c>
      <c r="C95" s="101">
        <v>94</v>
      </c>
      <c r="D95" s="116">
        <v>17123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1</v>
      </c>
      <c r="O95" s="116">
        <v>0</v>
      </c>
      <c r="P95" s="102">
        <v>0</v>
      </c>
    </row>
    <row r="96" spans="1:16" x14ac:dyDescent="0.3">
      <c r="A96" s="100">
        <v>2007</v>
      </c>
      <c r="B96" s="101" t="s">
        <v>91</v>
      </c>
      <c r="C96" s="101">
        <v>95</v>
      </c>
      <c r="D96" s="116">
        <v>20396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1</v>
      </c>
      <c r="P96" s="102">
        <v>0</v>
      </c>
    </row>
    <row r="97" spans="1:16" x14ac:dyDescent="0.3">
      <c r="A97" s="100">
        <v>2007</v>
      </c>
      <c r="B97" s="101" t="s">
        <v>90</v>
      </c>
      <c r="C97" s="101">
        <v>96</v>
      </c>
      <c r="D97" s="116">
        <v>23609</v>
      </c>
      <c r="E97" s="116">
        <v>0</v>
      </c>
      <c r="F97" s="116">
        <v>0</v>
      </c>
      <c r="G97" s="116">
        <v>0</v>
      </c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02">
        <v>1</v>
      </c>
    </row>
    <row r="98" spans="1:16" x14ac:dyDescent="0.3">
      <c r="A98" s="100">
        <v>2008</v>
      </c>
      <c r="B98" s="101" t="s">
        <v>89</v>
      </c>
      <c r="C98" s="101">
        <v>97</v>
      </c>
      <c r="D98" s="116">
        <v>14031</v>
      </c>
      <c r="E98" s="116">
        <v>1</v>
      </c>
      <c r="F98" s="116">
        <v>0</v>
      </c>
      <c r="G98" s="116">
        <v>0</v>
      </c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02">
        <v>0</v>
      </c>
    </row>
    <row r="99" spans="1:16" x14ac:dyDescent="0.3">
      <c r="A99" s="100">
        <v>2008</v>
      </c>
      <c r="B99" s="101" t="s">
        <v>88</v>
      </c>
      <c r="C99" s="101">
        <v>98</v>
      </c>
      <c r="D99" s="116">
        <v>13109</v>
      </c>
      <c r="E99" s="116">
        <v>0</v>
      </c>
      <c r="F99" s="116">
        <v>1</v>
      </c>
      <c r="G99" s="116">
        <v>0</v>
      </c>
      <c r="H99" s="116">
        <v>0</v>
      </c>
      <c r="I99" s="116">
        <v>0</v>
      </c>
      <c r="J99" s="116">
        <v>0</v>
      </c>
      <c r="K99" s="116">
        <v>0</v>
      </c>
      <c r="L99" s="116">
        <v>0</v>
      </c>
      <c r="M99" s="116">
        <v>0</v>
      </c>
      <c r="N99" s="116">
        <v>0</v>
      </c>
      <c r="O99" s="116">
        <v>0</v>
      </c>
      <c r="P99" s="102">
        <v>0</v>
      </c>
    </row>
    <row r="100" spans="1:16" x14ac:dyDescent="0.3">
      <c r="A100" s="100">
        <v>2008</v>
      </c>
      <c r="B100" s="101" t="s">
        <v>87</v>
      </c>
      <c r="C100" s="101">
        <v>99</v>
      </c>
      <c r="D100" s="116">
        <v>14248</v>
      </c>
      <c r="E100" s="116">
        <v>0</v>
      </c>
      <c r="F100" s="116">
        <v>0</v>
      </c>
      <c r="G100" s="116">
        <v>1</v>
      </c>
      <c r="H100" s="116">
        <v>0</v>
      </c>
      <c r="I100" s="116">
        <v>0</v>
      </c>
      <c r="J100" s="116">
        <v>0</v>
      </c>
      <c r="K100" s="116">
        <v>0</v>
      </c>
      <c r="L100" s="116">
        <v>0</v>
      </c>
      <c r="M100" s="116">
        <v>0</v>
      </c>
      <c r="N100" s="116">
        <v>0</v>
      </c>
      <c r="O100" s="116">
        <v>0</v>
      </c>
      <c r="P100" s="102">
        <v>0</v>
      </c>
    </row>
    <row r="101" spans="1:16" x14ac:dyDescent="0.3">
      <c r="A101" s="100">
        <v>2008</v>
      </c>
      <c r="B101" s="101" t="s">
        <v>86</v>
      </c>
      <c r="C101" s="101">
        <v>100</v>
      </c>
      <c r="D101" s="116">
        <v>14468</v>
      </c>
      <c r="E101" s="116">
        <v>0</v>
      </c>
      <c r="F101" s="116">
        <v>0</v>
      </c>
      <c r="G101" s="116">
        <v>0</v>
      </c>
      <c r="H101" s="116">
        <v>1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02">
        <v>0</v>
      </c>
    </row>
    <row r="102" spans="1:16" x14ac:dyDescent="0.3">
      <c r="A102" s="100">
        <v>2008</v>
      </c>
      <c r="B102" s="101" t="s">
        <v>85</v>
      </c>
      <c r="C102" s="101">
        <v>101</v>
      </c>
      <c r="D102" s="116">
        <v>14250</v>
      </c>
      <c r="E102" s="116">
        <v>0</v>
      </c>
      <c r="F102" s="116">
        <v>0</v>
      </c>
      <c r="G102" s="116">
        <v>0</v>
      </c>
      <c r="H102" s="116">
        <v>0</v>
      </c>
      <c r="I102" s="116">
        <v>1</v>
      </c>
      <c r="J102" s="116">
        <v>0</v>
      </c>
      <c r="K102" s="116">
        <v>0</v>
      </c>
      <c r="L102" s="116">
        <v>0</v>
      </c>
      <c r="M102" s="116">
        <v>0</v>
      </c>
      <c r="N102" s="116">
        <v>0</v>
      </c>
      <c r="O102" s="116">
        <v>0</v>
      </c>
      <c r="P102" s="102">
        <v>0</v>
      </c>
    </row>
    <row r="103" spans="1:16" x14ac:dyDescent="0.3">
      <c r="A103" s="100">
        <v>2008</v>
      </c>
      <c r="B103" s="101" t="s">
        <v>84</v>
      </c>
      <c r="C103" s="101">
        <v>102</v>
      </c>
      <c r="D103" s="116">
        <v>15024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1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02">
        <v>0</v>
      </c>
    </row>
    <row r="104" spans="1:16" x14ac:dyDescent="0.3">
      <c r="A104" s="100">
        <v>2008</v>
      </c>
      <c r="B104" s="101" t="s">
        <v>83</v>
      </c>
      <c r="C104" s="101">
        <v>103</v>
      </c>
      <c r="D104" s="116">
        <v>13837</v>
      </c>
      <c r="E104" s="116">
        <v>0</v>
      </c>
      <c r="F104" s="116">
        <v>0</v>
      </c>
      <c r="G104" s="116">
        <v>0</v>
      </c>
      <c r="H104" s="116">
        <v>0</v>
      </c>
      <c r="I104" s="116">
        <v>0</v>
      </c>
      <c r="J104" s="116">
        <v>0</v>
      </c>
      <c r="K104" s="116">
        <v>1</v>
      </c>
      <c r="L104" s="116">
        <v>0</v>
      </c>
      <c r="M104" s="116">
        <v>0</v>
      </c>
      <c r="N104" s="116">
        <v>0</v>
      </c>
      <c r="O104" s="116">
        <v>0</v>
      </c>
      <c r="P104" s="102">
        <v>0</v>
      </c>
    </row>
    <row r="105" spans="1:16" ht="15" thickBot="1" x14ac:dyDescent="0.35">
      <c r="A105" s="103">
        <v>2008</v>
      </c>
      <c r="B105" s="104" t="s">
        <v>82</v>
      </c>
      <c r="C105" s="104">
        <v>104</v>
      </c>
      <c r="D105" s="117">
        <v>10522</v>
      </c>
      <c r="E105" s="117">
        <v>0</v>
      </c>
      <c r="F105" s="117">
        <v>0</v>
      </c>
      <c r="G105" s="117">
        <v>0</v>
      </c>
      <c r="H105" s="117">
        <v>0</v>
      </c>
      <c r="I105" s="117">
        <v>0</v>
      </c>
      <c r="J105" s="117">
        <v>0</v>
      </c>
      <c r="K105" s="117">
        <v>0</v>
      </c>
      <c r="L105" s="117">
        <v>1</v>
      </c>
      <c r="M105" s="117">
        <v>0</v>
      </c>
      <c r="N105" s="117">
        <v>0</v>
      </c>
      <c r="O105" s="117">
        <v>0</v>
      </c>
      <c r="P105" s="105">
        <v>0</v>
      </c>
    </row>
    <row r="106" spans="1:16" ht="15" thickTop="1" x14ac:dyDescent="0.3">
      <c r="B106" s="21"/>
      <c r="C106" s="21"/>
    </row>
    <row r="107" spans="1:16" x14ac:dyDescent="0.3">
      <c r="B107" s="21"/>
      <c r="C107" s="21"/>
    </row>
    <row r="108" spans="1:16" x14ac:dyDescent="0.3">
      <c r="B108" s="21"/>
      <c r="C108" s="21"/>
    </row>
    <row r="109" spans="1:16" x14ac:dyDescent="0.3">
      <c r="B109" s="21"/>
      <c r="C109" s="21"/>
    </row>
  </sheetData>
  <mergeCells count="7">
    <mergeCell ref="T2:T3"/>
    <mergeCell ref="V6:V7"/>
    <mergeCell ref="W6:W7"/>
    <mergeCell ref="S14:S15"/>
    <mergeCell ref="U14:U15"/>
    <mergeCell ref="V14:V15"/>
    <mergeCell ref="W14:X1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9"/>
  <sheetViews>
    <sheetView workbookViewId="0"/>
  </sheetViews>
  <sheetFormatPr defaultRowHeight="14.4" x14ac:dyDescent="0.3"/>
  <cols>
    <col min="1" max="1" width="8.88671875" style="19"/>
    <col min="2" max="3" width="8.88671875" style="20"/>
    <col min="4" max="4" width="8.88671875" style="19"/>
    <col min="5" max="13" width="3.5546875" style="19" bestFit="1" customWidth="1"/>
    <col min="14" max="16" width="4.5546875" style="19" bestFit="1" customWidth="1"/>
    <col min="18" max="18" width="17.5546875" customWidth="1"/>
    <col min="19" max="19" width="12" customWidth="1"/>
    <col min="20" max="20" width="15.88671875" customWidth="1"/>
    <col min="21" max="21" width="14.44140625" customWidth="1"/>
    <col min="22" max="22" width="9.33203125" bestFit="1" customWidth="1"/>
    <col min="27" max="27" width="10" bestFit="1" customWidth="1"/>
    <col min="29" max="29" width="11.5546875" bestFit="1" customWidth="1"/>
    <col min="30" max="30" width="13.44140625" customWidth="1"/>
    <col min="31" max="31" width="10.44140625" bestFit="1" customWidth="1"/>
    <col min="32" max="32" width="12.6640625" customWidth="1"/>
    <col min="33" max="33" width="9.33203125" bestFit="1" customWidth="1"/>
    <col min="34" max="34" width="12.33203125" customWidth="1"/>
    <col min="35" max="35" width="9.33203125" bestFit="1" customWidth="1"/>
  </cols>
  <sheetData>
    <row r="1" spans="1:35" ht="16.2" thickTop="1" x14ac:dyDescent="0.3">
      <c r="A1" s="94" t="s">
        <v>95</v>
      </c>
      <c r="B1" s="95" t="s">
        <v>94</v>
      </c>
      <c r="C1" s="95" t="s">
        <v>28</v>
      </c>
      <c r="D1" s="163" t="s">
        <v>0</v>
      </c>
      <c r="E1" s="113" t="s">
        <v>100</v>
      </c>
      <c r="F1" s="113" t="s">
        <v>29</v>
      </c>
      <c r="G1" s="113" t="s">
        <v>30</v>
      </c>
      <c r="H1" s="113" t="s">
        <v>31</v>
      </c>
      <c r="I1" s="113" t="s">
        <v>32</v>
      </c>
      <c r="J1" s="113" t="s">
        <v>33</v>
      </c>
      <c r="K1" s="113" t="s">
        <v>34</v>
      </c>
      <c r="L1" s="113" t="s">
        <v>35</v>
      </c>
      <c r="M1" s="113" t="s">
        <v>36</v>
      </c>
      <c r="N1" s="113" t="s">
        <v>37</v>
      </c>
      <c r="O1" s="113" t="s">
        <v>38</v>
      </c>
      <c r="P1" s="114" t="s">
        <v>39</v>
      </c>
      <c r="R1" s="10" t="s">
        <v>1</v>
      </c>
    </row>
    <row r="2" spans="1:35" ht="15.6" x14ac:dyDescent="0.3">
      <c r="A2" s="97">
        <v>2000</v>
      </c>
      <c r="B2" s="98" t="s">
        <v>89</v>
      </c>
      <c r="C2" s="98">
        <v>1</v>
      </c>
      <c r="D2" s="115">
        <v>6632</v>
      </c>
      <c r="E2" s="115">
        <v>1</v>
      </c>
      <c r="F2" s="115">
        <v>0</v>
      </c>
      <c r="G2" s="115">
        <v>0</v>
      </c>
      <c r="H2" s="115">
        <v>0</v>
      </c>
      <c r="I2" s="115">
        <v>0</v>
      </c>
      <c r="J2" s="115">
        <v>0</v>
      </c>
      <c r="K2" s="115">
        <v>0</v>
      </c>
      <c r="L2" s="115">
        <v>0</v>
      </c>
      <c r="M2" s="115">
        <v>0</v>
      </c>
      <c r="N2" s="115">
        <v>0</v>
      </c>
      <c r="O2" s="115">
        <v>0</v>
      </c>
      <c r="P2" s="99">
        <v>0</v>
      </c>
      <c r="S2" s="90" t="s">
        <v>4</v>
      </c>
      <c r="T2" s="197" t="s">
        <v>6</v>
      </c>
      <c r="U2" s="90" t="s">
        <v>7</v>
      </c>
      <c r="V2" s="90" t="s">
        <v>8</v>
      </c>
      <c r="W2" s="11"/>
      <c r="X2" s="11"/>
    </row>
    <row r="3" spans="1:35" ht="16.2" thickBot="1" x14ac:dyDescent="0.35">
      <c r="A3" s="100">
        <v>2000</v>
      </c>
      <c r="B3" s="101" t="s">
        <v>88</v>
      </c>
      <c r="C3" s="101">
        <v>2</v>
      </c>
      <c r="D3" s="116">
        <v>6534</v>
      </c>
      <c r="E3" s="116">
        <v>0</v>
      </c>
      <c r="F3" s="116">
        <v>1</v>
      </c>
      <c r="G3" s="116">
        <v>0</v>
      </c>
      <c r="H3" s="116">
        <v>0</v>
      </c>
      <c r="I3" s="116">
        <v>0</v>
      </c>
      <c r="J3" s="116">
        <v>0</v>
      </c>
      <c r="K3" s="116">
        <v>0</v>
      </c>
      <c r="L3" s="116">
        <v>0</v>
      </c>
      <c r="M3" s="116">
        <v>0</v>
      </c>
      <c r="N3" s="116">
        <v>0</v>
      </c>
      <c r="O3" s="116">
        <v>0</v>
      </c>
      <c r="P3" s="102">
        <v>0</v>
      </c>
      <c r="R3" s="12" t="s">
        <v>10</v>
      </c>
      <c r="S3" s="13" t="s">
        <v>5</v>
      </c>
      <c r="T3" s="198"/>
      <c r="U3" s="13" t="s">
        <v>6</v>
      </c>
      <c r="V3" s="13" t="s">
        <v>9</v>
      </c>
      <c r="W3" s="11"/>
      <c r="X3" s="11"/>
    </row>
    <row r="4" spans="1:35" ht="16.2" thickTop="1" x14ac:dyDescent="0.3">
      <c r="A4" s="100">
        <v>2000</v>
      </c>
      <c r="B4" s="101" t="s">
        <v>87</v>
      </c>
      <c r="C4" s="101">
        <v>3</v>
      </c>
      <c r="D4" s="116">
        <v>6675</v>
      </c>
      <c r="E4" s="116">
        <v>0</v>
      </c>
      <c r="F4" s="116">
        <v>0</v>
      </c>
      <c r="G4" s="116">
        <v>1</v>
      </c>
      <c r="H4" s="116">
        <v>0</v>
      </c>
      <c r="I4" s="116">
        <v>0</v>
      </c>
      <c r="J4" s="116">
        <v>0</v>
      </c>
      <c r="K4" s="116">
        <v>0</v>
      </c>
      <c r="L4" s="116">
        <v>0</v>
      </c>
      <c r="M4" s="116">
        <v>0</v>
      </c>
      <c r="N4" s="116">
        <v>0</v>
      </c>
      <c r="O4" s="116">
        <v>0</v>
      </c>
      <c r="P4" s="102">
        <v>0</v>
      </c>
      <c r="R4" s="14"/>
      <c r="S4" s="15">
        <v>0.96841284507409142</v>
      </c>
      <c r="T4" s="15">
        <v>0.93782343850449623</v>
      </c>
      <c r="U4" s="15">
        <v>0.92962433149410006</v>
      </c>
      <c r="V4" s="108">
        <v>956.18356647850555</v>
      </c>
      <c r="W4" s="11"/>
      <c r="X4" s="11"/>
    </row>
    <row r="5" spans="1:35" ht="15.6" x14ac:dyDescent="0.3">
      <c r="A5" s="100">
        <v>2000</v>
      </c>
      <c r="B5" s="101" t="s">
        <v>86</v>
      </c>
      <c r="C5" s="101">
        <v>4</v>
      </c>
      <c r="D5" s="116">
        <v>6692</v>
      </c>
      <c r="E5" s="116">
        <v>0</v>
      </c>
      <c r="F5" s="116">
        <v>0</v>
      </c>
      <c r="G5" s="116">
        <v>0</v>
      </c>
      <c r="H5" s="116">
        <v>1</v>
      </c>
      <c r="I5" s="116">
        <v>0</v>
      </c>
      <c r="J5" s="116">
        <v>0</v>
      </c>
      <c r="K5" s="116">
        <v>0</v>
      </c>
      <c r="L5" s="116">
        <v>0</v>
      </c>
      <c r="M5" s="116">
        <v>0</v>
      </c>
      <c r="N5" s="116">
        <v>0</v>
      </c>
      <c r="O5" s="116">
        <v>0</v>
      </c>
      <c r="P5" s="102">
        <v>0</v>
      </c>
      <c r="R5" s="11"/>
      <c r="S5" s="11"/>
      <c r="T5" s="11"/>
      <c r="U5" s="11"/>
      <c r="V5" s="11"/>
      <c r="W5" s="11"/>
      <c r="X5" s="11"/>
    </row>
    <row r="6" spans="1:35" ht="15.6" x14ac:dyDescent="0.3">
      <c r="A6" s="100">
        <v>2000</v>
      </c>
      <c r="B6" s="101" t="s">
        <v>85</v>
      </c>
      <c r="C6" s="101">
        <v>5</v>
      </c>
      <c r="D6" s="116">
        <v>6984</v>
      </c>
      <c r="E6" s="116">
        <v>0</v>
      </c>
      <c r="F6" s="116">
        <v>0</v>
      </c>
      <c r="G6" s="116">
        <v>0</v>
      </c>
      <c r="H6" s="116">
        <v>0</v>
      </c>
      <c r="I6" s="116">
        <v>1</v>
      </c>
      <c r="J6" s="116">
        <v>0</v>
      </c>
      <c r="K6" s="116">
        <v>0</v>
      </c>
      <c r="L6" s="116">
        <v>0</v>
      </c>
      <c r="M6" s="116">
        <v>0</v>
      </c>
      <c r="N6" s="116">
        <v>0</v>
      </c>
      <c r="O6" s="116">
        <v>0</v>
      </c>
      <c r="P6" s="102">
        <v>0</v>
      </c>
      <c r="R6" s="10"/>
      <c r="S6" s="90" t="s">
        <v>11</v>
      </c>
      <c r="T6" s="90" t="s">
        <v>13</v>
      </c>
      <c r="U6" s="90" t="s">
        <v>15</v>
      </c>
      <c r="V6" s="197" t="s">
        <v>16</v>
      </c>
      <c r="W6" s="197" t="s">
        <v>17</v>
      </c>
      <c r="X6" s="11"/>
    </row>
    <row r="7" spans="1:35" ht="16.2" thickBot="1" x14ac:dyDescent="0.35">
      <c r="A7" s="100">
        <v>2000</v>
      </c>
      <c r="B7" s="101" t="s">
        <v>84</v>
      </c>
      <c r="C7" s="101">
        <v>6</v>
      </c>
      <c r="D7" s="116">
        <v>7133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1</v>
      </c>
      <c r="K7" s="116">
        <v>0</v>
      </c>
      <c r="L7" s="116">
        <v>0</v>
      </c>
      <c r="M7" s="116">
        <v>0</v>
      </c>
      <c r="N7" s="116">
        <v>0</v>
      </c>
      <c r="O7" s="116">
        <v>0</v>
      </c>
      <c r="P7" s="102">
        <v>0</v>
      </c>
      <c r="R7" s="12" t="s">
        <v>2</v>
      </c>
      <c r="S7" s="13" t="s">
        <v>12</v>
      </c>
      <c r="T7" s="13" t="s">
        <v>14</v>
      </c>
      <c r="U7" s="13" t="s">
        <v>14</v>
      </c>
      <c r="V7" s="198"/>
      <c r="W7" s="198"/>
      <c r="X7" s="11"/>
    </row>
    <row r="8" spans="1:35" ht="16.2" thickTop="1" x14ac:dyDescent="0.3">
      <c r="A8" s="100">
        <v>2000</v>
      </c>
      <c r="B8" s="101" t="s">
        <v>83</v>
      </c>
      <c r="C8" s="101">
        <v>7</v>
      </c>
      <c r="D8" s="116">
        <v>6385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1</v>
      </c>
      <c r="L8" s="116">
        <v>0</v>
      </c>
      <c r="M8" s="116">
        <v>0</v>
      </c>
      <c r="N8" s="116">
        <v>0</v>
      </c>
      <c r="O8" s="116">
        <v>0</v>
      </c>
      <c r="P8" s="102">
        <v>0</v>
      </c>
      <c r="R8" s="14" t="s">
        <v>18</v>
      </c>
      <c r="S8" s="16">
        <v>12</v>
      </c>
      <c r="T8" s="164">
        <v>1254926599.7483456</v>
      </c>
      <c r="U8" s="164">
        <v>104577216.64569546</v>
      </c>
      <c r="V8" s="15">
        <v>114.38116825593049</v>
      </c>
      <c r="W8" s="17">
        <v>2.1005171370492443E-49</v>
      </c>
      <c r="X8" s="11"/>
    </row>
    <row r="9" spans="1:35" ht="15.6" x14ac:dyDescent="0.3">
      <c r="A9" s="100">
        <v>2000</v>
      </c>
      <c r="B9" s="101" t="s">
        <v>82</v>
      </c>
      <c r="C9" s="101">
        <v>8</v>
      </c>
      <c r="D9" s="116">
        <v>7364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1</v>
      </c>
      <c r="M9" s="116">
        <v>0</v>
      </c>
      <c r="N9" s="116">
        <v>0</v>
      </c>
      <c r="O9" s="116">
        <v>0</v>
      </c>
      <c r="P9" s="102">
        <v>0</v>
      </c>
      <c r="R9" s="14" t="s">
        <v>19</v>
      </c>
      <c r="S9" s="16">
        <v>91</v>
      </c>
      <c r="T9" s="164">
        <v>83200118.165123478</v>
      </c>
      <c r="U9" s="164">
        <v>914287.01280355465</v>
      </c>
      <c r="V9" s="18"/>
      <c r="W9" s="18"/>
      <c r="X9" s="11"/>
    </row>
    <row r="10" spans="1:35" ht="15.6" x14ac:dyDescent="0.3">
      <c r="A10" s="100">
        <v>2000</v>
      </c>
      <c r="B10" s="101" t="s">
        <v>93</v>
      </c>
      <c r="C10" s="101">
        <v>9</v>
      </c>
      <c r="D10" s="116">
        <v>7171</v>
      </c>
      <c r="E10" s="116">
        <v>0</v>
      </c>
      <c r="F10" s="116">
        <v>0</v>
      </c>
      <c r="G10" s="116">
        <v>0</v>
      </c>
      <c r="H10" s="116">
        <v>0</v>
      </c>
      <c r="I10" s="116">
        <v>0</v>
      </c>
      <c r="J10" s="116">
        <v>0</v>
      </c>
      <c r="K10" s="116">
        <v>0</v>
      </c>
      <c r="L10" s="116">
        <v>0</v>
      </c>
      <c r="M10" s="116">
        <v>1</v>
      </c>
      <c r="N10" s="116">
        <v>0</v>
      </c>
      <c r="O10" s="116">
        <v>0</v>
      </c>
      <c r="P10" s="102">
        <v>0</v>
      </c>
      <c r="R10" s="10"/>
      <c r="S10" s="19"/>
      <c r="T10" s="19"/>
      <c r="U10" s="19"/>
      <c r="V10" s="19"/>
      <c r="W10" s="19"/>
      <c r="X10" s="19"/>
    </row>
    <row r="11" spans="1:35" x14ac:dyDescent="0.3">
      <c r="A11" s="100">
        <v>2000</v>
      </c>
      <c r="B11" s="101" t="s">
        <v>92</v>
      </c>
      <c r="C11" s="101">
        <v>10</v>
      </c>
      <c r="D11" s="116">
        <v>8690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6">
        <v>1</v>
      </c>
      <c r="O11" s="116">
        <v>0</v>
      </c>
      <c r="P11" s="102">
        <v>0</v>
      </c>
      <c r="R11" s="19"/>
      <c r="S11" s="19"/>
      <c r="T11" s="19"/>
      <c r="U11" s="19"/>
      <c r="V11" s="19"/>
      <c r="W11" s="19"/>
      <c r="X11" s="19"/>
    </row>
    <row r="12" spans="1:35" x14ac:dyDescent="0.3">
      <c r="A12" s="100">
        <v>2000</v>
      </c>
      <c r="B12" s="101" t="s">
        <v>91</v>
      </c>
      <c r="C12" s="101">
        <v>11</v>
      </c>
      <c r="D12" s="116">
        <v>10299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6">
        <v>0</v>
      </c>
      <c r="O12" s="116">
        <v>1</v>
      </c>
      <c r="P12" s="102">
        <v>0</v>
      </c>
      <c r="R12" s="186" t="s">
        <v>376</v>
      </c>
      <c r="S12" s="19"/>
      <c r="T12" s="19"/>
      <c r="U12" s="19"/>
      <c r="V12" s="19"/>
      <c r="W12" s="19"/>
      <c r="X12" s="19"/>
    </row>
    <row r="13" spans="1:35" ht="15.6" x14ac:dyDescent="0.3">
      <c r="A13" s="100">
        <v>2000</v>
      </c>
      <c r="B13" s="101" t="s">
        <v>90</v>
      </c>
      <c r="C13" s="101">
        <v>12</v>
      </c>
      <c r="D13" s="116">
        <v>11997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02">
        <v>1</v>
      </c>
      <c r="R13" s="19"/>
      <c r="S13" s="19"/>
      <c r="T13" s="19"/>
      <c r="U13" s="19"/>
      <c r="V13" s="19"/>
      <c r="W13" s="19"/>
      <c r="X13" s="19"/>
      <c r="Z13" s="69"/>
      <c r="AA13" s="70" t="s">
        <v>286</v>
      </c>
      <c r="AB13" s="71"/>
      <c r="AC13" s="72"/>
      <c r="AD13" s="73" t="s">
        <v>288</v>
      </c>
      <c r="AE13" s="74"/>
      <c r="AF13" s="178" t="s">
        <v>289</v>
      </c>
      <c r="AG13" s="75"/>
      <c r="AH13" s="76" t="s">
        <v>290</v>
      </c>
      <c r="AI13" s="77"/>
    </row>
    <row r="14" spans="1:35" ht="15.6" x14ac:dyDescent="0.3">
      <c r="A14" s="100">
        <v>2001</v>
      </c>
      <c r="B14" s="101" t="s">
        <v>89</v>
      </c>
      <c r="C14" s="101">
        <v>13</v>
      </c>
      <c r="D14" s="116">
        <v>6979</v>
      </c>
      <c r="E14" s="116">
        <v>1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6">
        <v>0</v>
      </c>
      <c r="O14" s="116">
        <v>0</v>
      </c>
      <c r="P14" s="102">
        <v>0</v>
      </c>
      <c r="R14" s="19"/>
      <c r="S14" s="197" t="s">
        <v>20</v>
      </c>
      <c r="T14" s="90" t="s">
        <v>21</v>
      </c>
      <c r="U14" s="197" t="s">
        <v>23</v>
      </c>
      <c r="V14" s="197" t="s">
        <v>17</v>
      </c>
      <c r="W14" s="199" t="s">
        <v>24</v>
      </c>
      <c r="X14" s="199"/>
      <c r="Z14" s="78"/>
      <c r="AA14" s="53"/>
      <c r="AB14" s="79" t="s">
        <v>282</v>
      </c>
      <c r="AC14" s="52"/>
      <c r="AD14" s="80" t="s">
        <v>282</v>
      </c>
      <c r="AE14" s="57"/>
      <c r="AF14" s="81" t="s">
        <v>282</v>
      </c>
      <c r="AG14" s="61"/>
      <c r="AH14" s="82" t="s">
        <v>282</v>
      </c>
      <c r="AI14" s="66"/>
    </row>
    <row r="15" spans="1:35" ht="16.2" thickBot="1" x14ac:dyDescent="0.35">
      <c r="A15" s="100">
        <v>2001</v>
      </c>
      <c r="B15" s="101" t="s">
        <v>88</v>
      </c>
      <c r="C15" s="101">
        <v>14</v>
      </c>
      <c r="D15" s="116">
        <v>6962</v>
      </c>
      <c r="E15" s="116">
        <v>0</v>
      </c>
      <c r="F15" s="116">
        <v>1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02">
        <v>0</v>
      </c>
      <c r="R15" s="12" t="s">
        <v>3</v>
      </c>
      <c r="S15" s="198"/>
      <c r="T15" s="13" t="s">
        <v>22</v>
      </c>
      <c r="U15" s="198"/>
      <c r="V15" s="198"/>
      <c r="W15" s="13" t="s">
        <v>25</v>
      </c>
      <c r="X15" s="13" t="s">
        <v>26</v>
      </c>
      <c r="Z15" s="49" t="s">
        <v>281</v>
      </c>
      <c r="AA15" s="83" t="s">
        <v>20</v>
      </c>
      <c r="AB15" s="79" t="s">
        <v>283</v>
      </c>
      <c r="AC15" s="50" t="s">
        <v>284</v>
      </c>
      <c r="AD15" s="80" t="s">
        <v>287</v>
      </c>
      <c r="AE15" s="55" t="s">
        <v>284</v>
      </c>
      <c r="AF15" s="81" t="s">
        <v>291</v>
      </c>
      <c r="AG15" s="59" t="s">
        <v>284</v>
      </c>
      <c r="AH15" s="82" t="s">
        <v>292</v>
      </c>
      <c r="AI15" s="64" t="s">
        <v>284</v>
      </c>
    </row>
    <row r="16" spans="1:35" ht="16.2" thickTop="1" x14ac:dyDescent="0.3">
      <c r="A16" s="100">
        <v>2001</v>
      </c>
      <c r="B16" s="101" t="s">
        <v>87</v>
      </c>
      <c r="C16" s="101">
        <v>15</v>
      </c>
      <c r="D16" s="116">
        <v>7606</v>
      </c>
      <c r="E16" s="116">
        <v>0</v>
      </c>
      <c r="F16" s="116">
        <v>0</v>
      </c>
      <c r="G16" s="116">
        <v>1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6">
        <v>0</v>
      </c>
      <c r="O16" s="116">
        <v>0</v>
      </c>
      <c r="P16" s="102">
        <v>0</v>
      </c>
      <c r="R16" s="14" t="s">
        <v>27</v>
      </c>
      <c r="S16" s="39">
        <v>6196.0029578189697</v>
      </c>
      <c r="T16" s="39">
        <v>353.71295778943528</v>
      </c>
      <c r="U16" s="39">
        <v>17.517036968454629</v>
      </c>
      <c r="V16" s="37">
        <v>6.6922346026149141E-31</v>
      </c>
      <c r="W16" s="39">
        <v>5493.3956192441983</v>
      </c>
      <c r="X16" s="39">
        <v>6898.610296393741</v>
      </c>
      <c r="Z16" s="84" t="s">
        <v>27</v>
      </c>
      <c r="AA16" s="168">
        <v>6196.0029578189697</v>
      </c>
      <c r="AB16" s="51">
        <v>1</v>
      </c>
      <c r="AC16" s="169">
        <f>AA16*AB16</f>
        <v>6196.0029578189697</v>
      </c>
      <c r="AD16" s="56">
        <v>1</v>
      </c>
      <c r="AE16" s="57">
        <f>AA16*AD16</f>
        <v>6196.0029578189697</v>
      </c>
      <c r="AF16" s="60">
        <v>1</v>
      </c>
      <c r="AG16" s="61">
        <f>AA16*AF16</f>
        <v>6196.0029578189697</v>
      </c>
      <c r="AH16" s="65">
        <v>1</v>
      </c>
      <c r="AI16" s="66">
        <f>AA16*AH16</f>
        <v>6196.0029578189697</v>
      </c>
    </row>
    <row r="17" spans="1:35" ht="15.6" x14ac:dyDescent="0.3">
      <c r="A17" s="100">
        <v>2001</v>
      </c>
      <c r="B17" s="101" t="s">
        <v>86</v>
      </c>
      <c r="C17" s="101">
        <v>16</v>
      </c>
      <c r="D17" s="116">
        <v>7909</v>
      </c>
      <c r="E17" s="116">
        <v>0</v>
      </c>
      <c r="F17" s="116">
        <v>0</v>
      </c>
      <c r="G17" s="116">
        <v>0</v>
      </c>
      <c r="H17" s="116">
        <v>1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16">
        <v>0</v>
      </c>
      <c r="O17" s="116">
        <v>0</v>
      </c>
      <c r="P17" s="102">
        <v>0</v>
      </c>
      <c r="R17" s="14" t="s">
        <v>28</v>
      </c>
      <c r="S17" s="39">
        <v>79.546424897119621</v>
      </c>
      <c r="T17" s="39">
        <v>3.1302031662781911</v>
      </c>
      <c r="U17" s="39">
        <v>25.412543746066252</v>
      </c>
      <c r="V17" s="37">
        <v>4.1806383049956307E-43</v>
      </c>
      <c r="W17" s="39">
        <v>73.328660838935804</v>
      </c>
      <c r="X17" s="39">
        <v>85.764188955303439</v>
      </c>
      <c r="Z17" s="84" t="s">
        <v>28</v>
      </c>
      <c r="AA17" s="168">
        <v>79.546424897119621</v>
      </c>
      <c r="AB17" s="53">
        <v>105</v>
      </c>
      <c r="AC17" s="169">
        <f t="shared" ref="AC17:AC28" si="0">AA17*AB17</f>
        <v>8352.3746141975607</v>
      </c>
      <c r="AD17" s="85">
        <v>106</v>
      </c>
      <c r="AE17" s="57">
        <f t="shared" ref="AE17:AE28" si="1">AA17*AD17</f>
        <v>8431.9210390946791</v>
      </c>
      <c r="AF17" s="86">
        <v>107</v>
      </c>
      <c r="AG17" s="61">
        <f t="shared" ref="AG17:AG28" si="2">AA17*AF17</f>
        <v>8511.4674639917994</v>
      </c>
      <c r="AH17" s="87">
        <v>108</v>
      </c>
      <c r="AI17" s="66">
        <f t="shared" ref="AI17:AI28" si="3">AA17*AH17</f>
        <v>8591.0138888889196</v>
      </c>
    </row>
    <row r="18" spans="1:35" ht="15.6" x14ac:dyDescent="0.3">
      <c r="A18" s="100">
        <v>2001</v>
      </c>
      <c r="B18" s="101" t="s">
        <v>85</v>
      </c>
      <c r="C18" s="101">
        <v>17</v>
      </c>
      <c r="D18" s="116">
        <v>8504</v>
      </c>
      <c r="E18" s="116">
        <v>0</v>
      </c>
      <c r="F18" s="116">
        <v>0</v>
      </c>
      <c r="G18" s="116">
        <v>0</v>
      </c>
      <c r="H18" s="116">
        <v>0</v>
      </c>
      <c r="I18" s="116">
        <v>1</v>
      </c>
      <c r="J18" s="116">
        <v>0</v>
      </c>
      <c r="K18" s="116">
        <v>0</v>
      </c>
      <c r="L18" s="116">
        <v>0</v>
      </c>
      <c r="M18" s="116">
        <v>0</v>
      </c>
      <c r="N18" s="116">
        <v>0</v>
      </c>
      <c r="O18" s="116">
        <v>0</v>
      </c>
      <c r="P18" s="102">
        <v>0</v>
      </c>
      <c r="R18" s="14" t="s">
        <v>29</v>
      </c>
      <c r="S18" s="39">
        <v>-431.65753600826429</v>
      </c>
      <c r="T18" s="39">
        <v>450.76012457401913</v>
      </c>
      <c r="U18" s="39">
        <v>-0.9576213876863946</v>
      </c>
      <c r="V18" s="37">
        <v>0.34079099621467224</v>
      </c>
      <c r="W18" s="39">
        <v>-1327.0371495849859</v>
      </c>
      <c r="X18" s="39">
        <v>463.72207756845739</v>
      </c>
      <c r="Z18" s="84" t="s">
        <v>88</v>
      </c>
      <c r="AA18" s="168">
        <v>-431.65753600826429</v>
      </c>
      <c r="AB18" s="53">
        <v>0</v>
      </c>
      <c r="AC18" s="52">
        <f t="shared" si="0"/>
        <v>0</v>
      </c>
      <c r="AD18" s="85">
        <v>0</v>
      </c>
      <c r="AE18" s="57">
        <f t="shared" si="1"/>
        <v>0</v>
      </c>
      <c r="AF18" s="86">
        <v>0</v>
      </c>
      <c r="AG18" s="61">
        <f t="shared" si="2"/>
        <v>0</v>
      </c>
      <c r="AH18" s="87">
        <v>0</v>
      </c>
      <c r="AI18" s="66">
        <f t="shared" si="3"/>
        <v>0</v>
      </c>
    </row>
    <row r="19" spans="1:35" ht="15.6" x14ac:dyDescent="0.3">
      <c r="A19" s="100">
        <v>2001</v>
      </c>
      <c r="B19" s="101" t="s">
        <v>84</v>
      </c>
      <c r="C19" s="101">
        <v>18</v>
      </c>
      <c r="D19" s="116">
        <v>7977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1</v>
      </c>
      <c r="K19" s="116">
        <v>0</v>
      </c>
      <c r="L19" s="116">
        <v>0</v>
      </c>
      <c r="M19" s="116">
        <v>0</v>
      </c>
      <c r="N19" s="116">
        <v>0</v>
      </c>
      <c r="O19" s="116">
        <v>0</v>
      </c>
      <c r="P19" s="102">
        <v>0</v>
      </c>
      <c r="R19" s="14" t="s">
        <v>30</v>
      </c>
      <c r="S19" s="39">
        <v>172.79603909463185</v>
      </c>
      <c r="T19" s="39">
        <v>450.79272889164019</v>
      </c>
      <c r="U19" s="39">
        <v>0.38331594105229655</v>
      </c>
      <c r="V19" s="37">
        <v>0.70237954129098079</v>
      </c>
      <c r="W19" s="39">
        <v>-722.64833895374773</v>
      </c>
      <c r="X19" s="39">
        <v>1068.2404171430114</v>
      </c>
      <c r="Z19" s="84" t="s">
        <v>87</v>
      </c>
      <c r="AA19" s="168">
        <v>172.79603909463185</v>
      </c>
      <c r="AB19" s="53">
        <v>0</v>
      </c>
      <c r="AC19" s="52">
        <f t="shared" si="0"/>
        <v>0</v>
      </c>
      <c r="AD19" s="85">
        <v>0</v>
      </c>
      <c r="AE19" s="57">
        <f t="shared" si="1"/>
        <v>0</v>
      </c>
      <c r="AF19" s="86">
        <v>0</v>
      </c>
      <c r="AG19" s="61">
        <f t="shared" si="2"/>
        <v>0</v>
      </c>
      <c r="AH19" s="87">
        <v>0</v>
      </c>
      <c r="AI19" s="66">
        <f t="shared" si="3"/>
        <v>0</v>
      </c>
    </row>
    <row r="20" spans="1:35" ht="15.6" x14ac:dyDescent="0.3">
      <c r="A20" s="100">
        <v>2001</v>
      </c>
      <c r="B20" s="101" t="s">
        <v>83</v>
      </c>
      <c r="C20" s="101">
        <v>19</v>
      </c>
      <c r="D20" s="116">
        <v>7816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1</v>
      </c>
      <c r="L20" s="116">
        <v>0</v>
      </c>
      <c r="M20" s="116">
        <v>0</v>
      </c>
      <c r="N20" s="116">
        <v>0</v>
      </c>
      <c r="O20" s="116">
        <v>0</v>
      </c>
      <c r="P20" s="102">
        <v>0</v>
      </c>
      <c r="R20" s="14" t="s">
        <v>31</v>
      </c>
      <c r="S20" s="39">
        <v>278.91628086416313</v>
      </c>
      <c r="T20" s="39">
        <v>450.84706418128388</v>
      </c>
      <c r="U20" s="39">
        <v>0.61864943352944168</v>
      </c>
      <c r="V20" s="37">
        <v>0.53769285047752668</v>
      </c>
      <c r="W20" s="39">
        <v>-616.63602756224338</v>
      </c>
      <c r="X20" s="39">
        <v>1174.4685892905695</v>
      </c>
      <c r="Z20" s="84" t="s">
        <v>86</v>
      </c>
      <c r="AA20" s="168">
        <v>278.91628086416313</v>
      </c>
      <c r="AB20" s="53">
        <v>0</v>
      </c>
      <c r="AC20" s="52">
        <f t="shared" si="0"/>
        <v>0</v>
      </c>
      <c r="AD20" s="85">
        <v>0</v>
      </c>
      <c r="AE20" s="57">
        <f t="shared" si="1"/>
        <v>0</v>
      </c>
      <c r="AF20" s="86">
        <v>0</v>
      </c>
      <c r="AG20" s="61">
        <f t="shared" si="2"/>
        <v>0</v>
      </c>
      <c r="AH20" s="87">
        <v>0</v>
      </c>
      <c r="AI20" s="66">
        <f t="shared" si="3"/>
        <v>0</v>
      </c>
    </row>
    <row r="21" spans="1:35" ht="15.6" x14ac:dyDescent="0.3">
      <c r="A21" s="100">
        <v>2001</v>
      </c>
      <c r="B21" s="101" t="s">
        <v>82</v>
      </c>
      <c r="C21" s="101">
        <v>20</v>
      </c>
      <c r="D21" s="116">
        <v>6520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1</v>
      </c>
      <c r="M21" s="116">
        <v>0</v>
      </c>
      <c r="N21" s="116">
        <v>0</v>
      </c>
      <c r="O21" s="116">
        <v>0</v>
      </c>
      <c r="P21" s="102">
        <v>0</v>
      </c>
      <c r="R21" s="14" t="s">
        <v>32</v>
      </c>
      <c r="S21" s="39">
        <v>446.14763374483482</v>
      </c>
      <c r="T21" s="39">
        <v>450.9231225873408</v>
      </c>
      <c r="U21" s="39">
        <v>0.98940952769264789</v>
      </c>
      <c r="V21" s="37">
        <v>0.32508633734972459</v>
      </c>
      <c r="W21" s="39">
        <v>-449.55575536176468</v>
      </c>
      <c r="X21" s="39">
        <v>1341.8510228514342</v>
      </c>
      <c r="Z21" s="84" t="s">
        <v>85</v>
      </c>
      <c r="AA21" s="168">
        <v>446.14763374483482</v>
      </c>
      <c r="AB21" s="53">
        <v>0</v>
      </c>
      <c r="AC21" s="52">
        <f t="shared" si="0"/>
        <v>0</v>
      </c>
      <c r="AD21" s="85">
        <v>0</v>
      </c>
      <c r="AE21" s="57">
        <f t="shared" si="1"/>
        <v>0</v>
      </c>
      <c r="AF21" s="86">
        <v>0</v>
      </c>
      <c r="AG21" s="61">
        <f t="shared" si="2"/>
        <v>0</v>
      </c>
      <c r="AH21" s="87">
        <v>0</v>
      </c>
      <c r="AI21" s="66">
        <f t="shared" si="3"/>
        <v>0</v>
      </c>
    </row>
    <row r="22" spans="1:35" ht="15.6" x14ac:dyDescent="0.3">
      <c r="A22" s="100">
        <v>2001</v>
      </c>
      <c r="B22" s="101" t="s">
        <v>93</v>
      </c>
      <c r="C22" s="101">
        <v>21</v>
      </c>
      <c r="D22" s="116">
        <v>8525</v>
      </c>
      <c r="E22" s="116">
        <v>0</v>
      </c>
      <c r="F22" s="116">
        <v>0</v>
      </c>
      <c r="G22" s="116">
        <v>0</v>
      </c>
      <c r="H22" s="116">
        <v>0</v>
      </c>
      <c r="I22" s="116">
        <v>0</v>
      </c>
      <c r="J22" s="116">
        <v>0</v>
      </c>
      <c r="K22" s="116">
        <v>0</v>
      </c>
      <c r="L22" s="116">
        <v>0</v>
      </c>
      <c r="M22" s="116">
        <v>1</v>
      </c>
      <c r="N22" s="116">
        <v>0</v>
      </c>
      <c r="O22" s="116">
        <v>0</v>
      </c>
      <c r="P22" s="102">
        <v>0</v>
      </c>
      <c r="R22" s="14" t="s">
        <v>33</v>
      </c>
      <c r="S22" s="39">
        <v>541.37898662548469</v>
      </c>
      <c r="T22" s="39">
        <v>451.02089311990585</v>
      </c>
      <c r="U22" s="39">
        <v>1.2003412588728051</v>
      </c>
      <c r="V22" s="37">
        <v>0.2331222883797987</v>
      </c>
      <c r="W22" s="39">
        <v>-354.5186116333773</v>
      </c>
      <c r="X22" s="39">
        <v>1437.2765848843467</v>
      </c>
      <c r="Z22" s="84" t="s">
        <v>84</v>
      </c>
      <c r="AA22" s="168">
        <v>541.37898662548469</v>
      </c>
      <c r="AB22" s="53">
        <v>0</v>
      </c>
      <c r="AC22" s="52">
        <f t="shared" si="0"/>
        <v>0</v>
      </c>
      <c r="AD22" s="85">
        <v>0</v>
      </c>
      <c r="AE22" s="57">
        <f t="shared" si="1"/>
        <v>0</v>
      </c>
      <c r="AF22" s="86">
        <v>0</v>
      </c>
      <c r="AG22" s="61">
        <f t="shared" si="2"/>
        <v>0</v>
      </c>
      <c r="AH22" s="87">
        <v>0</v>
      </c>
      <c r="AI22" s="66">
        <f t="shared" si="3"/>
        <v>0</v>
      </c>
    </row>
    <row r="23" spans="1:35" ht="15.6" x14ac:dyDescent="0.3">
      <c r="A23" s="100">
        <v>2001</v>
      </c>
      <c r="B23" s="101" t="s">
        <v>92</v>
      </c>
      <c r="C23" s="101">
        <v>22</v>
      </c>
      <c r="D23" s="116">
        <v>9510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1</v>
      </c>
      <c r="O23" s="116">
        <v>0</v>
      </c>
      <c r="P23" s="102">
        <v>0</v>
      </c>
      <c r="R23" s="14" t="s">
        <v>34</v>
      </c>
      <c r="S23" s="39">
        <v>-155.50077160496585</v>
      </c>
      <c r="T23" s="39">
        <v>451.14036166271086</v>
      </c>
      <c r="U23" s="39">
        <v>-0.34468379426716855</v>
      </c>
      <c r="V23" s="37">
        <v>0.73112744245065586</v>
      </c>
      <c r="W23" s="39">
        <v>-1051.6356794479275</v>
      </c>
      <c r="X23" s="39">
        <v>740.63413623799568</v>
      </c>
      <c r="Z23" s="84" t="s">
        <v>83</v>
      </c>
      <c r="AA23" s="168">
        <v>-155.50077160496585</v>
      </c>
      <c r="AB23" s="53">
        <v>0</v>
      </c>
      <c r="AC23" s="52">
        <f t="shared" si="0"/>
        <v>0</v>
      </c>
      <c r="AD23" s="85">
        <v>0</v>
      </c>
      <c r="AE23" s="57">
        <f t="shared" si="1"/>
        <v>0</v>
      </c>
      <c r="AF23" s="86">
        <v>0</v>
      </c>
      <c r="AG23" s="61">
        <f t="shared" si="2"/>
        <v>0</v>
      </c>
      <c r="AH23" s="87">
        <v>0</v>
      </c>
      <c r="AI23" s="66">
        <f t="shared" si="3"/>
        <v>0</v>
      </c>
    </row>
    <row r="24" spans="1:35" ht="15.6" x14ac:dyDescent="0.3">
      <c r="A24" s="100">
        <v>2001</v>
      </c>
      <c r="B24" s="101" t="s">
        <v>91</v>
      </c>
      <c r="C24" s="101">
        <v>23</v>
      </c>
      <c r="D24" s="116">
        <v>12079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16">
        <v>0</v>
      </c>
      <c r="O24" s="116">
        <v>1</v>
      </c>
      <c r="P24" s="102">
        <v>0</v>
      </c>
      <c r="R24" s="14" t="s">
        <v>35</v>
      </c>
      <c r="S24" s="39">
        <v>-2151.0471965020788</v>
      </c>
      <c r="T24" s="39">
        <v>451.28151098329948</v>
      </c>
      <c r="U24" s="39">
        <v>-4.7665307444463023</v>
      </c>
      <c r="V24" s="37">
        <v>7.0750028362875412E-6</v>
      </c>
      <c r="W24" s="39">
        <v>-3047.4624801308191</v>
      </c>
      <c r="X24" s="39">
        <v>-1254.6319128733383</v>
      </c>
      <c r="Z24" s="84" t="s">
        <v>82</v>
      </c>
      <c r="AA24" s="168">
        <v>-2151.0471965020788</v>
      </c>
      <c r="AB24" s="53">
        <v>0</v>
      </c>
      <c r="AC24" s="52">
        <f t="shared" si="0"/>
        <v>0</v>
      </c>
      <c r="AD24" s="85">
        <v>0</v>
      </c>
      <c r="AE24" s="57">
        <f t="shared" si="1"/>
        <v>0</v>
      </c>
      <c r="AF24" s="86">
        <v>0</v>
      </c>
      <c r="AG24" s="61">
        <f t="shared" si="2"/>
        <v>0</v>
      </c>
      <c r="AH24" s="87">
        <v>0</v>
      </c>
      <c r="AI24" s="66">
        <f t="shared" si="3"/>
        <v>0</v>
      </c>
    </row>
    <row r="25" spans="1:35" ht="15.6" x14ac:dyDescent="0.3">
      <c r="A25" s="100">
        <v>2001</v>
      </c>
      <c r="B25" s="101" t="s">
        <v>90</v>
      </c>
      <c r="C25" s="101">
        <v>24</v>
      </c>
      <c r="D25" s="116">
        <v>13746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16">
        <v>0</v>
      </c>
      <c r="O25" s="116">
        <v>0</v>
      </c>
      <c r="P25" s="102">
        <v>1</v>
      </c>
      <c r="R25" s="14" t="s">
        <v>36</v>
      </c>
      <c r="S25" s="39">
        <v>848.87937242797307</v>
      </c>
      <c r="T25" s="39">
        <v>464.66387330516073</v>
      </c>
      <c r="U25" s="39">
        <v>1.8268675943965302</v>
      </c>
      <c r="V25" s="37">
        <v>7.0997990125809124E-2</v>
      </c>
      <c r="W25" s="39">
        <v>-74.11832998906516</v>
      </c>
      <c r="X25" s="39">
        <v>1771.8770748450113</v>
      </c>
      <c r="Z25" s="84" t="s">
        <v>93</v>
      </c>
      <c r="AA25" s="168">
        <v>848.87937242797307</v>
      </c>
      <c r="AB25" s="53">
        <v>1</v>
      </c>
      <c r="AC25" s="169">
        <f t="shared" si="0"/>
        <v>848.87937242797307</v>
      </c>
      <c r="AD25" s="85">
        <v>0</v>
      </c>
      <c r="AE25" s="57">
        <f t="shared" si="1"/>
        <v>0</v>
      </c>
      <c r="AF25" s="86">
        <v>0</v>
      </c>
      <c r="AG25" s="61">
        <f t="shared" si="2"/>
        <v>0</v>
      </c>
      <c r="AH25" s="87">
        <v>0</v>
      </c>
      <c r="AI25" s="66">
        <f t="shared" si="3"/>
        <v>0</v>
      </c>
    </row>
    <row r="26" spans="1:35" ht="15.6" x14ac:dyDescent="0.3">
      <c r="A26" s="100">
        <v>2002</v>
      </c>
      <c r="B26" s="101" t="s">
        <v>89</v>
      </c>
      <c r="C26" s="101">
        <v>25</v>
      </c>
      <c r="D26" s="116">
        <v>8225</v>
      </c>
      <c r="E26" s="116">
        <v>1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  <c r="N26" s="116">
        <v>0</v>
      </c>
      <c r="O26" s="116">
        <v>0</v>
      </c>
      <c r="P26" s="102">
        <v>0</v>
      </c>
      <c r="R26" s="14" t="s">
        <v>37</v>
      </c>
      <c r="S26" s="39">
        <v>2351.5829475308346</v>
      </c>
      <c r="T26" s="39">
        <v>464.71658676473498</v>
      </c>
      <c r="U26" s="39">
        <v>5.0602518061644632</v>
      </c>
      <c r="V26" s="37">
        <v>2.1661976191943001E-6</v>
      </c>
      <c r="W26" s="39">
        <v>1428.4805363019677</v>
      </c>
      <c r="X26" s="39">
        <v>3274.6853587597016</v>
      </c>
      <c r="Z26" s="84" t="s">
        <v>92</v>
      </c>
      <c r="AA26" s="168">
        <v>2351.5829475308346</v>
      </c>
      <c r="AB26" s="53">
        <v>0</v>
      </c>
      <c r="AC26" s="52">
        <f t="shared" si="0"/>
        <v>0</v>
      </c>
      <c r="AD26" s="85">
        <v>1</v>
      </c>
      <c r="AE26" s="57">
        <f t="shared" si="1"/>
        <v>2351.5829475308346</v>
      </c>
      <c r="AF26" s="86">
        <v>0</v>
      </c>
      <c r="AG26" s="61">
        <f t="shared" si="2"/>
        <v>0</v>
      </c>
      <c r="AH26" s="87">
        <v>0</v>
      </c>
      <c r="AI26" s="66">
        <f t="shared" si="3"/>
        <v>0</v>
      </c>
    </row>
    <row r="27" spans="1:35" ht="15.6" x14ac:dyDescent="0.3">
      <c r="A27" s="100">
        <v>2002</v>
      </c>
      <c r="B27" s="101" t="s">
        <v>88</v>
      </c>
      <c r="C27" s="101">
        <v>26</v>
      </c>
      <c r="D27" s="116">
        <v>8164</v>
      </c>
      <c r="E27" s="116">
        <v>0</v>
      </c>
      <c r="F27" s="116">
        <v>1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02">
        <v>0</v>
      </c>
      <c r="R27" s="14" t="s">
        <v>38</v>
      </c>
      <c r="S27" s="39">
        <v>5253.0365226337217</v>
      </c>
      <c r="T27" s="39">
        <v>464.79037556440494</v>
      </c>
      <c r="U27" s="39">
        <v>11.301947714073998</v>
      </c>
      <c r="V27" s="37">
        <v>5.0693721655350286E-19</v>
      </c>
      <c r="W27" s="39">
        <v>4329.7875390189383</v>
      </c>
      <c r="X27" s="39">
        <v>6176.285506248505</v>
      </c>
      <c r="Z27" s="84" t="s">
        <v>91</v>
      </c>
      <c r="AA27" s="168">
        <v>5253.0365226337217</v>
      </c>
      <c r="AB27" s="53">
        <v>0</v>
      </c>
      <c r="AC27" s="52">
        <f t="shared" si="0"/>
        <v>0</v>
      </c>
      <c r="AD27" s="85">
        <v>0</v>
      </c>
      <c r="AE27" s="57">
        <f t="shared" si="1"/>
        <v>0</v>
      </c>
      <c r="AF27" s="86">
        <v>1</v>
      </c>
      <c r="AG27" s="61">
        <f t="shared" si="2"/>
        <v>5253.0365226337217</v>
      </c>
      <c r="AH27" s="87">
        <v>0</v>
      </c>
      <c r="AI27" s="66">
        <f t="shared" si="3"/>
        <v>0</v>
      </c>
    </row>
    <row r="28" spans="1:35" ht="15.6" x14ac:dyDescent="0.3">
      <c r="A28" s="100">
        <v>2002</v>
      </c>
      <c r="B28" s="101" t="s">
        <v>87</v>
      </c>
      <c r="C28" s="101">
        <v>27</v>
      </c>
      <c r="D28" s="116">
        <v>9324</v>
      </c>
      <c r="E28" s="116">
        <v>0</v>
      </c>
      <c r="F28" s="116">
        <v>0</v>
      </c>
      <c r="G28" s="116">
        <v>1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16">
        <v>0</v>
      </c>
      <c r="N28" s="116">
        <v>0</v>
      </c>
      <c r="O28" s="116">
        <v>0</v>
      </c>
      <c r="P28" s="102">
        <v>0</v>
      </c>
      <c r="R28" s="14" t="s">
        <v>39</v>
      </c>
      <c r="S28" s="39">
        <v>7649.4900977366378</v>
      </c>
      <c r="T28" s="39">
        <v>464.88522966863582</v>
      </c>
      <c r="U28" s="39">
        <v>16.454577623791351</v>
      </c>
      <c r="V28" s="37">
        <v>5.1429682698311538E-29</v>
      </c>
      <c r="W28" s="39">
        <v>6726.0526980962077</v>
      </c>
      <c r="X28" s="39">
        <v>8572.927497377068</v>
      </c>
      <c r="Z28" s="84" t="s">
        <v>90</v>
      </c>
      <c r="AA28" s="168">
        <v>7649.4900977366378</v>
      </c>
      <c r="AB28" s="53">
        <v>0</v>
      </c>
      <c r="AC28" s="52">
        <f t="shared" si="0"/>
        <v>0</v>
      </c>
      <c r="AD28" s="85">
        <v>0</v>
      </c>
      <c r="AE28" s="57">
        <f t="shared" si="1"/>
        <v>0</v>
      </c>
      <c r="AF28" s="86">
        <v>0</v>
      </c>
      <c r="AG28" s="61">
        <f t="shared" si="2"/>
        <v>0</v>
      </c>
      <c r="AH28" s="87">
        <v>1</v>
      </c>
      <c r="AI28" s="66">
        <f t="shared" si="3"/>
        <v>7649.4900977366378</v>
      </c>
    </row>
    <row r="29" spans="1:35" ht="15.6" x14ac:dyDescent="0.3">
      <c r="A29" s="100">
        <v>2002</v>
      </c>
      <c r="B29" s="101" t="s">
        <v>86</v>
      </c>
      <c r="C29" s="101">
        <v>28</v>
      </c>
      <c r="D29" s="116">
        <v>8820</v>
      </c>
      <c r="E29" s="116">
        <v>0</v>
      </c>
      <c r="F29" s="116">
        <v>0</v>
      </c>
      <c r="G29" s="116">
        <v>0</v>
      </c>
      <c r="H29" s="116">
        <v>1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02">
        <v>0</v>
      </c>
      <c r="Z29" s="43"/>
      <c r="AA29" s="48"/>
      <c r="AB29" s="45" t="s">
        <v>285</v>
      </c>
      <c r="AC29" s="169">
        <f>SUM(AC16:AC28)</f>
        <v>15397.256944444503</v>
      </c>
      <c r="AD29" s="58" t="s">
        <v>285</v>
      </c>
      <c r="AE29" s="174">
        <f>SUM(AE16:AE28)</f>
        <v>16979.506944444482</v>
      </c>
      <c r="AF29" s="63" t="s">
        <v>285</v>
      </c>
      <c r="AG29" s="175">
        <f>SUM(AG16:AG28)</f>
        <v>19960.506944444489</v>
      </c>
      <c r="AH29" s="68" t="s">
        <v>285</v>
      </c>
      <c r="AI29" s="176">
        <f>SUM(AI16:AI28)</f>
        <v>22436.506944444525</v>
      </c>
    </row>
    <row r="30" spans="1:35" ht="18" x14ac:dyDescent="0.35">
      <c r="A30" s="100">
        <v>2002</v>
      </c>
      <c r="B30" s="101" t="s">
        <v>85</v>
      </c>
      <c r="C30" s="101">
        <v>29</v>
      </c>
      <c r="D30" s="116">
        <v>9313</v>
      </c>
      <c r="E30" s="116">
        <v>0</v>
      </c>
      <c r="F30" s="116">
        <v>0</v>
      </c>
      <c r="G30" s="116">
        <v>0</v>
      </c>
      <c r="H30" s="116">
        <v>0</v>
      </c>
      <c r="I30" s="116">
        <v>1</v>
      </c>
      <c r="J30" s="116">
        <v>0</v>
      </c>
      <c r="K30" s="116">
        <v>0</v>
      </c>
      <c r="L30" s="116">
        <v>0</v>
      </c>
      <c r="M30" s="116">
        <v>0</v>
      </c>
      <c r="N30" s="116">
        <v>0</v>
      </c>
      <c r="O30" s="116">
        <v>0</v>
      </c>
      <c r="P30" s="102">
        <v>0</v>
      </c>
      <c r="Z30" s="43"/>
      <c r="AA30" s="48"/>
      <c r="AB30" s="45" t="s">
        <v>370</v>
      </c>
      <c r="AC30" s="170">
        <f>AC29</f>
        <v>15397.256944444503</v>
      </c>
      <c r="AD30" s="46" t="s">
        <v>373</v>
      </c>
      <c r="AE30" s="177">
        <f>AE29</f>
        <v>16979.506944444482</v>
      </c>
      <c r="AF30" s="62" t="s">
        <v>374</v>
      </c>
      <c r="AG30" s="179">
        <f>AG29</f>
        <v>19960.506944444489</v>
      </c>
      <c r="AH30" s="67" t="s">
        <v>375</v>
      </c>
      <c r="AI30" s="180">
        <f>AI29</f>
        <v>22436.506944444525</v>
      </c>
    </row>
    <row r="31" spans="1:35" ht="15.6" x14ac:dyDescent="0.3">
      <c r="A31" s="100">
        <v>2002</v>
      </c>
      <c r="B31" s="101" t="s">
        <v>84</v>
      </c>
      <c r="C31" s="101">
        <v>30</v>
      </c>
      <c r="D31" s="116">
        <v>9419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1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02">
        <v>0</v>
      </c>
      <c r="Z31" s="44"/>
      <c r="AA31" s="54"/>
      <c r="AB31" s="54" t="s">
        <v>371</v>
      </c>
      <c r="AC31" s="171">
        <f>V4</f>
        <v>956.18356647850555</v>
      </c>
      <c r="AD31" s="47" t="s">
        <v>371</v>
      </c>
      <c r="AE31" s="181">
        <f>V4</f>
        <v>956.18356647850555</v>
      </c>
      <c r="AF31" s="172" t="s">
        <v>372</v>
      </c>
      <c r="AG31" s="182">
        <f>V4</f>
        <v>956.18356647850555</v>
      </c>
      <c r="AH31" s="173" t="s">
        <v>372</v>
      </c>
      <c r="AI31" s="183">
        <f>V4</f>
        <v>956.18356647850555</v>
      </c>
    </row>
    <row r="32" spans="1:35" x14ac:dyDescent="0.3">
      <c r="A32" s="100">
        <v>2002</v>
      </c>
      <c r="B32" s="101" t="s">
        <v>83</v>
      </c>
      <c r="C32" s="101">
        <v>31</v>
      </c>
      <c r="D32" s="116">
        <v>8700</v>
      </c>
      <c r="E32" s="116">
        <v>0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1</v>
      </c>
      <c r="L32" s="116">
        <v>0</v>
      </c>
      <c r="M32" s="116">
        <v>0</v>
      </c>
      <c r="N32" s="116">
        <v>0</v>
      </c>
      <c r="O32" s="116">
        <v>0</v>
      </c>
      <c r="P32" s="102">
        <v>0</v>
      </c>
    </row>
    <row r="33" spans="1:29" ht="21" x14ac:dyDescent="0.4">
      <c r="A33" s="100">
        <v>2002</v>
      </c>
      <c r="B33" s="101" t="s">
        <v>82</v>
      </c>
      <c r="C33" s="101">
        <v>32</v>
      </c>
      <c r="D33" s="116">
        <v>6960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1</v>
      </c>
      <c r="M33" s="116">
        <v>0</v>
      </c>
      <c r="N33" s="116">
        <v>0</v>
      </c>
      <c r="O33" s="116">
        <v>0</v>
      </c>
      <c r="P33" s="102">
        <v>0</v>
      </c>
      <c r="AB33" s="184" t="s">
        <v>293</v>
      </c>
      <c r="AC33" s="88">
        <f>AC30+AE30+AG30+AI30</f>
        <v>74773.777777777999</v>
      </c>
    </row>
    <row r="34" spans="1:29" ht="18" x14ac:dyDescent="0.35">
      <c r="A34" s="100">
        <v>2002</v>
      </c>
      <c r="B34" s="101" t="s">
        <v>93</v>
      </c>
      <c r="C34" s="101">
        <v>33</v>
      </c>
      <c r="D34" s="116">
        <v>9091</v>
      </c>
      <c r="E34" s="116">
        <v>0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0</v>
      </c>
      <c r="M34" s="116">
        <v>1</v>
      </c>
      <c r="N34" s="116">
        <v>0</v>
      </c>
      <c r="O34" s="116">
        <v>0</v>
      </c>
      <c r="P34" s="102">
        <v>0</v>
      </c>
      <c r="AB34" s="185" t="s">
        <v>294</v>
      </c>
      <c r="AC34" s="89">
        <f>'Annual sales'!K21</f>
        <v>79169.928572773933</v>
      </c>
    </row>
    <row r="35" spans="1:29" x14ac:dyDescent="0.3">
      <c r="A35" s="100">
        <v>2002</v>
      </c>
      <c r="B35" s="101" t="s">
        <v>92</v>
      </c>
      <c r="C35" s="101">
        <v>34</v>
      </c>
      <c r="D35" s="116">
        <v>10933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6">
        <v>1</v>
      </c>
      <c r="O35" s="116">
        <v>0</v>
      </c>
      <c r="P35" s="102">
        <v>0</v>
      </c>
    </row>
    <row r="36" spans="1:29" x14ac:dyDescent="0.3">
      <c r="A36" s="100">
        <v>2002</v>
      </c>
      <c r="B36" s="101" t="s">
        <v>91</v>
      </c>
      <c r="C36" s="101">
        <v>35</v>
      </c>
      <c r="D36" s="116">
        <v>13117</v>
      </c>
      <c r="E36" s="116">
        <v>0</v>
      </c>
      <c r="F36" s="116">
        <v>0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  <c r="N36" s="116">
        <v>0</v>
      </c>
      <c r="O36" s="116">
        <v>1</v>
      </c>
      <c r="P36" s="102">
        <v>0</v>
      </c>
    </row>
    <row r="37" spans="1:29" x14ac:dyDescent="0.3">
      <c r="A37" s="100">
        <v>2002</v>
      </c>
      <c r="B37" s="101" t="s">
        <v>90</v>
      </c>
      <c r="C37" s="101">
        <v>36</v>
      </c>
      <c r="D37" s="116">
        <v>15337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02">
        <v>1</v>
      </c>
    </row>
    <row r="38" spans="1:29" x14ac:dyDescent="0.3">
      <c r="A38" s="100">
        <v>2003</v>
      </c>
      <c r="B38" s="101" t="s">
        <v>89</v>
      </c>
      <c r="C38" s="101">
        <v>37</v>
      </c>
      <c r="D38" s="116">
        <v>11267</v>
      </c>
      <c r="E38" s="116">
        <v>1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6">
        <v>0</v>
      </c>
      <c r="P38" s="102">
        <v>0</v>
      </c>
    </row>
    <row r="39" spans="1:29" x14ac:dyDescent="0.3">
      <c r="A39" s="100">
        <v>2003</v>
      </c>
      <c r="B39" s="101" t="s">
        <v>88</v>
      </c>
      <c r="C39" s="101">
        <v>38</v>
      </c>
      <c r="D39" s="116">
        <v>8889</v>
      </c>
      <c r="E39" s="116">
        <v>0</v>
      </c>
      <c r="F39" s="116">
        <v>1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02">
        <v>0</v>
      </c>
    </row>
    <row r="40" spans="1:29" x14ac:dyDescent="0.3">
      <c r="A40" s="100">
        <v>2003</v>
      </c>
      <c r="B40" s="101" t="s">
        <v>87</v>
      </c>
      <c r="C40" s="101">
        <v>39</v>
      </c>
      <c r="D40" s="116">
        <v>9612</v>
      </c>
      <c r="E40" s="116">
        <v>0</v>
      </c>
      <c r="F40" s="116">
        <v>0</v>
      </c>
      <c r="G40" s="116">
        <v>1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6">
        <v>0</v>
      </c>
      <c r="O40" s="116">
        <v>0</v>
      </c>
      <c r="P40" s="102">
        <v>0</v>
      </c>
    </row>
    <row r="41" spans="1:29" x14ac:dyDescent="0.3">
      <c r="A41" s="100">
        <v>2003</v>
      </c>
      <c r="B41" s="101" t="s">
        <v>86</v>
      </c>
      <c r="C41" s="101">
        <v>40</v>
      </c>
      <c r="D41" s="116">
        <v>10511</v>
      </c>
      <c r="E41" s="116">
        <v>0</v>
      </c>
      <c r="F41" s="116">
        <v>0</v>
      </c>
      <c r="G41" s="116">
        <v>0</v>
      </c>
      <c r="H41" s="116">
        <v>1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16">
        <v>0</v>
      </c>
      <c r="O41" s="116">
        <v>0</v>
      </c>
      <c r="P41" s="102">
        <v>0</v>
      </c>
    </row>
    <row r="42" spans="1:29" x14ac:dyDescent="0.3">
      <c r="A42" s="100">
        <v>2003</v>
      </c>
      <c r="B42" s="101" t="s">
        <v>85</v>
      </c>
      <c r="C42" s="101">
        <v>41</v>
      </c>
      <c r="D42" s="116">
        <v>10571</v>
      </c>
      <c r="E42" s="116">
        <v>0</v>
      </c>
      <c r="F42" s="116">
        <v>0</v>
      </c>
      <c r="G42" s="116">
        <v>0</v>
      </c>
      <c r="H42" s="116">
        <v>0</v>
      </c>
      <c r="I42" s="116">
        <v>1</v>
      </c>
      <c r="J42" s="116">
        <v>0</v>
      </c>
      <c r="K42" s="116">
        <v>0</v>
      </c>
      <c r="L42" s="116">
        <v>0</v>
      </c>
      <c r="M42" s="116">
        <v>0</v>
      </c>
      <c r="N42" s="116">
        <v>0</v>
      </c>
      <c r="O42" s="116">
        <v>0</v>
      </c>
      <c r="P42" s="102">
        <v>0</v>
      </c>
    </row>
    <row r="43" spans="1:29" x14ac:dyDescent="0.3">
      <c r="A43" s="100">
        <v>2003</v>
      </c>
      <c r="B43" s="101" t="s">
        <v>84</v>
      </c>
      <c r="C43" s="101">
        <v>42</v>
      </c>
      <c r="D43" s="116">
        <v>10644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1</v>
      </c>
      <c r="K43" s="116">
        <v>0</v>
      </c>
      <c r="L43" s="116">
        <v>0</v>
      </c>
      <c r="M43" s="116">
        <v>0</v>
      </c>
      <c r="N43" s="116">
        <v>0</v>
      </c>
      <c r="O43" s="116">
        <v>0</v>
      </c>
      <c r="P43" s="102">
        <v>0</v>
      </c>
    </row>
    <row r="44" spans="1:29" x14ac:dyDescent="0.3">
      <c r="A44" s="100">
        <v>2003</v>
      </c>
      <c r="B44" s="101" t="s">
        <v>83</v>
      </c>
      <c r="C44" s="101">
        <v>43</v>
      </c>
      <c r="D44" s="116">
        <v>9766</v>
      </c>
      <c r="E44" s="116">
        <v>0</v>
      </c>
      <c r="F44" s="116">
        <v>0</v>
      </c>
      <c r="G44" s="116">
        <v>0</v>
      </c>
      <c r="H44" s="116">
        <v>0</v>
      </c>
      <c r="I44" s="116">
        <v>0</v>
      </c>
      <c r="J44" s="116">
        <v>0</v>
      </c>
      <c r="K44" s="116">
        <v>1</v>
      </c>
      <c r="L44" s="116">
        <v>0</v>
      </c>
      <c r="M44" s="116">
        <v>0</v>
      </c>
      <c r="N44" s="116">
        <v>0</v>
      </c>
      <c r="O44" s="116">
        <v>0</v>
      </c>
      <c r="P44" s="102">
        <v>0</v>
      </c>
    </row>
    <row r="45" spans="1:29" x14ac:dyDescent="0.3">
      <c r="A45" s="100">
        <v>2003</v>
      </c>
      <c r="B45" s="101" t="s">
        <v>82</v>
      </c>
      <c r="C45" s="101">
        <v>44</v>
      </c>
      <c r="D45" s="116">
        <v>7672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1</v>
      </c>
      <c r="M45" s="116">
        <v>0</v>
      </c>
      <c r="N45" s="116">
        <v>0</v>
      </c>
      <c r="O45" s="116">
        <v>0</v>
      </c>
      <c r="P45" s="102">
        <v>0</v>
      </c>
    </row>
    <row r="46" spans="1:29" x14ac:dyDescent="0.3">
      <c r="A46" s="100">
        <v>2003</v>
      </c>
      <c r="B46" s="101" t="s">
        <v>93</v>
      </c>
      <c r="C46" s="101">
        <v>45</v>
      </c>
      <c r="D46" s="116">
        <v>11016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1</v>
      </c>
      <c r="N46" s="116">
        <v>0</v>
      </c>
      <c r="O46" s="116">
        <v>0</v>
      </c>
      <c r="P46" s="102">
        <v>0</v>
      </c>
    </row>
    <row r="47" spans="1:29" x14ac:dyDescent="0.3">
      <c r="A47" s="100">
        <v>2003</v>
      </c>
      <c r="B47" s="101" t="s">
        <v>92</v>
      </c>
      <c r="C47" s="101">
        <v>46</v>
      </c>
      <c r="D47" s="116">
        <v>11802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16">
        <v>1</v>
      </c>
      <c r="O47" s="116">
        <v>0</v>
      </c>
      <c r="P47" s="102">
        <v>0</v>
      </c>
    </row>
    <row r="48" spans="1:29" x14ac:dyDescent="0.3">
      <c r="A48" s="100">
        <v>2003</v>
      </c>
      <c r="B48" s="101" t="s">
        <v>91</v>
      </c>
      <c r="C48" s="101">
        <v>47</v>
      </c>
      <c r="D48" s="116">
        <v>14923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6">
        <v>0</v>
      </c>
      <c r="O48" s="116">
        <v>1</v>
      </c>
      <c r="P48" s="102">
        <v>0</v>
      </c>
    </row>
    <row r="49" spans="1:16" x14ac:dyDescent="0.3">
      <c r="A49" s="100">
        <v>2003</v>
      </c>
      <c r="B49" s="101" t="s">
        <v>90</v>
      </c>
      <c r="C49" s="101">
        <v>48</v>
      </c>
      <c r="D49" s="116">
        <v>17460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16">
        <v>0</v>
      </c>
      <c r="O49" s="116">
        <v>0</v>
      </c>
      <c r="P49" s="102">
        <v>1</v>
      </c>
    </row>
    <row r="50" spans="1:16" x14ac:dyDescent="0.3">
      <c r="A50" s="100">
        <v>2004</v>
      </c>
      <c r="B50" s="101" t="s">
        <v>89</v>
      </c>
      <c r="C50" s="101">
        <v>49</v>
      </c>
      <c r="D50" s="116">
        <v>10053</v>
      </c>
      <c r="E50" s="116">
        <v>1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6">
        <v>0</v>
      </c>
      <c r="O50" s="116">
        <v>0</v>
      </c>
      <c r="P50" s="102">
        <v>0</v>
      </c>
    </row>
    <row r="51" spans="1:16" x14ac:dyDescent="0.3">
      <c r="A51" s="100">
        <v>2004</v>
      </c>
      <c r="B51" s="101" t="s">
        <v>88</v>
      </c>
      <c r="C51" s="101">
        <v>50</v>
      </c>
      <c r="D51" s="116">
        <v>10807</v>
      </c>
      <c r="E51" s="116">
        <v>0</v>
      </c>
      <c r="F51" s="116">
        <v>1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6">
        <v>0</v>
      </c>
      <c r="O51" s="116">
        <v>0</v>
      </c>
      <c r="P51" s="102">
        <v>0</v>
      </c>
    </row>
    <row r="52" spans="1:16" x14ac:dyDescent="0.3">
      <c r="A52" s="100">
        <v>2004</v>
      </c>
      <c r="B52" s="101" t="s">
        <v>87</v>
      </c>
      <c r="C52" s="101">
        <v>51</v>
      </c>
      <c r="D52" s="116">
        <v>10713</v>
      </c>
      <c r="E52" s="116">
        <v>0</v>
      </c>
      <c r="F52" s="116">
        <v>0</v>
      </c>
      <c r="G52" s="116">
        <v>1</v>
      </c>
      <c r="H52" s="116">
        <v>0</v>
      </c>
      <c r="I52" s="116">
        <v>0</v>
      </c>
      <c r="J52" s="116">
        <v>0</v>
      </c>
      <c r="K52" s="116">
        <v>0</v>
      </c>
      <c r="L52" s="116">
        <v>0</v>
      </c>
      <c r="M52" s="116">
        <v>0</v>
      </c>
      <c r="N52" s="116">
        <v>0</v>
      </c>
      <c r="O52" s="116">
        <v>0</v>
      </c>
      <c r="P52" s="102">
        <v>0</v>
      </c>
    </row>
    <row r="53" spans="1:16" x14ac:dyDescent="0.3">
      <c r="A53" s="100">
        <v>2004</v>
      </c>
      <c r="B53" s="101" t="s">
        <v>86</v>
      </c>
      <c r="C53" s="101">
        <v>52</v>
      </c>
      <c r="D53" s="116">
        <v>10731</v>
      </c>
      <c r="E53" s="116">
        <v>0</v>
      </c>
      <c r="F53" s="116">
        <v>0</v>
      </c>
      <c r="G53" s="116">
        <v>0</v>
      </c>
      <c r="H53" s="116">
        <v>1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02">
        <v>0</v>
      </c>
    </row>
    <row r="54" spans="1:16" x14ac:dyDescent="0.3">
      <c r="A54" s="100">
        <v>2004</v>
      </c>
      <c r="B54" s="101" t="s">
        <v>85</v>
      </c>
      <c r="C54" s="101">
        <v>53</v>
      </c>
      <c r="D54" s="116">
        <v>11344</v>
      </c>
      <c r="E54" s="116">
        <v>0</v>
      </c>
      <c r="F54" s="116">
        <v>0</v>
      </c>
      <c r="G54" s="116">
        <v>0</v>
      </c>
      <c r="H54" s="116">
        <v>0</v>
      </c>
      <c r="I54" s="116">
        <v>1</v>
      </c>
      <c r="J54" s="116">
        <v>0</v>
      </c>
      <c r="K54" s="116">
        <v>0</v>
      </c>
      <c r="L54" s="116">
        <v>0</v>
      </c>
      <c r="M54" s="116">
        <v>0</v>
      </c>
      <c r="N54" s="116">
        <v>0</v>
      </c>
      <c r="O54" s="116">
        <v>0</v>
      </c>
      <c r="P54" s="102">
        <v>0</v>
      </c>
    </row>
    <row r="55" spans="1:16" x14ac:dyDescent="0.3">
      <c r="A55" s="100">
        <v>2004</v>
      </c>
      <c r="B55" s="101" t="s">
        <v>84</v>
      </c>
      <c r="C55" s="101">
        <v>54</v>
      </c>
      <c r="D55" s="116">
        <v>11510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1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02">
        <v>0</v>
      </c>
    </row>
    <row r="56" spans="1:16" x14ac:dyDescent="0.3">
      <c r="A56" s="100">
        <v>2004</v>
      </c>
      <c r="B56" s="101" t="s">
        <v>83</v>
      </c>
      <c r="C56" s="101">
        <v>55</v>
      </c>
      <c r="D56" s="116">
        <v>10725</v>
      </c>
      <c r="E56" s="116">
        <v>0</v>
      </c>
      <c r="F56" s="116">
        <v>0</v>
      </c>
      <c r="G56" s="116">
        <v>0</v>
      </c>
      <c r="H56" s="116">
        <v>0</v>
      </c>
      <c r="I56" s="116">
        <v>0</v>
      </c>
      <c r="J56" s="116">
        <v>0</v>
      </c>
      <c r="K56" s="116">
        <v>1</v>
      </c>
      <c r="L56" s="116">
        <v>0</v>
      </c>
      <c r="M56" s="116">
        <v>0</v>
      </c>
      <c r="N56" s="116">
        <v>0</v>
      </c>
      <c r="O56" s="116">
        <v>0</v>
      </c>
      <c r="P56" s="102">
        <v>0</v>
      </c>
    </row>
    <row r="57" spans="1:16" x14ac:dyDescent="0.3">
      <c r="A57" s="100">
        <v>2004</v>
      </c>
      <c r="B57" s="101" t="s">
        <v>82</v>
      </c>
      <c r="C57" s="101">
        <v>56</v>
      </c>
      <c r="D57" s="116">
        <v>8395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1</v>
      </c>
      <c r="M57" s="116">
        <v>0</v>
      </c>
      <c r="N57" s="116">
        <v>0</v>
      </c>
      <c r="O57" s="116">
        <v>0</v>
      </c>
      <c r="P57" s="102">
        <v>0</v>
      </c>
    </row>
    <row r="58" spans="1:16" x14ac:dyDescent="0.3">
      <c r="A58" s="100">
        <v>2004</v>
      </c>
      <c r="B58" s="101" t="s">
        <v>93</v>
      </c>
      <c r="C58" s="101">
        <v>57</v>
      </c>
      <c r="D58" s="116">
        <v>11983</v>
      </c>
      <c r="E58" s="116">
        <v>0</v>
      </c>
      <c r="F58" s="116">
        <v>0</v>
      </c>
      <c r="G58" s="116">
        <v>0</v>
      </c>
      <c r="H58" s="116">
        <v>0</v>
      </c>
      <c r="I58" s="116">
        <v>0</v>
      </c>
      <c r="J58" s="116">
        <v>0</v>
      </c>
      <c r="K58" s="116">
        <v>0</v>
      </c>
      <c r="L58" s="116">
        <v>0</v>
      </c>
      <c r="M58" s="116">
        <v>1</v>
      </c>
      <c r="N58" s="116">
        <v>0</v>
      </c>
      <c r="O58" s="116">
        <v>0</v>
      </c>
      <c r="P58" s="102">
        <v>0</v>
      </c>
    </row>
    <row r="59" spans="1:16" x14ac:dyDescent="0.3">
      <c r="A59" s="100">
        <v>2004</v>
      </c>
      <c r="B59" s="101" t="s">
        <v>92</v>
      </c>
      <c r="C59" s="101">
        <v>58</v>
      </c>
      <c r="D59" s="116">
        <v>14028</v>
      </c>
      <c r="E59" s="116">
        <v>0</v>
      </c>
      <c r="F59" s="116">
        <v>0</v>
      </c>
      <c r="G59" s="116">
        <v>0</v>
      </c>
      <c r="H59" s="116">
        <v>0</v>
      </c>
      <c r="I59" s="116">
        <v>0</v>
      </c>
      <c r="J59" s="116">
        <v>0</v>
      </c>
      <c r="K59" s="116">
        <v>0</v>
      </c>
      <c r="L59" s="116">
        <v>0</v>
      </c>
      <c r="M59" s="116">
        <v>0</v>
      </c>
      <c r="N59" s="116">
        <v>1</v>
      </c>
      <c r="O59" s="116">
        <v>0</v>
      </c>
      <c r="P59" s="102">
        <v>0</v>
      </c>
    </row>
    <row r="60" spans="1:16" x14ac:dyDescent="0.3">
      <c r="A60" s="100">
        <v>2004</v>
      </c>
      <c r="B60" s="101" t="s">
        <v>91</v>
      </c>
      <c r="C60" s="101">
        <v>59</v>
      </c>
      <c r="D60" s="116">
        <v>17202</v>
      </c>
      <c r="E60" s="116">
        <v>0</v>
      </c>
      <c r="F60" s="116">
        <v>0</v>
      </c>
      <c r="G60" s="116">
        <v>0</v>
      </c>
      <c r="H60" s="116">
        <v>0</v>
      </c>
      <c r="I60" s="116">
        <v>0</v>
      </c>
      <c r="J60" s="116">
        <v>0</v>
      </c>
      <c r="K60" s="116">
        <v>0</v>
      </c>
      <c r="L60" s="116">
        <v>0</v>
      </c>
      <c r="M60" s="116">
        <v>0</v>
      </c>
      <c r="N60" s="116">
        <v>0</v>
      </c>
      <c r="O60" s="116">
        <v>1</v>
      </c>
      <c r="P60" s="102">
        <v>0</v>
      </c>
    </row>
    <row r="61" spans="1:16" x14ac:dyDescent="0.3">
      <c r="A61" s="100">
        <v>2004</v>
      </c>
      <c r="B61" s="101" t="s">
        <v>90</v>
      </c>
      <c r="C61" s="101">
        <v>60</v>
      </c>
      <c r="D61" s="116">
        <v>18821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02">
        <v>1</v>
      </c>
    </row>
    <row r="62" spans="1:16" x14ac:dyDescent="0.3">
      <c r="A62" s="100">
        <v>2005</v>
      </c>
      <c r="B62" s="101" t="s">
        <v>89</v>
      </c>
      <c r="C62" s="101">
        <v>61</v>
      </c>
      <c r="D62" s="116">
        <v>11098</v>
      </c>
      <c r="E62" s="116">
        <v>1</v>
      </c>
      <c r="F62" s="116">
        <v>0</v>
      </c>
      <c r="G62" s="116">
        <v>0</v>
      </c>
      <c r="H62" s="116">
        <v>0</v>
      </c>
      <c r="I62" s="116">
        <v>0</v>
      </c>
      <c r="J62" s="116">
        <v>0</v>
      </c>
      <c r="K62" s="116">
        <v>0</v>
      </c>
      <c r="L62" s="116">
        <v>0</v>
      </c>
      <c r="M62" s="116">
        <v>0</v>
      </c>
      <c r="N62" s="116">
        <v>0</v>
      </c>
      <c r="O62" s="116">
        <v>0</v>
      </c>
      <c r="P62" s="102">
        <v>0</v>
      </c>
    </row>
    <row r="63" spans="1:16" x14ac:dyDescent="0.3">
      <c r="A63" s="100">
        <v>2005</v>
      </c>
      <c r="B63" s="101" t="s">
        <v>88</v>
      </c>
      <c r="C63" s="101">
        <v>62</v>
      </c>
      <c r="D63" s="116">
        <v>11089</v>
      </c>
      <c r="E63" s="116">
        <v>0</v>
      </c>
      <c r="F63" s="116">
        <v>1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02">
        <v>0</v>
      </c>
    </row>
    <row r="64" spans="1:16" x14ac:dyDescent="0.3">
      <c r="A64" s="100">
        <v>2005</v>
      </c>
      <c r="B64" s="101" t="s">
        <v>87</v>
      </c>
      <c r="C64" s="101">
        <v>63</v>
      </c>
      <c r="D64" s="116">
        <v>11730</v>
      </c>
      <c r="E64" s="116">
        <v>0</v>
      </c>
      <c r="F64" s="116">
        <v>0</v>
      </c>
      <c r="G64" s="116">
        <v>1</v>
      </c>
      <c r="H64" s="116">
        <v>0</v>
      </c>
      <c r="I64" s="116">
        <v>0</v>
      </c>
      <c r="J64" s="116">
        <v>0</v>
      </c>
      <c r="K64" s="116">
        <v>0</v>
      </c>
      <c r="L64" s="116">
        <v>0</v>
      </c>
      <c r="M64" s="116">
        <v>0</v>
      </c>
      <c r="N64" s="116">
        <v>0</v>
      </c>
      <c r="O64" s="116">
        <v>0</v>
      </c>
      <c r="P64" s="102">
        <v>0</v>
      </c>
    </row>
    <row r="65" spans="1:16" x14ac:dyDescent="0.3">
      <c r="A65" s="100">
        <v>2005</v>
      </c>
      <c r="B65" s="101" t="s">
        <v>86</v>
      </c>
      <c r="C65" s="101">
        <v>64</v>
      </c>
      <c r="D65" s="116">
        <v>11534</v>
      </c>
      <c r="E65" s="116">
        <v>0</v>
      </c>
      <c r="F65" s="116">
        <v>0</v>
      </c>
      <c r="G65" s="116">
        <v>0</v>
      </c>
      <c r="H65" s="116">
        <v>1</v>
      </c>
      <c r="I65" s="116">
        <v>0</v>
      </c>
      <c r="J65" s="116">
        <v>0</v>
      </c>
      <c r="K65" s="116">
        <v>0</v>
      </c>
      <c r="L65" s="116">
        <v>0</v>
      </c>
      <c r="M65" s="116">
        <v>0</v>
      </c>
      <c r="N65" s="116">
        <v>0</v>
      </c>
      <c r="O65" s="116">
        <v>0</v>
      </c>
      <c r="P65" s="102">
        <v>0</v>
      </c>
    </row>
    <row r="66" spans="1:16" x14ac:dyDescent="0.3">
      <c r="A66" s="100">
        <v>2005</v>
      </c>
      <c r="B66" s="101" t="s">
        <v>85</v>
      </c>
      <c r="C66" s="101">
        <v>65</v>
      </c>
      <c r="D66" s="116">
        <v>12323</v>
      </c>
      <c r="E66" s="116">
        <v>0</v>
      </c>
      <c r="F66" s="116">
        <v>0</v>
      </c>
      <c r="G66" s="116">
        <v>0</v>
      </c>
      <c r="H66" s="116">
        <v>0</v>
      </c>
      <c r="I66" s="116">
        <v>1</v>
      </c>
      <c r="J66" s="116">
        <v>0</v>
      </c>
      <c r="K66" s="116">
        <v>0</v>
      </c>
      <c r="L66" s="116">
        <v>0</v>
      </c>
      <c r="M66" s="116">
        <v>0</v>
      </c>
      <c r="N66" s="116">
        <v>0</v>
      </c>
      <c r="O66" s="116">
        <v>0</v>
      </c>
      <c r="P66" s="102">
        <v>0</v>
      </c>
    </row>
    <row r="67" spans="1:16" x14ac:dyDescent="0.3">
      <c r="A67" s="100">
        <v>2005</v>
      </c>
      <c r="B67" s="101" t="s">
        <v>84</v>
      </c>
      <c r="C67" s="101">
        <v>66</v>
      </c>
      <c r="D67" s="116">
        <v>12067</v>
      </c>
      <c r="E67" s="116">
        <v>0</v>
      </c>
      <c r="F67" s="116">
        <v>0</v>
      </c>
      <c r="G67" s="116">
        <v>0</v>
      </c>
      <c r="H67" s="116">
        <v>0</v>
      </c>
      <c r="I67" s="116">
        <v>0</v>
      </c>
      <c r="J67" s="116">
        <v>1</v>
      </c>
      <c r="K67" s="116">
        <v>0</v>
      </c>
      <c r="L67" s="116">
        <v>0</v>
      </c>
      <c r="M67" s="116">
        <v>0</v>
      </c>
      <c r="N67" s="116">
        <v>0</v>
      </c>
      <c r="O67" s="116">
        <v>0</v>
      </c>
      <c r="P67" s="102">
        <v>0</v>
      </c>
    </row>
    <row r="68" spans="1:16" x14ac:dyDescent="0.3">
      <c r="A68" s="100">
        <v>2005</v>
      </c>
      <c r="B68" s="101" t="s">
        <v>83</v>
      </c>
      <c r="C68" s="101">
        <v>67</v>
      </c>
      <c r="D68" s="116">
        <v>10893</v>
      </c>
      <c r="E68" s="116">
        <v>0</v>
      </c>
      <c r="F68" s="116">
        <v>0</v>
      </c>
      <c r="G68" s="116">
        <v>0</v>
      </c>
      <c r="H68" s="116">
        <v>0</v>
      </c>
      <c r="I68" s="116">
        <v>0</v>
      </c>
      <c r="J68" s="116">
        <v>0</v>
      </c>
      <c r="K68" s="116">
        <v>1</v>
      </c>
      <c r="L68" s="116">
        <v>0</v>
      </c>
      <c r="M68" s="116">
        <v>0</v>
      </c>
      <c r="N68" s="116">
        <v>0</v>
      </c>
      <c r="O68" s="116">
        <v>0</v>
      </c>
      <c r="P68" s="102">
        <v>0</v>
      </c>
    </row>
    <row r="69" spans="1:16" x14ac:dyDescent="0.3">
      <c r="A69" s="100">
        <v>2005</v>
      </c>
      <c r="B69" s="101" t="s">
        <v>82</v>
      </c>
      <c r="C69" s="101">
        <v>68</v>
      </c>
      <c r="D69" s="116">
        <v>9137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1</v>
      </c>
      <c r="M69" s="116">
        <v>0</v>
      </c>
      <c r="N69" s="116">
        <v>0</v>
      </c>
      <c r="O69" s="116">
        <v>0</v>
      </c>
      <c r="P69" s="102">
        <v>0</v>
      </c>
    </row>
    <row r="70" spans="1:16" x14ac:dyDescent="0.3">
      <c r="A70" s="100">
        <v>2005</v>
      </c>
      <c r="B70" s="101" t="s">
        <v>93</v>
      </c>
      <c r="C70" s="101">
        <v>69</v>
      </c>
      <c r="D70" s="116">
        <v>12805</v>
      </c>
      <c r="E70" s="116">
        <v>0</v>
      </c>
      <c r="F70" s="116">
        <v>0</v>
      </c>
      <c r="G70" s="116">
        <v>0</v>
      </c>
      <c r="H70" s="116">
        <v>0</v>
      </c>
      <c r="I70" s="116">
        <v>0</v>
      </c>
      <c r="J70" s="116">
        <v>0</v>
      </c>
      <c r="K70" s="116">
        <v>0</v>
      </c>
      <c r="L70" s="116">
        <v>0</v>
      </c>
      <c r="M70" s="116">
        <v>1</v>
      </c>
      <c r="N70" s="116">
        <v>0</v>
      </c>
      <c r="O70" s="116">
        <v>0</v>
      </c>
      <c r="P70" s="102">
        <v>0</v>
      </c>
    </row>
    <row r="71" spans="1:16" x14ac:dyDescent="0.3">
      <c r="A71" s="100">
        <v>2005</v>
      </c>
      <c r="B71" s="101" t="s">
        <v>92</v>
      </c>
      <c r="C71" s="101">
        <v>70</v>
      </c>
      <c r="D71" s="116">
        <v>14612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1</v>
      </c>
      <c r="O71" s="116">
        <v>0</v>
      </c>
      <c r="P71" s="102">
        <v>0</v>
      </c>
    </row>
    <row r="72" spans="1:16" x14ac:dyDescent="0.3">
      <c r="A72" s="100">
        <v>2005</v>
      </c>
      <c r="B72" s="101" t="s">
        <v>91</v>
      </c>
      <c r="C72" s="101">
        <v>71</v>
      </c>
      <c r="D72" s="116">
        <v>18844</v>
      </c>
      <c r="E72" s="116">
        <v>0</v>
      </c>
      <c r="F72" s="116">
        <v>0</v>
      </c>
      <c r="G72" s="116">
        <v>0</v>
      </c>
      <c r="H72" s="116">
        <v>0</v>
      </c>
      <c r="I72" s="116">
        <v>0</v>
      </c>
      <c r="J72" s="116">
        <v>0</v>
      </c>
      <c r="K72" s="116">
        <v>0</v>
      </c>
      <c r="L72" s="116">
        <v>0</v>
      </c>
      <c r="M72" s="116">
        <v>0</v>
      </c>
      <c r="N72" s="116">
        <v>0</v>
      </c>
      <c r="O72" s="116">
        <v>1</v>
      </c>
      <c r="P72" s="102">
        <v>0</v>
      </c>
    </row>
    <row r="73" spans="1:16" x14ac:dyDescent="0.3">
      <c r="A73" s="100">
        <v>2005</v>
      </c>
      <c r="B73" s="101" t="s">
        <v>90</v>
      </c>
      <c r="C73" s="101">
        <v>72</v>
      </c>
      <c r="D73" s="116">
        <v>22207</v>
      </c>
      <c r="E73" s="116">
        <v>0</v>
      </c>
      <c r="F73" s="116">
        <v>0</v>
      </c>
      <c r="G73" s="116">
        <v>0</v>
      </c>
      <c r="H73" s="116">
        <v>0</v>
      </c>
      <c r="I73" s="116">
        <v>0</v>
      </c>
      <c r="J73" s="116">
        <v>0</v>
      </c>
      <c r="K73" s="116">
        <v>0</v>
      </c>
      <c r="L73" s="116">
        <v>0</v>
      </c>
      <c r="M73" s="116">
        <v>0</v>
      </c>
      <c r="N73" s="116">
        <v>0</v>
      </c>
      <c r="O73" s="116">
        <v>0</v>
      </c>
      <c r="P73" s="102">
        <v>1</v>
      </c>
    </row>
    <row r="74" spans="1:16" x14ac:dyDescent="0.3">
      <c r="A74" s="100">
        <v>2006</v>
      </c>
      <c r="B74" s="101" t="s">
        <v>89</v>
      </c>
      <c r="C74" s="101">
        <v>73</v>
      </c>
      <c r="D74" s="116">
        <v>10272</v>
      </c>
      <c r="E74" s="116">
        <v>1</v>
      </c>
      <c r="F74" s="116">
        <v>0</v>
      </c>
      <c r="G74" s="116">
        <v>0</v>
      </c>
      <c r="H74" s="116">
        <v>0</v>
      </c>
      <c r="I74" s="116">
        <v>0</v>
      </c>
      <c r="J74" s="116">
        <v>0</v>
      </c>
      <c r="K74" s="116">
        <v>0</v>
      </c>
      <c r="L74" s="116">
        <v>0</v>
      </c>
      <c r="M74" s="116">
        <v>0</v>
      </c>
      <c r="N74" s="116">
        <v>0</v>
      </c>
      <c r="O74" s="116">
        <v>0</v>
      </c>
      <c r="P74" s="102">
        <v>0</v>
      </c>
    </row>
    <row r="75" spans="1:16" x14ac:dyDescent="0.3">
      <c r="A75" s="100">
        <v>2006</v>
      </c>
      <c r="B75" s="101" t="s">
        <v>88</v>
      </c>
      <c r="C75" s="101">
        <v>74</v>
      </c>
      <c r="D75" s="116">
        <v>10602</v>
      </c>
      <c r="E75" s="116">
        <v>0</v>
      </c>
      <c r="F75" s="116">
        <v>1</v>
      </c>
      <c r="G75" s="116">
        <v>0</v>
      </c>
      <c r="H75" s="116">
        <v>0</v>
      </c>
      <c r="I75" s="116">
        <v>0</v>
      </c>
      <c r="J75" s="116">
        <v>0</v>
      </c>
      <c r="K75" s="116">
        <v>0</v>
      </c>
      <c r="L75" s="116">
        <v>0</v>
      </c>
      <c r="M75" s="116">
        <v>0</v>
      </c>
      <c r="N75" s="116">
        <v>0</v>
      </c>
      <c r="O75" s="116">
        <v>0</v>
      </c>
      <c r="P75" s="102">
        <v>0</v>
      </c>
    </row>
    <row r="76" spans="1:16" x14ac:dyDescent="0.3">
      <c r="A76" s="100">
        <v>2006</v>
      </c>
      <c r="B76" s="101" t="s">
        <v>87</v>
      </c>
      <c r="C76" s="101">
        <v>75</v>
      </c>
      <c r="D76" s="116">
        <v>11156</v>
      </c>
      <c r="E76" s="116">
        <v>0</v>
      </c>
      <c r="F76" s="116">
        <v>0</v>
      </c>
      <c r="G76" s="116">
        <v>1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116">
        <v>0</v>
      </c>
      <c r="O76" s="116">
        <v>0</v>
      </c>
      <c r="P76" s="102">
        <v>0</v>
      </c>
    </row>
    <row r="77" spans="1:16" x14ac:dyDescent="0.3">
      <c r="A77" s="100">
        <v>2006</v>
      </c>
      <c r="B77" s="101" t="s">
        <v>86</v>
      </c>
      <c r="C77" s="101">
        <v>76</v>
      </c>
      <c r="D77" s="116">
        <v>11602</v>
      </c>
      <c r="E77" s="116">
        <v>0</v>
      </c>
      <c r="F77" s="116">
        <v>0</v>
      </c>
      <c r="G77" s="116">
        <v>0</v>
      </c>
      <c r="H77" s="116">
        <v>1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02">
        <v>0</v>
      </c>
    </row>
    <row r="78" spans="1:16" x14ac:dyDescent="0.3">
      <c r="A78" s="100">
        <v>2006</v>
      </c>
      <c r="B78" s="101" t="s">
        <v>85</v>
      </c>
      <c r="C78" s="101">
        <v>77</v>
      </c>
      <c r="D78" s="116">
        <v>10791</v>
      </c>
      <c r="E78" s="116">
        <v>0</v>
      </c>
      <c r="F78" s="116">
        <v>0</v>
      </c>
      <c r="G78" s="116">
        <v>0</v>
      </c>
      <c r="H78" s="116">
        <v>0</v>
      </c>
      <c r="I78" s="116">
        <v>1</v>
      </c>
      <c r="J78" s="116">
        <v>0</v>
      </c>
      <c r="K78" s="116">
        <v>0</v>
      </c>
      <c r="L78" s="116">
        <v>0</v>
      </c>
      <c r="M78" s="116">
        <v>0</v>
      </c>
      <c r="N78" s="116">
        <v>0</v>
      </c>
      <c r="O78" s="116">
        <v>0</v>
      </c>
      <c r="P78" s="102">
        <v>0</v>
      </c>
    </row>
    <row r="79" spans="1:16" x14ac:dyDescent="0.3">
      <c r="A79" s="100">
        <v>2006</v>
      </c>
      <c r="B79" s="101" t="s">
        <v>84</v>
      </c>
      <c r="C79" s="101">
        <v>78</v>
      </c>
      <c r="D79" s="116">
        <v>11970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1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02">
        <v>0</v>
      </c>
    </row>
    <row r="80" spans="1:16" x14ac:dyDescent="0.3">
      <c r="A80" s="100">
        <v>2006</v>
      </c>
      <c r="B80" s="101" t="s">
        <v>83</v>
      </c>
      <c r="C80" s="101">
        <v>79</v>
      </c>
      <c r="D80" s="116">
        <v>12269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1</v>
      </c>
      <c r="L80" s="116">
        <v>0</v>
      </c>
      <c r="M80" s="116">
        <v>0</v>
      </c>
      <c r="N80" s="116">
        <v>0</v>
      </c>
      <c r="O80" s="116">
        <v>0</v>
      </c>
      <c r="P80" s="102">
        <v>0</v>
      </c>
    </row>
    <row r="81" spans="1:16" x14ac:dyDescent="0.3">
      <c r="A81" s="100">
        <v>2006</v>
      </c>
      <c r="B81" s="101" t="s">
        <v>82</v>
      </c>
      <c r="C81" s="101">
        <v>80</v>
      </c>
      <c r="D81" s="116">
        <v>9686</v>
      </c>
      <c r="E81" s="116">
        <v>0</v>
      </c>
      <c r="F81" s="116">
        <v>0</v>
      </c>
      <c r="G81" s="116">
        <v>0</v>
      </c>
      <c r="H81" s="116">
        <v>0</v>
      </c>
      <c r="I81" s="116">
        <v>0</v>
      </c>
      <c r="J81" s="116">
        <v>0</v>
      </c>
      <c r="K81" s="116">
        <v>0</v>
      </c>
      <c r="L81" s="116">
        <v>1</v>
      </c>
      <c r="M81" s="116">
        <v>0</v>
      </c>
      <c r="N81" s="116">
        <v>0</v>
      </c>
      <c r="O81" s="116">
        <v>0</v>
      </c>
      <c r="P81" s="102">
        <v>0</v>
      </c>
    </row>
    <row r="82" spans="1:16" x14ac:dyDescent="0.3">
      <c r="A82" s="100">
        <v>2006</v>
      </c>
      <c r="B82" s="101" t="s">
        <v>93</v>
      </c>
      <c r="C82" s="101">
        <v>81</v>
      </c>
      <c r="D82" s="116">
        <v>13442</v>
      </c>
      <c r="E82" s="116">
        <v>0</v>
      </c>
      <c r="F82" s="116">
        <v>0</v>
      </c>
      <c r="G82" s="116">
        <v>0</v>
      </c>
      <c r="H82" s="116">
        <v>0</v>
      </c>
      <c r="I82" s="116">
        <v>0</v>
      </c>
      <c r="J82" s="116">
        <v>0</v>
      </c>
      <c r="K82" s="116">
        <v>0</v>
      </c>
      <c r="L82" s="116">
        <v>0</v>
      </c>
      <c r="M82" s="116">
        <v>1</v>
      </c>
      <c r="N82" s="116">
        <v>0</v>
      </c>
      <c r="O82" s="116">
        <v>0</v>
      </c>
      <c r="P82" s="102">
        <v>0</v>
      </c>
    </row>
    <row r="83" spans="1:16" x14ac:dyDescent="0.3">
      <c r="A83" s="100">
        <v>2006</v>
      </c>
      <c r="B83" s="101" t="s">
        <v>92</v>
      </c>
      <c r="C83" s="101">
        <v>82</v>
      </c>
      <c r="D83" s="116">
        <v>14774</v>
      </c>
      <c r="E83" s="116">
        <v>0</v>
      </c>
      <c r="F83" s="116">
        <v>0</v>
      </c>
      <c r="G83" s="116">
        <v>0</v>
      </c>
      <c r="H83" s="116">
        <v>0</v>
      </c>
      <c r="I83" s="116">
        <v>0</v>
      </c>
      <c r="J83" s="116">
        <v>0</v>
      </c>
      <c r="K83" s="116">
        <v>0</v>
      </c>
      <c r="L83" s="116">
        <v>0</v>
      </c>
      <c r="M83" s="116">
        <v>0</v>
      </c>
      <c r="N83" s="116">
        <v>1</v>
      </c>
      <c r="O83" s="116">
        <v>0</v>
      </c>
      <c r="P83" s="102">
        <v>0</v>
      </c>
    </row>
    <row r="84" spans="1:16" x14ac:dyDescent="0.3">
      <c r="A84" s="100">
        <v>2006</v>
      </c>
      <c r="B84" s="101" t="s">
        <v>91</v>
      </c>
      <c r="C84" s="101">
        <v>83</v>
      </c>
      <c r="D84" s="116">
        <v>18460</v>
      </c>
      <c r="E84" s="116">
        <v>0</v>
      </c>
      <c r="F84" s="116">
        <v>0</v>
      </c>
      <c r="G84" s="116">
        <v>0</v>
      </c>
      <c r="H84" s="116">
        <v>0</v>
      </c>
      <c r="I84" s="116">
        <v>0</v>
      </c>
      <c r="J84" s="116">
        <v>0</v>
      </c>
      <c r="K84" s="116">
        <v>0</v>
      </c>
      <c r="L84" s="116">
        <v>0</v>
      </c>
      <c r="M84" s="116">
        <v>0</v>
      </c>
      <c r="N84" s="116">
        <v>0</v>
      </c>
      <c r="O84" s="116">
        <v>1</v>
      </c>
      <c r="P84" s="102">
        <v>0</v>
      </c>
    </row>
    <row r="85" spans="1:16" x14ac:dyDescent="0.3">
      <c r="A85" s="100">
        <v>2006</v>
      </c>
      <c r="B85" s="101" t="s">
        <v>90</v>
      </c>
      <c r="C85" s="101">
        <v>84</v>
      </c>
      <c r="D85" s="116">
        <v>21951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02">
        <v>1</v>
      </c>
    </row>
    <row r="86" spans="1:16" x14ac:dyDescent="0.3">
      <c r="A86" s="100">
        <v>2007</v>
      </c>
      <c r="B86" s="101" t="s">
        <v>89</v>
      </c>
      <c r="C86" s="101">
        <v>85</v>
      </c>
      <c r="D86" s="116">
        <v>12287</v>
      </c>
      <c r="E86" s="116">
        <v>1</v>
      </c>
      <c r="F86" s="116">
        <v>0</v>
      </c>
      <c r="G86" s="116">
        <v>0</v>
      </c>
      <c r="H86" s="116">
        <v>0</v>
      </c>
      <c r="I86" s="116">
        <v>0</v>
      </c>
      <c r="J86" s="116">
        <v>0</v>
      </c>
      <c r="K86" s="116">
        <v>0</v>
      </c>
      <c r="L86" s="116">
        <v>0</v>
      </c>
      <c r="M86" s="116">
        <v>0</v>
      </c>
      <c r="N86" s="116">
        <v>0</v>
      </c>
      <c r="O86" s="116">
        <v>0</v>
      </c>
      <c r="P86" s="102">
        <v>0</v>
      </c>
    </row>
    <row r="87" spans="1:16" x14ac:dyDescent="0.3">
      <c r="A87" s="100">
        <v>2007</v>
      </c>
      <c r="B87" s="101" t="s">
        <v>88</v>
      </c>
      <c r="C87" s="101">
        <v>86</v>
      </c>
      <c r="D87" s="116">
        <v>11519</v>
      </c>
      <c r="E87" s="116">
        <v>0</v>
      </c>
      <c r="F87" s="116">
        <v>1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02">
        <v>0</v>
      </c>
    </row>
    <row r="88" spans="1:16" x14ac:dyDescent="0.3">
      <c r="A88" s="100">
        <v>2007</v>
      </c>
      <c r="B88" s="101" t="s">
        <v>87</v>
      </c>
      <c r="C88" s="101">
        <v>87</v>
      </c>
      <c r="D88" s="116">
        <v>12767</v>
      </c>
      <c r="E88" s="116">
        <v>0</v>
      </c>
      <c r="F88" s="116">
        <v>0</v>
      </c>
      <c r="G88" s="116">
        <v>1</v>
      </c>
      <c r="H88" s="116">
        <v>0</v>
      </c>
      <c r="I88" s="116">
        <v>0</v>
      </c>
      <c r="J88" s="116">
        <v>0</v>
      </c>
      <c r="K88" s="116">
        <v>0</v>
      </c>
      <c r="L88" s="116">
        <v>0</v>
      </c>
      <c r="M88" s="116">
        <v>0</v>
      </c>
      <c r="N88" s="116">
        <v>0</v>
      </c>
      <c r="O88" s="116">
        <v>0</v>
      </c>
      <c r="P88" s="102">
        <v>0</v>
      </c>
    </row>
    <row r="89" spans="1:16" x14ac:dyDescent="0.3">
      <c r="A89" s="100">
        <v>2007</v>
      </c>
      <c r="B89" s="101" t="s">
        <v>86</v>
      </c>
      <c r="C89" s="101">
        <v>88</v>
      </c>
      <c r="D89" s="116">
        <v>13235</v>
      </c>
      <c r="E89" s="116">
        <v>0</v>
      </c>
      <c r="F89" s="116">
        <v>0</v>
      </c>
      <c r="G89" s="116">
        <v>0</v>
      </c>
      <c r="H89" s="116">
        <v>1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16">
        <v>0</v>
      </c>
      <c r="O89" s="116">
        <v>0</v>
      </c>
      <c r="P89" s="102">
        <v>0</v>
      </c>
    </row>
    <row r="90" spans="1:16" x14ac:dyDescent="0.3">
      <c r="A90" s="100">
        <v>2007</v>
      </c>
      <c r="B90" s="101" t="s">
        <v>85</v>
      </c>
      <c r="C90" s="101">
        <v>89</v>
      </c>
      <c r="D90" s="116">
        <v>13643</v>
      </c>
      <c r="E90" s="116">
        <v>0</v>
      </c>
      <c r="F90" s="116">
        <v>0</v>
      </c>
      <c r="G90" s="116">
        <v>0</v>
      </c>
      <c r="H90" s="116">
        <v>0</v>
      </c>
      <c r="I90" s="116">
        <v>1</v>
      </c>
      <c r="J90" s="116">
        <v>0</v>
      </c>
      <c r="K90" s="116">
        <v>0</v>
      </c>
      <c r="L90" s="116">
        <v>0</v>
      </c>
      <c r="M90" s="116">
        <v>0</v>
      </c>
      <c r="N90" s="116">
        <v>0</v>
      </c>
      <c r="O90" s="116">
        <v>0</v>
      </c>
      <c r="P90" s="102">
        <v>0</v>
      </c>
    </row>
    <row r="91" spans="1:16" x14ac:dyDescent="0.3">
      <c r="A91" s="100">
        <v>2007</v>
      </c>
      <c r="B91" s="101" t="s">
        <v>84</v>
      </c>
      <c r="C91" s="101">
        <v>90</v>
      </c>
      <c r="D91" s="116">
        <v>13552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1</v>
      </c>
      <c r="K91" s="116">
        <v>0</v>
      </c>
      <c r="L91" s="116">
        <v>0</v>
      </c>
      <c r="M91" s="116">
        <v>0</v>
      </c>
      <c r="N91" s="116">
        <v>0</v>
      </c>
      <c r="O91" s="116">
        <v>0</v>
      </c>
      <c r="P91" s="102">
        <v>0</v>
      </c>
    </row>
    <row r="92" spans="1:16" x14ac:dyDescent="0.3">
      <c r="A92" s="100">
        <v>2007</v>
      </c>
      <c r="B92" s="101" t="s">
        <v>83</v>
      </c>
      <c r="C92" s="101">
        <v>91</v>
      </c>
      <c r="D92" s="116">
        <v>13349</v>
      </c>
      <c r="E92" s="116">
        <v>0</v>
      </c>
      <c r="F92" s="116">
        <v>0</v>
      </c>
      <c r="G92" s="116">
        <v>0</v>
      </c>
      <c r="H92" s="116">
        <v>0</v>
      </c>
      <c r="I92" s="116">
        <v>0</v>
      </c>
      <c r="J92" s="116">
        <v>0</v>
      </c>
      <c r="K92" s="116">
        <v>1</v>
      </c>
      <c r="L92" s="116">
        <v>0</v>
      </c>
      <c r="M92" s="116">
        <v>0</v>
      </c>
      <c r="N92" s="116">
        <v>0</v>
      </c>
      <c r="O92" s="116">
        <v>0</v>
      </c>
      <c r="P92" s="102">
        <v>0</v>
      </c>
    </row>
    <row r="93" spans="1:16" x14ac:dyDescent="0.3">
      <c r="A93" s="100">
        <v>2007</v>
      </c>
      <c r="B93" s="101" t="s">
        <v>82</v>
      </c>
      <c r="C93" s="101">
        <v>92</v>
      </c>
      <c r="D93" s="116">
        <v>10240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1</v>
      </c>
      <c r="M93" s="116">
        <v>0</v>
      </c>
      <c r="N93" s="116">
        <v>0</v>
      </c>
      <c r="O93" s="116">
        <v>0</v>
      </c>
      <c r="P93" s="102">
        <v>0</v>
      </c>
    </row>
    <row r="94" spans="1:16" x14ac:dyDescent="0.3">
      <c r="A94" s="100">
        <v>2007</v>
      </c>
      <c r="B94" s="101" t="s">
        <v>93</v>
      </c>
      <c r="C94" s="101">
        <v>93</v>
      </c>
      <c r="D94" s="116">
        <v>14781</v>
      </c>
      <c r="E94" s="116">
        <v>0</v>
      </c>
      <c r="F94" s="116">
        <v>0</v>
      </c>
      <c r="G94" s="116">
        <v>0</v>
      </c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1</v>
      </c>
      <c r="N94" s="116">
        <v>0</v>
      </c>
      <c r="O94" s="116">
        <v>0</v>
      </c>
      <c r="P94" s="102">
        <v>0</v>
      </c>
    </row>
    <row r="95" spans="1:16" x14ac:dyDescent="0.3">
      <c r="A95" s="100">
        <v>2007</v>
      </c>
      <c r="B95" s="101" t="s">
        <v>92</v>
      </c>
      <c r="C95" s="101">
        <v>94</v>
      </c>
      <c r="D95" s="116">
        <v>17123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1</v>
      </c>
      <c r="O95" s="116">
        <v>0</v>
      </c>
      <c r="P95" s="102">
        <v>0</v>
      </c>
    </row>
    <row r="96" spans="1:16" x14ac:dyDescent="0.3">
      <c r="A96" s="100">
        <v>2007</v>
      </c>
      <c r="B96" s="101" t="s">
        <v>91</v>
      </c>
      <c r="C96" s="101">
        <v>95</v>
      </c>
      <c r="D96" s="116">
        <v>20396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1</v>
      </c>
      <c r="P96" s="102">
        <v>0</v>
      </c>
    </row>
    <row r="97" spans="1:16" x14ac:dyDescent="0.3">
      <c r="A97" s="100">
        <v>2007</v>
      </c>
      <c r="B97" s="101" t="s">
        <v>90</v>
      </c>
      <c r="C97" s="101">
        <v>96</v>
      </c>
      <c r="D97" s="116">
        <v>23609</v>
      </c>
      <c r="E97" s="116">
        <v>0</v>
      </c>
      <c r="F97" s="116">
        <v>0</v>
      </c>
      <c r="G97" s="116">
        <v>0</v>
      </c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02">
        <v>1</v>
      </c>
    </row>
    <row r="98" spans="1:16" x14ac:dyDescent="0.3">
      <c r="A98" s="100">
        <v>2008</v>
      </c>
      <c r="B98" s="101" t="s">
        <v>89</v>
      </c>
      <c r="C98" s="101">
        <v>97</v>
      </c>
      <c r="D98" s="116">
        <v>14031</v>
      </c>
      <c r="E98" s="116">
        <v>1</v>
      </c>
      <c r="F98" s="116">
        <v>0</v>
      </c>
      <c r="G98" s="116">
        <v>0</v>
      </c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02">
        <v>0</v>
      </c>
    </row>
    <row r="99" spans="1:16" x14ac:dyDescent="0.3">
      <c r="A99" s="100">
        <v>2008</v>
      </c>
      <c r="B99" s="101" t="s">
        <v>88</v>
      </c>
      <c r="C99" s="101">
        <v>98</v>
      </c>
      <c r="D99" s="116">
        <v>13109</v>
      </c>
      <c r="E99" s="116">
        <v>0</v>
      </c>
      <c r="F99" s="116">
        <v>1</v>
      </c>
      <c r="G99" s="116">
        <v>0</v>
      </c>
      <c r="H99" s="116">
        <v>0</v>
      </c>
      <c r="I99" s="116">
        <v>0</v>
      </c>
      <c r="J99" s="116">
        <v>0</v>
      </c>
      <c r="K99" s="116">
        <v>0</v>
      </c>
      <c r="L99" s="116">
        <v>0</v>
      </c>
      <c r="M99" s="116">
        <v>0</v>
      </c>
      <c r="N99" s="116">
        <v>0</v>
      </c>
      <c r="O99" s="116">
        <v>0</v>
      </c>
      <c r="P99" s="102">
        <v>0</v>
      </c>
    </row>
    <row r="100" spans="1:16" x14ac:dyDescent="0.3">
      <c r="A100" s="100">
        <v>2008</v>
      </c>
      <c r="B100" s="101" t="s">
        <v>87</v>
      </c>
      <c r="C100" s="101">
        <v>99</v>
      </c>
      <c r="D100" s="116">
        <v>14248</v>
      </c>
      <c r="E100" s="116">
        <v>0</v>
      </c>
      <c r="F100" s="116">
        <v>0</v>
      </c>
      <c r="G100" s="116">
        <v>1</v>
      </c>
      <c r="H100" s="116">
        <v>0</v>
      </c>
      <c r="I100" s="116">
        <v>0</v>
      </c>
      <c r="J100" s="116">
        <v>0</v>
      </c>
      <c r="K100" s="116">
        <v>0</v>
      </c>
      <c r="L100" s="116">
        <v>0</v>
      </c>
      <c r="M100" s="116">
        <v>0</v>
      </c>
      <c r="N100" s="116">
        <v>0</v>
      </c>
      <c r="O100" s="116">
        <v>0</v>
      </c>
      <c r="P100" s="102">
        <v>0</v>
      </c>
    </row>
    <row r="101" spans="1:16" x14ac:dyDescent="0.3">
      <c r="A101" s="100">
        <v>2008</v>
      </c>
      <c r="B101" s="101" t="s">
        <v>86</v>
      </c>
      <c r="C101" s="101">
        <v>100</v>
      </c>
      <c r="D101" s="116">
        <v>14468</v>
      </c>
      <c r="E101" s="116">
        <v>0</v>
      </c>
      <c r="F101" s="116">
        <v>0</v>
      </c>
      <c r="G101" s="116">
        <v>0</v>
      </c>
      <c r="H101" s="116">
        <v>1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02">
        <v>0</v>
      </c>
    </row>
    <row r="102" spans="1:16" x14ac:dyDescent="0.3">
      <c r="A102" s="100">
        <v>2008</v>
      </c>
      <c r="B102" s="101" t="s">
        <v>85</v>
      </c>
      <c r="C102" s="101">
        <v>101</v>
      </c>
      <c r="D102" s="116">
        <v>14250</v>
      </c>
      <c r="E102" s="116">
        <v>0</v>
      </c>
      <c r="F102" s="116">
        <v>0</v>
      </c>
      <c r="G102" s="116">
        <v>0</v>
      </c>
      <c r="H102" s="116">
        <v>0</v>
      </c>
      <c r="I102" s="116">
        <v>1</v>
      </c>
      <c r="J102" s="116">
        <v>0</v>
      </c>
      <c r="K102" s="116">
        <v>0</v>
      </c>
      <c r="L102" s="116">
        <v>0</v>
      </c>
      <c r="M102" s="116">
        <v>0</v>
      </c>
      <c r="N102" s="116">
        <v>0</v>
      </c>
      <c r="O102" s="116">
        <v>0</v>
      </c>
      <c r="P102" s="102">
        <v>0</v>
      </c>
    </row>
    <row r="103" spans="1:16" x14ac:dyDescent="0.3">
      <c r="A103" s="100">
        <v>2008</v>
      </c>
      <c r="B103" s="101" t="s">
        <v>84</v>
      </c>
      <c r="C103" s="101">
        <v>102</v>
      </c>
      <c r="D103" s="116">
        <v>15024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1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02">
        <v>0</v>
      </c>
    </row>
    <row r="104" spans="1:16" x14ac:dyDescent="0.3">
      <c r="A104" s="100">
        <v>2008</v>
      </c>
      <c r="B104" s="101" t="s">
        <v>83</v>
      </c>
      <c r="C104" s="101">
        <v>103</v>
      </c>
      <c r="D104" s="116">
        <v>13837</v>
      </c>
      <c r="E104" s="116">
        <v>0</v>
      </c>
      <c r="F104" s="116">
        <v>0</v>
      </c>
      <c r="G104" s="116">
        <v>0</v>
      </c>
      <c r="H104" s="116">
        <v>0</v>
      </c>
      <c r="I104" s="116">
        <v>0</v>
      </c>
      <c r="J104" s="116">
        <v>0</v>
      </c>
      <c r="K104" s="116">
        <v>1</v>
      </c>
      <c r="L104" s="116">
        <v>0</v>
      </c>
      <c r="M104" s="116">
        <v>0</v>
      </c>
      <c r="N104" s="116">
        <v>0</v>
      </c>
      <c r="O104" s="116">
        <v>0</v>
      </c>
      <c r="P104" s="102">
        <v>0</v>
      </c>
    </row>
    <row r="105" spans="1:16" ht="15" thickBot="1" x14ac:dyDescent="0.35">
      <c r="A105" s="103">
        <v>2008</v>
      </c>
      <c r="B105" s="104" t="s">
        <v>82</v>
      </c>
      <c r="C105" s="104">
        <v>104</v>
      </c>
      <c r="D105" s="117">
        <v>10522</v>
      </c>
      <c r="E105" s="117">
        <v>0</v>
      </c>
      <c r="F105" s="117">
        <v>0</v>
      </c>
      <c r="G105" s="117">
        <v>0</v>
      </c>
      <c r="H105" s="117">
        <v>0</v>
      </c>
      <c r="I105" s="117">
        <v>0</v>
      </c>
      <c r="J105" s="117">
        <v>0</v>
      </c>
      <c r="K105" s="117">
        <v>0</v>
      </c>
      <c r="L105" s="117">
        <v>1</v>
      </c>
      <c r="M105" s="117">
        <v>0</v>
      </c>
      <c r="N105" s="117">
        <v>0</v>
      </c>
      <c r="O105" s="117">
        <v>0</v>
      </c>
      <c r="P105" s="105">
        <v>0</v>
      </c>
    </row>
    <row r="106" spans="1:16" ht="15" thickTop="1" x14ac:dyDescent="0.3">
      <c r="B106" s="21"/>
      <c r="C106" s="21"/>
    </row>
    <row r="107" spans="1:16" x14ac:dyDescent="0.3">
      <c r="B107" s="21"/>
      <c r="C107" s="21"/>
    </row>
    <row r="108" spans="1:16" x14ac:dyDescent="0.3">
      <c r="B108" s="21"/>
      <c r="C108" s="21"/>
    </row>
    <row r="109" spans="1:16" x14ac:dyDescent="0.3">
      <c r="B109" s="21"/>
      <c r="C109" s="21"/>
    </row>
  </sheetData>
  <mergeCells count="7">
    <mergeCell ref="T2:T3"/>
    <mergeCell ref="V6:V7"/>
    <mergeCell ref="W6:W7"/>
    <mergeCell ref="S14:S15"/>
    <mergeCell ref="U14:U15"/>
    <mergeCell ref="V14:V15"/>
    <mergeCell ref="W14:X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39</vt:i4>
      </vt:variant>
    </vt:vector>
  </HeadingPairs>
  <TitlesOfParts>
    <vt:vector size="58" baseType="lpstr">
      <vt:lpstr>Monthly sales</vt:lpstr>
      <vt:lpstr>Annual sales</vt:lpstr>
      <vt:lpstr>Detrending</vt:lpstr>
      <vt:lpstr>Seasonal Effects</vt:lpstr>
      <vt:lpstr>T &amp; S Forecasts</vt:lpstr>
      <vt:lpstr>Deseasonalizing</vt:lpstr>
      <vt:lpstr>Detrending + Deseasonalizing</vt:lpstr>
      <vt:lpstr>REGRESSION MODEL</vt:lpstr>
      <vt:lpstr>FORECASTS</vt:lpstr>
      <vt:lpstr>_PalUtilTempWorksheet</vt:lpstr>
      <vt:lpstr>_STDS_DG17878420</vt:lpstr>
      <vt:lpstr>_STDS_DG1F4AB5CF</vt:lpstr>
      <vt:lpstr>_STDS_DG22756544</vt:lpstr>
      <vt:lpstr>_STDS_DG2798D3AD</vt:lpstr>
      <vt:lpstr>_STDS_DG3044BB81</vt:lpstr>
      <vt:lpstr>_STDS_DG85D546D</vt:lpstr>
      <vt:lpstr>_STDS_DGBBF42F2</vt:lpstr>
      <vt:lpstr>_STDS_DGFFCFA64</vt:lpstr>
      <vt:lpstr>_STDS_DG31E7A20A</vt:lpstr>
      <vt:lpstr>ST_AnnualSales</vt:lpstr>
      <vt:lpstr>ST_CombinedResiduals</vt:lpstr>
      <vt:lpstr>FORECASTS!ST_M1_5</vt:lpstr>
      <vt:lpstr>ST_M1_5</vt:lpstr>
      <vt:lpstr>FORECASTS!ST_M10_14</vt:lpstr>
      <vt:lpstr>ST_M10_14</vt:lpstr>
      <vt:lpstr>FORECASTS!ST_M11_15</vt:lpstr>
      <vt:lpstr>ST_M11_15</vt:lpstr>
      <vt:lpstr>FORECASTS!ST_M12_16</vt:lpstr>
      <vt:lpstr>ST_M12_16</vt:lpstr>
      <vt:lpstr>FORECASTS!ST_M2_6</vt:lpstr>
      <vt:lpstr>ST_M2_6</vt:lpstr>
      <vt:lpstr>FORECASTS!ST_M3_7</vt:lpstr>
      <vt:lpstr>ST_M3_7</vt:lpstr>
      <vt:lpstr>FORECASTS!ST_M4_8</vt:lpstr>
      <vt:lpstr>ST_M4_8</vt:lpstr>
      <vt:lpstr>FORECASTS!ST_M5_9</vt:lpstr>
      <vt:lpstr>ST_M5_9</vt:lpstr>
      <vt:lpstr>FORECASTS!ST_M6_10</vt:lpstr>
      <vt:lpstr>ST_M6_10</vt:lpstr>
      <vt:lpstr>FORECASTS!ST_M7_11</vt:lpstr>
      <vt:lpstr>ST_M7_11</vt:lpstr>
      <vt:lpstr>FORECASTS!ST_M8_12</vt:lpstr>
      <vt:lpstr>ST_M8_12</vt:lpstr>
      <vt:lpstr>FORECASTS!ST_M9_13</vt:lpstr>
      <vt:lpstr>ST_M9_13</vt:lpstr>
      <vt:lpstr>ST_Month_3</vt:lpstr>
      <vt:lpstr>FORECASTS!ST_Month_4</vt:lpstr>
      <vt:lpstr>ST_Month_4</vt:lpstr>
      <vt:lpstr>ST_Sales_4</vt:lpstr>
      <vt:lpstr>FORECASTS!ST_Sales_5</vt:lpstr>
      <vt:lpstr>ST_Sales_5</vt:lpstr>
      <vt:lpstr>ST_Trend_3</vt:lpstr>
      <vt:lpstr>FORECASTS!ST_Trend_5</vt:lpstr>
      <vt:lpstr>ST_Trend_5</vt:lpstr>
      <vt:lpstr>ST_Year_2</vt:lpstr>
      <vt:lpstr>FORECASTS!ST_Year_3</vt:lpstr>
      <vt:lpstr>ST_Year_3</vt:lpstr>
      <vt:lpstr>ST_Year_4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 anonymous</cp:lastModifiedBy>
  <dcterms:created xsi:type="dcterms:W3CDTF">2013-09-26T02:56:21Z</dcterms:created>
  <dcterms:modified xsi:type="dcterms:W3CDTF">2021-05-26T07:19:47Z</dcterms:modified>
</cp:coreProperties>
</file>