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(((Business Analytics 2021\Time series\Random Walks\"/>
    </mc:Choice>
  </mc:AlternateContent>
  <bookViews>
    <workbookView xWindow="0" yWindow="0" windowWidth="23040" windowHeight="8616"/>
  </bookViews>
  <sheets>
    <sheet name="Facebook-RW and GRW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0" i="2" l="1"/>
  <c r="AI39" i="2"/>
  <c r="AH39" i="2"/>
  <c r="AF39" i="2"/>
  <c r="AI38" i="2"/>
  <c r="AH38" i="2"/>
  <c r="AF38" i="2"/>
  <c r="AG38" i="2"/>
  <c r="Y14" i="2" l="1"/>
  <c r="Y15" i="2"/>
  <c r="Y18" i="2"/>
  <c r="Y26" i="2"/>
  <c r="Y30" i="2"/>
  <c r="Y31" i="2"/>
  <c r="Y34" i="2"/>
  <c r="Y42" i="2"/>
  <c r="Y46" i="2"/>
  <c r="Y47" i="2"/>
  <c r="Y50" i="2"/>
  <c r="Y58" i="2"/>
  <c r="Y62" i="2"/>
  <c r="Y63" i="2"/>
  <c r="Y66" i="2"/>
  <c r="Y74" i="2"/>
  <c r="Y78" i="2"/>
  <c r="Y79" i="2"/>
  <c r="Y82" i="2"/>
  <c r="Y90" i="2"/>
  <c r="Y94" i="2"/>
  <c r="Y95" i="2"/>
  <c r="Y98" i="2"/>
  <c r="Y106" i="2"/>
  <c r="X3" i="2"/>
  <c r="Y3" i="2" s="1"/>
  <c r="X4" i="2"/>
  <c r="Y4" i="2" s="1"/>
  <c r="X5" i="2"/>
  <c r="X6" i="2"/>
  <c r="X7" i="2"/>
  <c r="Y7" i="2" s="1"/>
  <c r="X8" i="2"/>
  <c r="Y8" i="2" s="1"/>
  <c r="X9" i="2"/>
  <c r="X10" i="2"/>
  <c r="X11" i="2"/>
  <c r="Y11" i="2" s="1"/>
  <c r="X12" i="2"/>
  <c r="Y12" i="2" s="1"/>
  <c r="X13" i="2"/>
  <c r="X14" i="2"/>
  <c r="X15" i="2"/>
  <c r="X16" i="2"/>
  <c r="Y16" i="2" s="1"/>
  <c r="X17" i="2"/>
  <c r="X18" i="2"/>
  <c r="X19" i="2"/>
  <c r="Y19" i="2" s="1"/>
  <c r="X20" i="2"/>
  <c r="Y20" i="2" s="1"/>
  <c r="X21" i="2"/>
  <c r="X22" i="2"/>
  <c r="X23" i="2"/>
  <c r="Y23" i="2" s="1"/>
  <c r="X24" i="2"/>
  <c r="Y24" i="2" s="1"/>
  <c r="X25" i="2"/>
  <c r="X26" i="2"/>
  <c r="X27" i="2"/>
  <c r="Y27" i="2" s="1"/>
  <c r="X28" i="2"/>
  <c r="Y28" i="2" s="1"/>
  <c r="X29" i="2"/>
  <c r="X30" i="2"/>
  <c r="X31" i="2"/>
  <c r="X32" i="2"/>
  <c r="Y32" i="2" s="1"/>
  <c r="X33" i="2"/>
  <c r="X34" i="2"/>
  <c r="X35" i="2"/>
  <c r="Y35" i="2" s="1"/>
  <c r="X36" i="2"/>
  <c r="Y36" i="2" s="1"/>
  <c r="X37" i="2"/>
  <c r="X38" i="2"/>
  <c r="X39" i="2"/>
  <c r="Y39" i="2" s="1"/>
  <c r="X40" i="2"/>
  <c r="Y40" i="2" s="1"/>
  <c r="X41" i="2"/>
  <c r="X42" i="2"/>
  <c r="X43" i="2"/>
  <c r="Y43" i="2" s="1"/>
  <c r="X44" i="2"/>
  <c r="Y44" i="2" s="1"/>
  <c r="X45" i="2"/>
  <c r="X46" i="2"/>
  <c r="X47" i="2"/>
  <c r="X48" i="2"/>
  <c r="Y48" i="2" s="1"/>
  <c r="X49" i="2"/>
  <c r="X50" i="2"/>
  <c r="X51" i="2"/>
  <c r="Y51" i="2" s="1"/>
  <c r="X52" i="2"/>
  <c r="Y52" i="2" s="1"/>
  <c r="X53" i="2"/>
  <c r="X54" i="2"/>
  <c r="X55" i="2"/>
  <c r="Y55" i="2" s="1"/>
  <c r="X56" i="2"/>
  <c r="Y56" i="2" s="1"/>
  <c r="X57" i="2"/>
  <c r="X58" i="2"/>
  <c r="X59" i="2"/>
  <c r="Y59" i="2" s="1"/>
  <c r="X60" i="2"/>
  <c r="Y60" i="2" s="1"/>
  <c r="X61" i="2"/>
  <c r="X62" i="2"/>
  <c r="X63" i="2"/>
  <c r="X64" i="2"/>
  <c r="Y64" i="2" s="1"/>
  <c r="X65" i="2"/>
  <c r="X66" i="2"/>
  <c r="X67" i="2"/>
  <c r="Y67" i="2" s="1"/>
  <c r="X68" i="2"/>
  <c r="Y68" i="2" s="1"/>
  <c r="X69" i="2"/>
  <c r="X70" i="2"/>
  <c r="X71" i="2"/>
  <c r="Y71" i="2" s="1"/>
  <c r="X72" i="2"/>
  <c r="Y72" i="2" s="1"/>
  <c r="X73" i="2"/>
  <c r="X74" i="2"/>
  <c r="X75" i="2"/>
  <c r="Y75" i="2" s="1"/>
  <c r="X76" i="2"/>
  <c r="Y76" i="2" s="1"/>
  <c r="X77" i="2"/>
  <c r="X78" i="2"/>
  <c r="X79" i="2"/>
  <c r="X80" i="2"/>
  <c r="Y80" i="2" s="1"/>
  <c r="X81" i="2"/>
  <c r="X82" i="2"/>
  <c r="X83" i="2"/>
  <c r="Y83" i="2" s="1"/>
  <c r="X84" i="2"/>
  <c r="Y84" i="2" s="1"/>
  <c r="X85" i="2"/>
  <c r="X86" i="2"/>
  <c r="X87" i="2"/>
  <c r="Y87" i="2" s="1"/>
  <c r="X88" i="2"/>
  <c r="Y88" i="2" s="1"/>
  <c r="X89" i="2"/>
  <c r="X90" i="2"/>
  <c r="X91" i="2"/>
  <c r="Y91" i="2" s="1"/>
  <c r="X92" i="2"/>
  <c r="Y92" i="2" s="1"/>
  <c r="X93" i="2"/>
  <c r="X94" i="2"/>
  <c r="X95" i="2"/>
  <c r="X96" i="2"/>
  <c r="Y96" i="2" s="1"/>
  <c r="X97" i="2"/>
  <c r="X98" i="2"/>
  <c r="X99" i="2"/>
  <c r="Y99" i="2" s="1"/>
  <c r="X100" i="2"/>
  <c r="Y100" i="2" s="1"/>
  <c r="X101" i="2"/>
  <c r="X102" i="2"/>
  <c r="X103" i="2"/>
  <c r="Y103" i="2" s="1"/>
  <c r="X104" i="2"/>
  <c r="Y104" i="2" s="1"/>
  <c r="X105" i="2"/>
  <c r="X106" i="2"/>
  <c r="X107" i="2"/>
  <c r="Y107" i="2" s="1"/>
  <c r="X108" i="2"/>
  <c r="Y108" i="2" s="1"/>
  <c r="X2" i="2"/>
  <c r="K4" i="2"/>
  <c r="L4" i="2" s="1"/>
  <c r="K5" i="2"/>
  <c r="L5" i="2"/>
  <c r="K6" i="2"/>
  <c r="L6" i="2" s="1"/>
  <c r="K7" i="2"/>
  <c r="L7" i="2" s="1"/>
  <c r="K8" i="2"/>
  <c r="L8" i="2"/>
  <c r="K9" i="2"/>
  <c r="L9" i="2" s="1"/>
  <c r="K10" i="2"/>
  <c r="L10" i="2"/>
  <c r="K11" i="2"/>
  <c r="L11" i="2" s="1"/>
  <c r="K12" i="2"/>
  <c r="L12" i="2"/>
  <c r="K13" i="2"/>
  <c r="L13" i="2" s="1"/>
  <c r="K14" i="2"/>
  <c r="L14" i="2" s="1"/>
  <c r="K15" i="2"/>
  <c r="L15" i="2" s="1"/>
  <c r="K16" i="2"/>
  <c r="L16" i="2"/>
  <c r="K17" i="2"/>
  <c r="L17" i="2" s="1"/>
  <c r="K18" i="2"/>
  <c r="L18" i="2"/>
  <c r="K19" i="2"/>
  <c r="L19" i="2" s="1"/>
  <c r="K20" i="2"/>
  <c r="L20" i="2"/>
  <c r="K21" i="2"/>
  <c r="L21" i="2" s="1"/>
  <c r="K22" i="2"/>
  <c r="L22" i="2" s="1"/>
  <c r="K23" i="2"/>
  <c r="L23" i="2" s="1"/>
  <c r="K24" i="2"/>
  <c r="L24" i="2"/>
  <c r="K25" i="2"/>
  <c r="L25" i="2" s="1"/>
  <c r="K26" i="2"/>
  <c r="L26" i="2"/>
  <c r="K27" i="2"/>
  <c r="L27" i="2" s="1"/>
  <c r="K28" i="2"/>
  <c r="L28" i="2"/>
  <c r="K29" i="2"/>
  <c r="L29" i="2" s="1"/>
  <c r="K30" i="2"/>
  <c r="L30" i="2" s="1"/>
  <c r="K31" i="2"/>
  <c r="L31" i="2" s="1"/>
  <c r="K32" i="2"/>
  <c r="L32" i="2"/>
  <c r="K33" i="2"/>
  <c r="L33" i="2" s="1"/>
  <c r="K34" i="2"/>
  <c r="L34" i="2"/>
  <c r="K35" i="2"/>
  <c r="L35" i="2" s="1"/>
  <c r="K36" i="2"/>
  <c r="L36" i="2"/>
  <c r="K37" i="2"/>
  <c r="L37" i="2" s="1"/>
  <c r="K38" i="2"/>
  <c r="L38" i="2" s="1"/>
  <c r="K39" i="2"/>
  <c r="L39" i="2" s="1"/>
  <c r="K40" i="2"/>
  <c r="L40" i="2"/>
  <c r="K41" i="2"/>
  <c r="L41" i="2" s="1"/>
  <c r="K42" i="2"/>
  <c r="L42" i="2"/>
  <c r="K43" i="2"/>
  <c r="L43" i="2" s="1"/>
  <c r="K44" i="2"/>
  <c r="L44" i="2"/>
  <c r="K45" i="2"/>
  <c r="L45" i="2" s="1"/>
  <c r="K46" i="2"/>
  <c r="L46" i="2" s="1"/>
  <c r="K47" i="2"/>
  <c r="L47" i="2" s="1"/>
  <c r="K48" i="2"/>
  <c r="L48" i="2"/>
  <c r="K49" i="2"/>
  <c r="L49" i="2" s="1"/>
  <c r="K50" i="2"/>
  <c r="L50" i="2"/>
  <c r="K51" i="2"/>
  <c r="L51" i="2" s="1"/>
  <c r="K52" i="2"/>
  <c r="L52" i="2"/>
  <c r="K53" i="2"/>
  <c r="L53" i="2" s="1"/>
  <c r="K54" i="2"/>
  <c r="L54" i="2" s="1"/>
  <c r="K55" i="2"/>
  <c r="L55" i="2" s="1"/>
  <c r="K56" i="2"/>
  <c r="L56" i="2"/>
  <c r="K57" i="2"/>
  <c r="L57" i="2" s="1"/>
  <c r="K58" i="2"/>
  <c r="L58" i="2"/>
  <c r="K59" i="2"/>
  <c r="L59" i="2" s="1"/>
  <c r="K60" i="2"/>
  <c r="L60" i="2"/>
  <c r="K61" i="2"/>
  <c r="L61" i="2" s="1"/>
  <c r="K62" i="2"/>
  <c r="L62" i="2" s="1"/>
  <c r="K63" i="2"/>
  <c r="L63" i="2" s="1"/>
  <c r="K64" i="2"/>
  <c r="L64" i="2"/>
  <c r="K65" i="2"/>
  <c r="L65" i="2" s="1"/>
  <c r="K66" i="2"/>
  <c r="L66" i="2"/>
  <c r="K67" i="2"/>
  <c r="L67" i="2" s="1"/>
  <c r="K68" i="2"/>
  <c r="L68" i="2"/>
  <c r="K69" i="2"/>
  <c r="L69" i="2" s="1"/>
  <c r="K70" i="2"/>
  <c r="L70" i="2" s="1"/>
  <c r="K71" i="2"/>
  <c r="L71" i="2" s="1"/>
  <c r="K72" i="2"/>
  <c r="L72" i="2"/>
  <c r="K73" i="2"/>
  <c r="L73" i="2" s="1"/>
  <c r="K74" i="2"/>
  <c r="L74" i="2"/>
  <c r="K75" i="2"/>
  <c r="L75" i="2" s="1"/>
  <c r="K76" i="2"/>
  <c r="L76" i="2"/>
  <c r="K77" i="2"/>
  <c r="L77" i="2" s="1"/>
  <c r="K78" i="2"/>
  <c r="L78" i="2" s="1"/>
  <c r="K79" i="2"/>
  <c r="L79" i="2" s="1"/>
  <c r="K80" i="2"/>
  <c r="L80" i="2"/>
  <c r="K81" i="2"/>
  <c r="L81" i="2" s="1"/>
  <c r="K82" i="2"/>
  <c r="L82" i="2"/>
  <c r="K83" i="2"/>
  <c r="L83" i="2" s="1"/>
  <c r="K84" i="2"/>
  <c r="L84" i="2"/>
  <c r="K85" i="2"/>
  <c r="L85" i="2" s="1"/>
  <c r="K86" i="2"/>
  <c r="L86" i="2" s="1"/>
  <c r="K87" i="2"/>
  <c r="L87" i="2" s="1"/>
  <c r="K88" i="2"/>
  <c r="L88" i="2"/>
  <c r="K89" i="2"/>
  <c r="L89" i="2" s="1"/>
  <c r="K90" i="2"/>
  <c r="L90" i="2"/>
  <c r="K91" i="2"/>
  <c r="L91" i="2" s="1"/>
  <c r="K92" i="2"/>
  <c r="L92" i="2"/>
  <c r="K93" i="2"/>
  <c r="L93" i="2" s="1"/>
  <c r="K94" i="2"/>
  <c r="L94" i="2" s="1"/>
  <c r="K95" i="2"/>
  <c r="L95" i="2" s="1"/>
  <c r="K96" i="2"/>
  <c r="L96" i="2"/>
  <c r="K97" i="2"/>
  <c r="L97" i="2" s="1"/>
  <c r="K98" i="2"/>
  <c r="L98" i="2"/>
  <c r="K99" i="2"/>
  <c r="L99" i="2" s="1"/>
  <c r="K100" i="2"/>
  <c r="L100" i="2"/>
  <c r="K101" i="2"/>
  <c r="L101" i="2" s="1"/>
  <c r="K102" i="2"/>
  <c r="L102" i="2" s="1"/>
  <c r="K103" i="2"/>
  <c r="L103" i="2" s="1"/>
  <c r="K104" i="2"/>
  <c r="L104" i="2"/>
  <c r="K105" i="2"/>
  <c r="L105" i="2" s="1"/>
  <c r="K106" i="2"/>
  <c r="L106" i="2"/>
  <c r="K107" i="2"/>
  <c r="L107" i="2" s="1"/>
  <c r="K108" i="2"/>
  <c r="L108" i="2"/>
  <c r="K3" i="2"/>
  <c r="L3" i="2" s="1"/>
  <c r="O36" i="2" l="1"/>
  <c r="O37" i="2"/>
  <c r="O38" i="2"/>
  <c r="O18" i="2"/>
  <c r="T19" i="2" s="1"/>
  <c r="U19" i="2" s="1"/>
  <c r="O17" i="2"/>
  <c r="O19" i="2"/>
  <c r="V19" i="2" s="1"/>
  <c r="Y105" i="2"/>
  <c r="Y101" i="2"/>
  <c r="Y97" i="2"/>
  <c r="Y93" i="2"/>
  <c r="Y89" i="2"/>
  <c r="Y85" i="2"/>
  <c r="Y81" i="2"/>
  <c r="Y77" i="2"/>
  <c r="Y73" i="2"/>
  <c r="Y69" i="2"/>
  <c r="Y65" i="2"/>
  <c r="Y61" i="2"/>
  <c r="Y57" i="2"/>
  <c r="Y53" i="2"/>
  <c r="Y49" i="2"/>
  <c r="Y45" i="2"/>
  <c r="Y41" i="2"/>
  <c r="Y37" i="2"/>
  <c r="Y33" i="2"/>
  <c r="Y29" i="2"/>
  <c r="Y25" i="2"/>
  <c r="Y21" i="2"/>
  <c r="Y17" i="2"/>
  <c r="Y13" i="2"/>
  <c r="Y9" i="2"/>
  <c r="Y10" i="2"/>
  <c r="Y5" i="2"/>
  <c r="AB37" i="2" s="1"/>
  <c r="Y6" i="2"/>
  <c r="AB36" i="2" s="1"/>
  <c r="Y102" i="2"/>
  <c r="Y86" i="2"/>
  <c r="Y70" i="2"/>
  <c r="Y54" i="2"/>
  <c r="Y38" i="2"/>
  <c r="Y22" i="2"/>
  <c r="V38" i="2" l="1"/>
  <c r="T38" i="2"/>
  <c r="U38" i="2" s="1"/>
  <c r="AB38" i="2"/>
</calcChain>
</file>

<file path=xl/sharedStrings.xml><?xml version="1.0" encoding="utf-8"?>
<sst xmlns="http://schemas.openxmlformats.org/spreadsheetml/2006/main" count="36" uniqueCount="25">
  <si>
    <t>Date</t>
  </si>
  <si>
    <t>Change</t>
  </si>
  <si>
    <t>R (Return)</t>
  </si>
  <si>
    <t xml:space="preserve">autocorr = </t>
  </si>
  <si>
    <t>autocorr=</t>
  </si>
  <si>
    <t>mean R =</t>
  </si>
  <si>
    <t>stdev R =</t>
  </si>
  <si>
    <t>mean change=</t>
  </si>
  <si>
    <t>std change =</t>
  </si>
  <si>
    <t>mean change</t>
  </si>
  <si>
    <t>Forecast</t>
  </si>
  <si>
    <t>+/- MOE</t>
  </si>
  <si>
    <t>mean R</t>
  </si>
  <si>
    <t>FACEBOOK</t>
  </si>
  <si>
    <t>Adj Close</t>
  </si>
  <si>
    <t>Data source: https://finance.yahoo.com/quote/FB/history?period1=1337299200&amp;period2=1618358400&amp;interval=1mo&amp;filter=history&amp;frequency=1mo&amp;includeAdjustedClose=true</t>
  </si>
  <si>
    <t>log(FB)</t>
  </si>
  <si>
    <t>mean ch =</t>
  </si>
  <si>
    <t>stdev ch =</t>
  </si>
  <si>
    <t>Forecast May-21:</t>
  </si>
  <si>
    <t>Apr-21</t>
  </si>
  <si>
    <t>mean ch</t>
  </si>
  <si>
    <t xml:space="preserve">Original scale </t>
  </si>
  <si>
    <t>&lt;= upper</t>
  </si>
  <si>
    <t>&lt;=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</si>
</sst>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5B636A"/>
      <name val="Arial"/>
      <family val="2"/>
    </font>
    <font>
      <b/>
      <sz val="10"/>
      <color indexed="12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3" fillId="0" borderId="0" xfId="0" applyFont="1" applyAlignment="1">
      <alignment horizontal="right"/>
    </xf>
    <xf numFmtId="15" fontId="4" fillId="0" borderId="0" xfId="0" applyNumberFormat="1" applyFont="1"/>
    <xf numFmtId="2" fontId="4" fillId="0" borderId="0" xfId="0" applyNumberFormat="1" applyFont="1"/>
    <xf numFmtId="164" fontId="4" fillId="0" borderId="0" xfId="1" applyNumberFormat="1" applyFont="1"/>
    <xf numFmtId="165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quotePrefix="1" applyFont="1"/>
    <xf numFmtId="15" fontId="4" fillId="0" borderId="0" xfId="0" quotePrefix="1" applyNumberFormat="1" applyFont="1"/>
    <xf numFmtId="0" fontId="2" fillId="2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'Facebook-RW and GRW'!$K$1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'Facebook-RW and GRW'!$K$2:$K$108</c:f>
              <c:numCache>
                <c:formatCode>0.00</c:formatCode>
                <c:ptCount val="107"/>
                <c:pt idx="1">
                  <c:v>-9.39</c:v>
                </c:pt>
                <c:pt idx="2">
                  <c:v>-3.6500000000000021</c:v>
                </c:pt>
                <c:pt idx="3">
                  <c:v>3.6000000000000014</c:v>
                </c:pt>
                <c:pt idx="4">
                  <c:v>-0.55000000000000071</c:v>
                </c:pt>
                <c:pt idx="5">
                  <c:v>6.8900000000000006</c:v>
                </c:pt>
                <c:pt idx="6">
                  <c:v>-1.379999999999999</c:v>
                </c:pt>
                <c:pt idx="7">
                  <c:v>4.3599999999999994</c:v>
                </c:pt>
                <c:pt idx="8">
                  <c:v>-3.7300000000000004</c:v>
                </c:pt>
                <c:pt idx="9">
                  <c:v>-1.6700000000000017</c:v>
                </c:pt>
                <c:pt idx="10">
                  <c:v>2.1900000000000013</c:v>
                </c:pt>
                <c:pt idx="11">
                  <c:v>-3.4199999999999982</c:v>
                </c:pt>
                <c:pt idx="12">
                  <c:v>0.52999999999999758</c:v>
                </c:pt>
                <c:pt idx="13">
                  <c:v>11.919999999999998</c:v>
                </c:pt>
                <c:pt idx="14">
                  <c:v>4.490000000000002</c:v>
                </c:pt>
                <c:pt idx="15">
                  <c:v>8.9399999999999977</c:v>
                </c:pt>
                <c:pt idx="16">
                  <c:v>-1.9999999999996021E-2</c:v>
                </c:pt>
                <c:pt idx="17">
                  <c:v>-3.2000000000000028</c:v>
                </c:pt>
                <c:pt idx="18">
                  <c:v>7.6400000000000006</c:v>
                </c:pt>
                <c:pt idx="19">
                  <c:v>7.9200000000000017</c:v>
                </c:pt>
                <c:pt idx="20">
                  <c:v>5.8899999999999935</c:v>
                </c:pt>
                <c:pt idx="21">
                  <c:v>-8.2199999999999918</c:v>
                </c:pt>
                <c:pt idx="22">
                  <c:v>-0.46000000000000085</c:v>
                </c:pt>
                <c:pt idx="23">
                  <c:v>3.519999999999996</c:v>
                </c:pt>
                <c:pt idx="24">
                  <c:v>3.9900000000000091</c:v>
                </c:pt>
                <c:pt idx="25">
                  <c:v>5.3599999999999994</c:v>
                </c:pt>
                <c:pt idx="26">
                  <c:v>2.1699999999999875</c:v>
                </c:pt>
                <c:pt idx="27">
                  <c:v>4.2200000000000131</c:v>
                </c:pt>
                <c:pt idx="28">
                  <c:v>-4.0500000000000114</c:v>
                </c:pt>
                <c:pt idx="29">
                  <c:v>2.710000000000008</c:v>
                </c:pt>
                <c:pt idx="30">
                  <c:v>0.31999999999999318</c:v>
                </c:pt>
                <c:pt idx="31">
                  <c:v>-2.1099999999999994</c:v>
                </c:pt>
                <c:pt idx="32">
                  <c:v>3.0600000000000023</c:v>
                </c:pt>
                <c:pt idx="33">
                  <c:v>3.25</c:v>
                </c:pt>
                <c:pt idx="34">
                  <c:v>-3.4500000000000028</c:v>
                </c:pt>
                <c:pt idx="35">
                  <c:v>0.42000000000000171</c:v>
                </c:pt>
                <c:pt idx="36">
                  <c:v>6.5799999999999983</c:v>
                </c:pt>
                <c:pt idx="37">
                  <c:v>8.2400000000000091</c:v>
                </c:pt>
                <c:pt idx="38">
                  <c:v>-4.5799999999999983</c:v>
                </c:pt>
                <c:pt idx="39">
                  <c:v>0.46999999999999886</c:v>
                </c:pt>
                <c:pt idx="40">
                  <c:v>12.069999999999993</c:v>
                </c:pt>
                <c:pt idx="41">
                  <c:v>2.269999999999996</c:v>
                </c:pt>
                <c:pt idx="42">
                  <c:v>0.42000000000000171</c:v>
                </c:pt>
                <c:pt idx="43">
                  <c:v>7.5499999999999972</c:v>
                </c:pt>
                <c:pt idx="44">
                  <c:v>-5.289999999999992</c:v>
                </c:pt>
                <c:pt idx="45">
                  <c:v>7.1799999999999926</c:v>
                </c:pt>
                <c:pt idx="46">
                  <c:v>3.480000000000004</c:v>
                </c:pt>
                <c:pt idx="47">
                  <c:v>1.230000000000004</c:v>
                </c:pt>
                <c:pt idx="48">
                  <c:v>-4.5300000000000011</c:v>
                </c:pt>
                <c:pt idx="49">
                  <c:v>9.6599999999999966</c:v>
                </c:pt>
                <c:pt idx="50">
                  <c:v>2.1800000000000068</c:v>
                </c:pt>
                <c:pt idx="51">
                  <c:v>2.1500000000000057</c:v>
                </c:pt>
                <c:pt idx="52">
                  <c:v>2.7199999999999989</c:v>
                </c:pt>
                <c:pt idx="53">
                  <c:v>-12.570000000000007</c:v>
                </c:pt>
                <c:pt idx="54">
                  <c:v>-3.3700000000000045</c:v>
                </c:pt>
                <c:pt idx="55">
                  <c:v>15.269999999999996</c:v>
                </c:pt>
                <c:pt idx="56">
                  <c:v>5.2199999999999989</c:v>
                </c:pt>
                <c:pt idx="57">
                  <c:v>6.5100000000000193</c:v>
                </c:pt>
                <c:pt idx="58">
                  <c:v>8.1999999999999886</c:v>
                </c:pt>
                <c:pt idx="59">
                  <c:v>1.210000000000008</c:v>
                </c:pt>
                <c:pt idx="60">
                  <c:v>-0.48000000000001819</c:v>
                </c:pt>
                <c:pt idx="61">
                  <c:v>18.27000000000001</c:v>
                </c:pt>
                <c:pt idx="62">
                  <c:v>2.7199999999999989</c:v>
                </c:pt>
                <c:pt idx="63">
                  <c:v>-1.0999999999999943</c:v>
                </c:pt>
                <c:pt idx="64">
                  <c:v>9.1899999999999977</c:v>
                </c:pt>
                <c:pt idx="65">
                  <c:v>-2.8799999999999955</c:v>
                </c:pt>
                <c:pt idx="66">
                  <c:v>-0.71999999999999886</c:v>
                </c:pt>
                <c:pt idx="67">
                  <c:v>10.429999999999978</c:v>
                </c:pt>
                <c:pt idx="68">
                  <c:v>-8.5699999999999932</c:v>
                </c:pt>
                <c:pt idx="69">
                  <c:v>-18.53</c:v>
                </c:pt>
                <c:pt idx="70">
                  <c:v>12.210000000000008</c:v>
                </c:pt>
                <c:pt idx="71">
                  <c:v>19.78</c:v>
                </c:pt>
                <c:pt idx="72">
                  <c:v>2.539999999999992</c:v>
                </c:pt>
                <c:pt idx="73">
                  <c:v>-21.739999999999981</c:v>
                </c:pt>
                <c:pt idx="74">
                  <c:v>3.1499999999999773</c:v>
                </c:pt>
                <c:pt idx="75">
                  <c:v>-11.269999999999982</c:v>
                </c:pt>
                <c:pt idx="76">
                  <c:v>-12.670000000000016</c:v>
                </c:pt>
                <c:pt idx="77">
                  <c:v>-11.179999999999978</c:v>
                </c:pt>
                <c:pt idx="78">
                  <c:v>-9.5200000000000102</c:v>
                </c:pt>
                <c:pt idx="79">
                  <c:v>35.599999999999994</c:v>
                </c:pt>
                <c:pt idx="80">
                  <c:v>-5.2400000000000091</c:v>
                </c:pt>
                <c:pt idx="81">
                  <c:v>5.2400000000000091</c:v>
                </c:pt>
                <c:pt idx="82">
                  <c:v>26.710000000000008</c:v>
                </c:pt>
                <c:pt idx="83">
                  <c:v>-15.930000000000007</c:v>
                </c:pt>
                <c:pt idx="84">
                  <c:v>15.530000000000001</c:v>
                </c:pt>
                <c:pt idx="85">
                  <c:v>1.2299999999999898</c:v>
                </c:pt>
                <c:pt idx="86">
                  <c:v>-8.5600000000000023</c:v>
                </c:pt>
                <c:pt idx="87">
                  <c:v>-7.589999999999975</c:v>
                </c:pt>
                <c:pt idx="88">
                  <c:v>13.569999999999993</c:v>
                </c:pt>
                <c:pt idx="89">
                  <c:v>9.9899999999999807</c:v>
                </c:pt>
                <c:pt idx="90">
                  <c:v>3.6100000000000136</c:v>
                </c:pt>
                <c:pt idx="91">
                  <c:v>-3.3400000000000034</c:v>
                </c:pt>
                <c:pt idx="92">
                  <c:v>-9.4399999999999977</c:v>
                </c:pt>
                <c:pt idx="93">
                  <c:v>-25.669999999999987</c:v>
                </c:pt>
                <c:pt idx="94">
                  <c:v>37.909999999999997</c:v>
                </c:pt>
                <c:pt idx="95">
                  <c:v>20.379999999999995</c:v>
                </c:pt>
                <c:pt idx="96">
                  <c:v>1.9799999999999898</c:v>
                </c:pt>
                <c:pt idx="97">
                  <c:v>26.599999999999994</c:v>
                </c:pt>
                <c:pt idx="98">
                  <c:v>39.53</c:v>
                </c:pt>
                <c:pt idx="99">
                  <c:v>-31.300000000000011</c:v>
                </c:pt>
                <c:pt idx="100">
                  <c:v>1.2100000000000364</c:v>
                </c:pt>
                <c:pt idx="101">
                  <c:v>13.860000000000014</c:v>
                </c:pt>
                <c:pt idx="102">
                  <c:v>-3.8100000000000023</c:v>
                </c:pt>
                <c:pt idx="103">
                  <c:v>-14.830000000000041</c:v>
                </c:pt>
                <c:pt idx="104">
                  <c:v>-0.70999999999997954</c:v>
                </c:pt>
                <c:pt idx="105">
                  <c:v>36.909999999999968</c:v>
                </c:pt>
                <c:pt idx="106">
                  <c:v>8.2900000000000205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4071-9172-5423DC88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43200"/>
        <c:axId val="903744184"/>
      </c:lineChart>
      <c:catAx>
        <c:axId val="9037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4184"/>
        <c:crossesAt val="-40"/>
        <c:auto val="1"/>
        <c:lblAlgn val="ctr"/>
        <c:lblOffset val="100"/>
        <c:noMultiLvlLbl val="0"/>
      </c:catAx>
      <c:valAx>
        <c:axId val="9037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'Facebook-RW and GRW'!$L$1</c:f>
              <c:strCache>
                <c:ptCount val="1"/>
                <c:pt idx="0">
                  <c:v>R (Return)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'Facebook-RW and GRW'!$L$2:$L$108</c:f>
              <c:numCache>
                <c:formatCode>0.0000</c:formatCode>
                <c:ptCount val="107"/>
                <c:pt idx="1">
                  <c:v>-0.30192926045016077</c:v>
                </c:pt>
                <c:pt idx="2">
                  <c:v>-0.16812528788576703</c:v>
                </c:pt>
                <c:pt idx="3">
                  <c:v>0.19933554817275756</c:v>
                </c:pt>
                <c:pt idx="4">
                  <c:v>-2.5392428439519884E-2</c:v>
                </c:pt>
                <c:pt idx="5">
                  <c:v>0.32638559924206539</c:v>
                </c:pt>
                <c:pt idx="6">
                  <c:v>-4.9285714285714252E-2</c:v>
                </c:pt>
                <c:pt idx="7">
                  <c:v>0.16378662659654392</c:v>
                </c:pt>
                <c:pt idx="8">
                  <c:v>-0.12040025823111686</c:v>
                </c:pt>
                <c:pt idx="9">
                  <c:v>-6.1284403669724832E-2</c:v>
                </c:pt>
                <c:pt idx="10">
                  <c:v>8.5613760750586451E-2</c:v>
                </c:pt>
                <c:pt idx="11">
                  <c:v>-0.12315448325531142</c:v>
                </c:pt>
                <c:pt idx="12">
                  <c:v>2.1765913757700105E-2</c:v>
                </c:pt>
                <c:pt idx="13">
                  <c:v>0.47909967845659157</c:v>
                </c:pt>
                <c:pt idx="14">
                  <c:v>0.12201086956521745</c:v>
                </c:pt>
                <c:pt idx="15">
                  <c:v>0.21651731654153544</c:v>
                </c:pt>
                <c:pt idx="16">
                  <c:v>-3.9816842524379895E-4</c:v>
                </c:pt>
                <c:pt idx="17">
                  <c:v>-6.373232423819962E-2</c:v>
                </c:pt>
                <c:pt idx="18">
                  <c:v>0.16251861306105087</c:v>
                </c:pt>
                <c:pt idx="19">
                  <c:v>0.14492223238792318</c:v>
                </c:pt>
                <c:pt idx="20">
                  <c:v>9.4134569282403602E-2</c:v>
                </c:pt>
                <c:pt idx="21">
                  <c:v>-0.1200701139351445</c:v>
                </c:pt>
                <c:pt idx="22">
                  <c:v>-7.6361221779548613E-3</c:v>
                </c:pt>
                <c:pt idx="23">
                  <c:v>5.8882569421211041E-2</c:v>
                </c:pt>
                <c:pt idx="24">
                  <c:v>6.3033175355450388E-2</c:v>
                </c:pt>
                <c:pt idx="25">
                  <c:v>7.9655223658790297E-2</c:v>
                </c:pt>
                <c:pt idx="26">
                  <c:v>2.9869236063317098E-2</c:v>
                </c:pt>
                <c:pt idx="27">
                  <c:v>5.640203154236853E-2</c:v>
                </c:pt>
                <c:pt idx="28">
                  <c:v>-5.1239878542510262E-2</c:v>
                </c:pt>
                <c:pt idx="29">
                  <c:v>3.6138151753567251E-2</c:v>
                </c:pt>
                <c:pt idx="30">
                  <c:v>4.1184041184040305E-3</c:v>
                </c:pt>
                <c:pt idx="31">
                  <c:v>-2.7044347603178667E-2</c:v>
                </c:pt>
                <c:pt idx="32">
                  <c:v>4.0310894480305656E-2</c:v>
                </c:pt>
                <c:pt idx="33">
                  <c:v>4.1154868937571233E-2</c:v>
                </c:pt>
                <c:pt idx="34">
                  <c:v>-4.196059352955489E-2</c:v>
                </c:pt>
                <c:pt idx="35">
                  <c:v>5.3319791798908433E-3</c:v>
                </c:pt>
                <c:pt idx="36">
                  <c:v>8.3091299406490696E-2</c:v>
                </c:pt>
                <c:pt idx="37">
                  <c:v>9.6070887256616638E-2</c:v>
                </c:pt>
                <c:pt idx="38">
                  <c:v>-4.8718221465801487E-2</c:v>
                </c:pt>
                <c:pt idx="39">
                  <c:v>5.255507100525538E-3</c:v>
                </c:pt>
                <c:pt idx="40">
                  <c:v>0.1342602892102335</c:v>
                </c:pt>
                <c:pt idx="41">
                  <c:v>2.2261449445915425E-2</c:v>
                </c:pt>
                <c:pt idx="42">
                  <c:v>4.0291634689178981E-3</c:v>
                </c:pt>
                <c:pt idx="43">
                  <c:v>7.2138352761322355E-2</c:v>
                </c:pt>
                <c:pt idx="44">
                  <c:v>-4.7143748329025868E-2</c:v>
                </c:pt>
                <c:pt idx="45">
                  <c:v>6.7153011597455972E-2</c:v>
                </c:pt>
                <c:pt idx="46">
                  <c:v>3.0499561787905381E-2</c:v>
                </c:pt>
                <c:pt idx="47">
                  <c:v>1.0460962748766831E-2</c:v>
                </c:pt>
                <c:pt idx="48">
                  <c:v>-3.8128103694975178E-2</c:v>
                </c:pt>
                <c:pt idx="49">
                  <c:v>8.4529226461323034E-2</c:v>
                </c:pt>
                <c:pt idx="50">
                  <c:v>1.7589156043246786E-2</c:v>
                </c:pt>
                <c:pt idx="51">
                  <c:v>1.7047256581033982E-2</c:v>
                </c:pt>
                <c:pt idx="52">
                  <c:v>2.1205270133312533E-2</c:v>
                </c:pt>
                <c:pt idx="53">
                  <c:v>-9.5961523780441302E-2</c:v>
                </c:pt>
                <c:pt idx="54">
                  <c:v>-2.8458030738051043E-2</c:v>
                </c:pt>
                <c:pt idx="55">
                  <c:v>0.1327249022164276</c:v>
                </c:pt>
                <c:pt idx="56">
                  <c:v>4.0055248618784525E-2</c:v>
                </c:pt>
                <c:pt idx="57">
                  <c:v>4.803010181496252E-2</c:v>
                </c:pt>
                <c:pt idx="58">
                  <c:v>5.7726152763111493E-2</c:v>
                </c:pt>
                <c:pt idx="59">
                  <c:v>8.053244592346142E-3</c:v>
                </c:pt>
                <c:pt idx="60">
                  <c:v>-3.1691535719002915E-3</c:v>
                </c:pt>
                <c:pt idx="61">
                  <c:v>0.12100940521923441</c:v>
                </c:pt>
                <c:pt idx="62">
                  <c:v>1.6070901033973406E-2</c:v>
                </c:pt>
                <c:pt idx="63">
                  <c:v>-6.3964644996219941E-3</c:v>
                </c:pt>
                <c:pt idx="64">
                  <c:v>5.3783578158834187E-2</c:v>
                </c:pt>
                <c:pt idx="65">
                  <c:v>-1.5994668443852025E-2</c:v>
                </c:pt>
                <c:pt idx="66">
                  <c:v>-4.0636640704368376E-3</c:v>
                </c:pt>
                <c:pt idx="67">
                  <c:v>5.9106879746117974E-2</c:v>
                </c:pt>
                <c:pt idx="68">
                  <c:v>-4.5855851035368364E-2</c:v>
                </c:pt>
                <c:pt idx="69">
                  <c:v>-0.10391431135038134</c:v>
                </c:pt>
                <c:pt idx="70">
                  <c:v>7.6412791789223403E-2</c:v>
                </c:pt>
                <c:pt idx="71">
                  <c:v>0.115</c:v>
                </c:pt>
                <c:pt idx="72">
                  <c:v>1.3244342475753425E-2</c:v>
                </c:pt>
                <c:pt idx="73">
                  <c:v>-0.11187731576780559</c:v>
                </c:pt>
                <c:pt idx="74">
                  <c:v>1.825240468188653E-2</c:v>
                </c:pt>
                <c:pt idx="75">
                  <c:v>-6.4132475957434598E-2</c:v>
                </c:pt>
                <c:pt idx="76">
                  <c:v>-7.7040009728809533E-2</c:v>
                </c:pt>
                <c:pt idx="77">
                  <c:v>-7.365439093484405E-2</c:v>
                </c:pt>
                <c:pt idx="78">
                  <c:v>-6.7704999644406585E-2</c:v>
                </c:pt>
                <c:pt idx="79">
                  <c:v>0.27156915096498585</c:v>
                </c:pt>
                <c:pt idx="80">
                  <c:v>-3.1435599016137794E-2</c:v>
                </c:pt>
                <c:pt idx="81">
                  <c:v>3.2455868689996961E-2</c:v>
                </c:pt>
                <c:pt idx="82">
                  <c:v>0.16023756674065637</c:v>
                </c:pt>
                <c:pt idx="83">
                  <c:v>-8.2368148914167563E-2</c:v>
                </c:pt>
                <c:pt idx="84">
                  <c:v>8.7507747788358597E-2</c:v>
                </c:pt>
                <c:pt idx="85">
                  <c:v>6.3730569948186001E-3</c:v>
                </c:pt>
                <c:pt idx="86">
                  <c:v>-4.407146166915514E-2</c:v>
                </c:pt>
                <c:pt idx="87">
                  <c:v>-4.0878978833413987E-2</c:v>
                </c:pt>
                <c:pt idx="88">
                  <c:v>7.6201707097933474E-2</c:v>
                </c:pt>
                <c:pt idx="89">
                  <c:v>5.2126271849725958E-2</c:v>
                </c:pt>
                <c:pt idx="90">
                  <c:v>1.7903193810751904E-2</c:v>
                </c:pt>
                <c:pt idx="91">
                  <c:v>-1.627283800243607E-2</c:v>
                </c:pt>
                <c:pt idx="92">
                  <c:v>-4.6753504036451871E-2</c:v>
                </c:pt>
                <c:pt idx="93">
                  <c:v>-0.13337143450927411</c:v>
                </c:pt>
                <c:pt idx="94">
                  <c:v>0.22727817745803353</c:v>
                </c:pt>
                <c:pt idx="95">
                  <c:v>9.9555468711836237E-2</c:v>
                </c:pt>
                <c:pt idx="96">
                  <c:v>8.7964814074369801E-3</c:v>
                </c:pt>
                <c:pt idx="97">
                  <c:v>0.11714449288765577</c:v>
                </c:pt>
                <c:pt idx="98">
                  <c:v>0.15583238065202823</c:v>
                </c:pt>
                <c:pt idx="99">
                  <c:v>-0.10675306957708053</c:v>
                </c:pt>
                <c:pt idx="100">
                  <c:v>4.6200840015274396E-3</c:v>
                </c:pt>
                <c:pt idx="101">
                  <c:v>5.2677587320892449E-2</c:v>
                </c:pt>
                <c:pt idx="102">
                  <c:v>-1.3756002455139553E-2</c:v>
                </c:pt>
                <c:pt idx="103">
                  <c:v>-5.4290525699224046E-2</c:v>
                </c:pt>
                <c:pt idx="104">
                  <c:v>-2.7484225602910214E-3</c:v>
                </c:pt>
                <c:pt idx="105">
                  <c:v>0.14327303780762352</c:v>
                </c:pt>
                <c:pt idx="106">
                  <c:v>2.8146538552948838E-2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B-451E-BA81-F19E8429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429392"/>
        <c:axId val="870429720"/>
      </c:lineChart>
      <c:catAx>
        <c:axId val="8704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9720"/>
        <c:crossesAt val="-0.4"/>
        <c:auto val="1"/>
        <c:lblAlgn val="ctr"/>
        <c:lblOffset val="100"/>
        <c:noMultiLvlLbl val="0"/>
      </c:catAx>
      <c:valAx>
        <c:axId val="870429720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Stock Price (Adj Close)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'Facebook-RW and GRW'!$J$1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'Facebook-RW and GRW'!$I$2:$I$108</c:f>
              <c:numCache>
                <c:formatCode>d\-mmm\-yy</c:formatCode>
                <c:ptCount val="107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43770</c:v>
                </c:pt>
                <c:pt idx="90">
                  <c:v>43800</c:v>
                </c:pt>
                <c:pt idx="91">
                  <c:v>43831</c:v>
                </c:pt>
                <c:pt idx="92">
                  <c:v>43862</c:v>
                </c:pt>
                <c:pt idx="93">
                  <c:v>43891</c:v>
                </c:pt>
                <c:pt idx="94">
                  <c:v>43922</c:v>
                </c:pt>
                <c:pt idx="95">
                  <c:v>43952</c:v>
                </c:pt>
                <c:pt idx="96">
                  <c:v>43983</c:v>
                </c:pt>
                <c:pt idx="97">
                  <c:v>44013</c:v>
                </c:pt>
                <c:pt idx="98">
                  <c:v>44044</c:v>
                </c:pt>
                <c:pt idx="99">
                  <c:v>44075</c:v>
                </c:pt>
                <c:pt idx="100">
                  <c:v>44105</c:v>
                </c:pt>
                <c:pt idx="101">
                  <c:v>44136</c:v>
                </c:pt>
                <c:pt idx="102">
                  <c:v>44166</c:v>
                </c:pt>
                <c:pt idx="103">
                  <c:v>44197</c:v>
                </c:pt>
                <c:pt idx="104">
                  <c:v>44228</c:v>
                </c:pt>
                <c:pt idx="105">
                  <c:v>44256</c:v>
                </c:pt>
                <c:pt idx="106">
                  <c:v>44287</c:v>
                </c:pt>
              </c:numCache>
            </c:numRef>
          </c:xVal>
          <c:yVal>
            <c:numRef>
              <c:f>'Facebook-RW and GRW'!$J$2:$J$108</c:f>
              <c:numCache>
                <c:formatCode>0.00</c:formatCode>
                <c:ptCount val="107"/>
                <c:pt idx="0">
                  <c:v>31.1</c:v>
                </c:pt>
                <c:pt idx="1">
                  <c:v>21.71</c:v>
                </c:pt>
                <c:pt idx="2">
                  <c:v>18.059999999999999</c:v>
                </c:pt>
                <c:pt idx="3">
                  <c:v>21.66</c:v>
                </c:pt>
                <c:pt idx="4">
                  <c:v>21.11</c:v>
                </c:pt>
                <c:pt idx="5">
                  <c:v>28</c:v>
                </c:pt>
                <c:pt idx="6">
                  <c:v>26.62</c:v>
                </c:pt>
                <c:pt idx="7">
                  <c:v>30.98</c:v>
                </c:pt>
                <c:pt idx="8">
                  <c:v>27.25</c:v>
                </c:pt>
                <c:pt idx="9">
                  <c:v>25.58</c:v>
                </c:pt>
                <c:pt idx="10">
                  <c:v>27.77</c:v>
                </c:pt>
                <c:pt idx="11">
                  <c:v>24.35</c:v>
                </c:pt>
                <c:pt idx="12">
                  <c:v>24.88</c:v>
                </c:pt>
                <c:pt idx="13">
                  <c:v>36.799999999999997</c:v>
                </c:pt>
                <c:pt idx="14">
                  <c:v>41.29</c:v>
                </c:pt>
                <c:pt idx="15">
                  <c:v>50.23</c:v>
                </c:pt>
                <c:pt idx="16">
                  <c:v>50.21</c:v>
                </c:pt>
                <c:pt idx="17">
                  <c:v>47.01</c:v>
                </c:pt>
                <c:pt idx="18">
                  <c:v>54.65</c:v>
                </c:pt>
                <c:pt idx="19">
                  <c:v>62.57</c:v>
                </c:pt>
                <c:pt idx="20">
                  <c:v>68.459999999999994</c:v>
                </c:pt>
                <c:pt idx="21">
                  <c:v>60.24</c:v>
                </c:pt>
                <c:pt idx="22">
                  <c:v>59.78</c:v>
                </c:pt>
                <c:pt idx="23">
                  <c:v>63.3</c:v>
                </c:pt>
                <c:pt idx="24">
                  <c:v>67.290000000000006</c:v>
                </c:pt>
                <c:pt idx="25">
                  <c:v>72.650000000000006</c:v>
                </c:pt>
                <c:pt idx="26">
                  <c:v>74.819999999999993</c:v>
                </c:pt>
                <c:pt idx="27">
                  <c:v>79.040000000000006</c:v>
                </c:pt>
                <c:pt idx="28">
                  <c:v>74.989999999999995</c:v>
                </c:pt>
                <c:pt idx="29">
                  <c:v>77.7</c:v>
                </c:pt>
                <c:pt idx="30">
                  <c:v>78.02</c:v>
                </c:pt>
                <c:pt idx="31">
                  <c:v>75.91</c:v>
                </c:pt>
                <c:pt idx="32">
                  <c:v>78.97</c:v>
                </c:pt>
                <c:pt idx="33">
                  <c:v>82.22</c:v>
                </c:pt>
                <c:pt idx="34">
                  <c:v>78.77</c:v>
                </c:pt>
                <c:pt idx="35">
                  <c:v>79.19</c:v>
                </c:pt>
                <c:pt idx="36">
                  <c:v>85.77</c:v>
                </c:pt>
                <c:pt idx="37">
                  <c:v>94.01</c:v>
                </c:pt>
                <c:pt idx="38">
                  <c:v>89.43</c:v>
                </c:pt>
                <c:pt idx="39">
                  <c:v>89.9</c:v>
                </c:pt>
                <c:pt idx="40">
                  <c:v>101.97</c:v>
                </c:pt>
                <c:pt idx="41">
                  <c:v>104.24</c:v>
                </c:pt>
                <c:pt idx="42">
                  <c:v>104.66</c:v>
                </c:pt>
                <c:pt idx="43">
                  <c:v>112.21</c:v>
                </c:pt>
                <c:pt idx="44">
                  <c:v>106.92</c:v>
                </c:pt>
                <c:pt idx="45">
                  <c:v>114.1</c:v>
                </c:pt>
                <c:pt idx="46">
                  <c:v>117.58</c:v>
                </c:pt>
                <c:pt idx="47">
                  <c:v>118.81</c:v>
                </c:pt>
                <c:pt idx="48">
                  <c:v>114.28</c:v>
                </c:pt>
                <c:pt idx="49">
                  <c:v>123.94</c:v>
                </c:pt>
                <c:pt idx="50">
                  <c:v>126.12</c:v>
                </c:pt>
                <c:pt idx="51">
                  <c:v>128.27000000000001</c:v>
                </c:pt>
                <c:pt idx="52">
                  <c:v>130.99</c:v>
                </c:pt>
                <c:pt idx="53">
                  <c:v>118.42</c:v>
                </c:pt>
                <c:pt idx="54">
                  <c:v>115.05</c:v>
                </c:pt>
                <c:pt idx="55">
                  <c:v>130.32</c:v>
                </c:pt>
                <c:pt idx="56">
                  <c:v>135.54</c:v>
                </c:pt>
                <c:pt idx="57">
                  <c:v>142.05000000000001</c:v>
                </c:pt>
                <c:pt idx="58">
                  <c:v>150.25</c:v>
                </c:pt>
                <c:pt idx="59">
                  <c:v>151.46</c:v>
                </c:pt>
                <c:pt idx="60">
                  <c:v>150.97999999999999</c:v>
                </c:pt>
                <c:pt idx="61">
                  <c:v>169.25</c:v>
                </c:pt>
                <c:pt idx="62">
                  <c:v>171.97</c:v>
                </c:pt>
                <c:pt idx="63">
                  <c:v>170.87</c:v>
                </c:pt>
                <c:pt idx="64">
                  <c:v>180.06</c:v>
                </c:pt>
                <c:pt idx="65">
                  <c:v>177.18</c:v>
                </c:pt>
                <c:pt idx="66">
                  <c:v>176.46</c:v>
                </c:pt>
                <c:pt idx="67">
                  <c:v>186.89</c:v>
                </c:pt>
                <c:pt idx="68">
                  <c:v>178.32</c:v>
                </c:pt>
                <c:pt idx="69">
                  <c:v>159.79</c:v>
                </c:pt>
                <c:pt idx="70">
                  <c:v>172</c:v>
                </c:pt>
                <c:pt idx="71">
                  <c:v>191.78</c:v>
                </c:pt>
                <c:pt idx="72">
                  <c:v>194.32</c:v>
                </c:pt>
                <c:pt idx="73">
                  <c:v>172.58</c:v>
                </c:pt>
                <c:pt idx="74">
                  <c:v>175.73</c:v>
                </c:pt>
                <c:pt idx="75">
                  <c:v>164.46</c:v>
                </c:pt>
                <c:pt idx="76">
                  <c:v>151.79</c:v>
                </c:pt>
                <c:pt idx="77">
                  <c:v>140.61000000000001</c:v>
                </c:pt>
                <c:pt idx="78">
                  <c:v>131.09</c:v>
                </c:pt>
                <c:pt idx="79">
                  <c:v>166.69</c:v>
                </c:pt>
                <c:pt idx="80">
                  <c:v>161.44999999999999</c:v>
                </c:pt>
                <c:pt idx="81">
                  <c:v>166.69</c:v>
                </c:pt>
                <c:pt idx="82">
                  <c:v>193.4</c:v>
                </c:pt>
                <c:pt idx="83">
                  <c:v>177.47</c:v>
                </c:pt>
                <c:pt idx="84">
                  <c:v>193</c:v>
                </c:pt>
                <c:pt idx="85">
                  <c:v>194.23</c:v>
                </c:pt>
                <c:pt idx="86">
                  <c:v>185.67</c:v>
                </c:pt>
                <c:pt idx="87">
                  <c:v>178.08</c:v>
                </c:pt>
                <c:pt idx="88">
                  <c:v>191.65</c:v>
                </c:pt>
                <c:pt idx="89">
                  <c:v>201.64</c:v>
                </c:pt>
                <c:pt idx="90">
                  <c:v>205.25</c:v>
                </c:pt>
                <c:pt idx="91">
                  <c:v>201.91</c:v>
                </c:pt>
                <c:pt idx="92">
                  <c:v>192.47</c:v>
                </c:pt>
                <c:pt idx="93">
                  <c:v>166.8</c:v>
                </c:pt>
                <c:pt idx="94">
                  <c:v>204.71</c:v>
                </c:pt>
                <c:pt idx="95">
                  <c:v>225.09</c:v>
                </c:pt>
                <c:pt idx="96">
                  <c:v>227.07</c:v>
                </c:pt>
                <c:pt idx="97">
                  <c:v>253.67</c:v>
                </c:pt>
                <c:pt idx="98">
                  <c:v>293.2</c:v>
                </c:pt>
                <c:pt idx="99">
                  <c:v>261.89999999999998</c:v>
                </c:pt>
                <c:pt idx="100">
                  <c:v>263.11</c:v>
                </c:pt>
                <c:pt idx="101">
                  <c:v>276.97000000000003</c:v>
                </c:pt>
                <c:pt idx="102">
                  <c:v>273.16000000000003</c:v>
                </c:pt>
                <c:pt idx="103">
                  <c:v>258.33</c:v>
                </c:pt>
                <c:pt idx="104">
                  <c:v>257.62</c:v>
                </c:pt>
                <c:pt idx="105">
                  <c:v>294.52999999999997</c:v>
                </c:pt>
                <c:pt idx="106">
                  <c:v>302.82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F-45BB-A360-B107698F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56536"/>
        <c:axId val="971952928"/>
      </c:scatterChart>
      <c:valAx>
        <c:axId val="971956536"/>
        <c:scaling>
          <c:orientation val="minMax"/>
          <c:min val="4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52928"/>
        <c:crosses val="autoZero"/>
        <c:crossBetween val="midCat"/>
      </c:valAx>
      <c:valAx>
        <c:axId val="9719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5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log Yt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'Facebook-RW and GRW'!$Y$1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'Facebook-RW and GRW'!$Y$2:$Y$108</c:f>
              <c:numCache>
                <c:formatCode>0.0000</c:formatCode>
                <c:ptCount val="107"/>
                <c:pt idx="1">
                  <c:v>-0.3594348352949881</c:v>
                </c:pt>
                <c:pt idx="2">
                  <c:v>-0.18407343590136094</c:v>
                </c:pt>
                <c:pt idx="3">
                  <c:v>0.18176769358400513</c:v>
                </c:pt>
                <c:pt idx="4">
                  <c:v>-2.5720379712615316E-2</c:v>
                </c:pt>
                <c:pt idx="5">
                  <c:v>0.28245764831497455</c:v>
                </c:pt>
                <c:pt idx="6">
                  <c:v>-5.0541697208238201E-2</c:v>
                </c:pt>
                <c:pt idx="7">
                  <c:v>0.15167902202175698</c:v>
                </c:pt>
                <c:pt idx="8">
                  <c:v>-0.12828831387946948</c:v>
                </c:pt>
                <c:pt idx="9">
                  <c:v>-6.324272495855654E-2</c:v>
                </c:pt>
                <c:pt idx="10">
                  <c:v>8.2145505168011557E-2</c:v>
                </c:pt>
                <c:pt idx="11">
                  <c:v>-0.13142445179010931</c:v>
                </c:pt>
                <c:pt idx="12">
                  <c:v>2.1532418342379955E-2</c:v>
                </c:pt>
                <c:pt idx="13">
                  <c:v>0.3914335773039066</c:v>
                </c:pt>
                <c:pt idx="14">
                  <c:v>0.11512249472311353</c:v>
                </c:pt>
                <c:pt idx="15">
                  <c:v>0.19599211786395454</c:v>
                </c:pt>
                <c:pt idx="16">
                  <c:v>-3.9824771533947256E-4</c:v>
                </c:pt>
                <c:pt idx="17">
                  <c:v>-6.5853865010574886E-2</c:v>
                </c:pt>
                <c:pt idx="18">
                  <c:v>0.15058886958650852</c:v>
                </c:pt>
                <c:pt idx="19">
                  <c:v>0.13533671538772474</c:v>
                </c:pt>
                <c:pt idx="20">
                  <c:v>8.9963703091767044E-2</c:v>
                </c:pt>
                <c:pt idx="21">
                  <c:v>-0.12791304961040151</c:v>
                </c:pt>
                <c:pt idx="22">
                  <c:v>-7.6654266358460177E-3</c:v>
                </c:pt>
                <c:pt idx="23">
                  <c:v>5.7214172294338894E-2</c:v>
                </c:pt>
                <c:pt idx="24">
                  <c:v>6.1126308050096334E-2</c:v>
                </c:pt>
                <c:pt idx="25">
                  <c:v>7.6641752816065001E-2</c:v>
                </c:pt>
                <c:pt idx="26">
                  <c:v>2.9431838903708041E-2</c:v>
                </c:pt>
                <c:pt idx="27">
                  <c:v>5.4868824519612502E-2</c:v>
                </c:pt>
                <c:pt idx="28">
                  <c:v>-5.2599282126315039E-2</c:v>
                </c:pt>
                <c:pt idx="29">
                  <c:v>3.5500486060303871E-2</c:v>
                </c:pt>
                <c:pt idx="30">
                  <c:v>4.109946704908829E-3</c:v>
                </c:pt>
                <c:pt idx="31">
                  <c:v>-2.7416776049833835E-2</c:v>
                </c:pt>
                <c:pt idx="32">
                  <c:v>3.9519605480813347E-2</c:v>
                </c:pt>
                <c:pt idx="33">
                  <c:v>4.0330547960242491E-2</c:v>
                </c:pt>
                <c:pt idx="34">
                  <c:v>-4.2866367754499812E-2</c:v>
                </c:pt>
                <c:pt idx="35">
                  <c:v>5.3178145070882366E-3</c:v>
                </c:pt>
                <c:pt idx="36">
                  <c:v>7.9819266780009279E-2</c:v>
                </c:pt>
                <c:pt idx="37">
                  <c:v>9.1731864588129319E-2</c:v>
                </c:pt>
                <c:pt idx="38">
                  <c:v>-4.994496323236941E-2</c:v>
                </c:pt>
                <c:pt idx="39">
                  <c:v>5.2417451194850528E-3</c:v>
                </c:pt>
                <c:pt idx="40">
                  <c:v>0.12598071089855978</c:v>
                </c:pt>
                <c:pt idx="41">
                  <c:v>2.2017280440454812E-2</c:v>
                </c:pt>
                <c:pt idx="42">
                  <c:v>4.0210681274723825E-3</c:v>
                </c:pt>
                <c:pt idx="43">
                  <c:v>6.965511473271313E-2</c:v>
                </c:pt>
                <c:pt idx="44">
                  <c:v>-4.8291224406057154E-2</c:v>
                </c:pt>
                <c:pt idx="45">
                  <c:v>6.4994365597311976E-2</c:v>
                </c:pt>
                <c:pt idx="46">
                  <c:v>3.0043696106078599E-2</c:v>
                </c:pt>
                <c:pt idx="47">
                  <c:v>1.0406625496087507E-2</c:v>
                </c:pt>
                <c:pt idx="48">
                  <c:v>-3.8874001107624068E-2</c:v>
                </c:pt>
                <c:pt idx="49">
                  <c:v>8.114600017138951E-2</c:v>
                </c:pt>
                <c:pt idx="50">
                  <c:v>1.7436257142898981E-2</c:v>
                </c:pt>
                <c:pt idx="51">
                  <c:v>1.6903582634898662E-2</c:v>
                </c:pt>
                <c:pt idx="52">
                  <c:v>2.098356709779825E-2</c:v>
                </c:pt>
                <c:pt idx="53">
                  <c:v>-0.10088335730592757</c:v>
                </c:pt>
                <c:pt idx="54">
                  <c:v>-2.887081062225505E-2</c:v>
                </c:pt>
                <c:pt idx="55">
                  <c:v>0.12462614781241488</c:v>
                </c:pt>
                <c:pt idx="56">
                  <c:v>3.9273835414177505E-2</c:v>
                </c:pt>
                <c:pt idx="57">
                  <c:v>4.6912308592229834E-2</c:v>
                </c:pt>
                <c:pt idx="58">
                  <c:v>5.612146511511984E-2</c:v>
                </c:pt>
                <c:pt idx="59">
                  <c:v>8.0209902703600733E-3</c:v>
                </c:pt>
                <c:pt idx="60">
                  <c:v>-3.1741859741982736E-3</c:v>
                </c:pt>
                <c:pt idx="61">
                  <c:v>0.11422953408090564</c:v>
                </c:pt>
                <c:pt idx="62">
                  <c:v>1.5943131203723482E-2</c:v>
                </c:pt>
                <c:pt idx="63">
                  <c:v>-6.4170095359257218E-3</c:v>
                </c:pt>
                <c:pt idx="64">
                  <c:v>5.2387095220148616E-2</c:v>
                </c:pt>
                <c:pt idx="65">
                  <c:v>-1.6123963696443866E-2</c:v>
                </c:pt>
                <c:pt idx="66">
                  <c:v>-4.0719431899276515E-3</c:v>
                </c:pt>
                <c:pt idx="67">
                  <c:v>5.7425986688252273E-2</c:v>
                </c:pt>
                <c:pt idx="68">
                  <c:v>-4.6940519404597758E-2</c:v>
                </c:pt>
                <c:pt idx="69">
                  <c:v>-0.10971923592631683</c:v>
                </c:pt>
                <c:pt idx="70">
                  <c:v>7.363402366215599E-2</c:v>
                </c:pt>
                <c:pt idx="71">
                  <c:v>0.10885440491208254</c:v>
                </c:pt>
                <c:pt idx="72">
                  <c:v>1.3157402968381859E-2</c:v>
                </c:pt>
                <c:pt idx="73">
                  <c:v>-0.1186453876137552</c:v>
                </c:pt>
                <c:pt idx="74">
                  <c:v>1.808782912659268E-2</c:v>
                </c:pt>
                <c:pt idx="75">
                  <c:v>-6.6281346664005092E-2</c:v>
                </c:pt>
                <c:pt idx="76">
                  <c:v>-8.0169392903981951E-2</c:v>
                </c:pt>
                <c:pt idx="77">
                  <c:v>-7.6507886036043082E-2</c:v>
                </c:pt>
                <c:pt idx="78">
                  <c:v>-7.0105990393006579E-2</c:v>
                </c:pt>
                <c:pt idx="79">
                  <c:v>0.24025168974527844</c:v>
                </c:pt>
                <c:pt idx="80">
                  <c:v>-3.1940302750712135E-2</c:v>
                </c:pt>
                <c:pt idx="81">
                  <c:v>3.1940302750712135E-2</c:v>
                </c:pt>
                <c:pt idx="82">
                  <c:v>0.14862478306419735</c:v>
                </c:pt>
                <c:pt idx="83">
                  <c:v>-8.5959002472720591E-2</c:v>
                </c:pt>
                <c:pt idx="84">
                  <c:v>8.3888608358412498E-2</c:v>
                </c:pt>
                <c:pt idx="85">
                  <c:v>6.3528349391557271E-3</c:v>
                </c:pt>
                <c:pt idx="86">
                  <c:v>-4.5072119424661494E-2</c:v>
                </c:pt>
                <c:pt idx="87">
                  <c:v>-4.1738016892145069E-2</c:v>
                </c:pt>
                <c:pt idx="88">
                  <c:v>7.3437904299328949E-2</c:v>
                </c:pt>
                <c:pt idx="89">
                  <c:v>5.0813137387866192E-2</c:v>
                </c:pt>
                <c:pt idx="90">
                  <c:v>1.7744819118107991E-2</c:v>
                </c:pt>
                <c:pt idx="91">
                  <c:v>-1.640669477025547E-2</c:v>
                </c:pt>
                <c:pt idx="92">
                  <c:v>-4.7881756135249809E-2</c:v>
                </c:pt>
                <c:pt idx="93">
                  <c:v>-0.14314480750238623</c:v>
                </c:pt>
                <c:pt idx="94">
                  <c:v>0.2047988535278833</c:v>
                </c:pt>
                <c:pt idx="95">
                  <c:v>9.4905978773217825E-2</c:v>
                </c:pt>
                <c:pt idx="96">
                  <c:v>8.7580177634380973E-3</c:v>
                </c:pt>
                <c:pt idx="97">
                  <c:v>0.11077586972252096</c:v>
                </c:pt>
                <c:pt idx="98">
                  <c:v>0.14482076030078961</c:v>
                </c:pt>
                <c:pt idx="99">
                  <c:v>-0.11289221849883013</c:v>
                </c:pt>
                <c:pt idx="100">
                  <c:v>4.6094441721216128E-3</c:v>
                </c:pt>
                <c:pt idx="101">
                  <c:v>5.1337001387232739E-2</c:v>
                </c:pt>
                <c:pt idx="102">
                  <c:v>-1.3851492980132107E-2</c:v>
                </c:pt>
                <c:pt idx="103">
                  <c:v>-5.5819866716705135E-2</c:v>
                </c:pt>
                <c:pt idx="104">
                  <c:v>-2.7522064082416975E-3</c:v>
                </c:pt>
                <c:pt idx="105">
                  <c:v>0.13389523450770735</c:v>
                </c:pt>
                <c:pt idx="106">
                  <c:v>2.7757704104577563E-2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4430-8B11-7ADF8AB65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36248"/>
        <c:axId val="568733296"/>
      </c:lineChart>
      <c:catAx>
        <c:axId val="56873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3296"/>
        <c:crossesAt val="-0.4"/>
        <c:auto val="1"/>
        <c:lblAlgn val="ctr"/>
        <c:lblOffset val="100"/>
        <c:noMultiLvlLbl val="0"/>
      </c:catAx>
      <c:valAx>
        <c:axId val="5687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</xdr:row>
      <xdr:rowOff>152400</xdr:rowOff>
    </xdr:from>
    <xdr:to>
      <xdr:col>7</xdr:col>
      <xdr:colOff>419100</xdr:colOff>
      <xdr:row>17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7620</xdr:colOff>
      <xdr:row>20</xdr:row>
      <xdr:rowOff>0</xdr:rowOff>
    </xdr:from>
    <xdr:to>
      <xdr:col>33</xdr:col>
      <xdr:colOff>312420</xdr:colOff>
      <xdr:row>35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tabSelected="1" workbookViewId="0"/>
  </sheetViews>
  <sheetFormatPr defaultRowHeight="14.4" x14ac:dyDescent="0.3"/>
  <cols>
    <col min="1" max="1" width="9.44140625" bestFit="1" customWidth="1"/>
    <col min="2" max="5" width="9" bestFit="1" customWidth="1"/>
    <col min="6" max="6" width="10.88671875" bestFit="1" customWidth="1"/>
    <col min="7" max="7" width="15.21875" bestFit="1" customWidth="1"/>
    <col min="9" max="9" width="9.44140625" bestFit="1" customWidth="1"/>
    <col min="10" max="10" width="10.88671875" bestFit="1" customWidth="1"/>
    <col min="12" max="12" width="10.21875" bestFit="1" customWidth="1"/>
    <col min="14" max="14" width="11.88671875" customWidth="1"/>
    <col min="19" max="19" width="9.77734375" bestFit="1" customWidth="1"/>
    <col min="21" max="21" width="10.21875" customWidth="1"/>
    <col min="23" max="23" width="9.44140625" bestFit="1" customWidth="1"/>
  </cols>
  <sheetData>
    <row r="1" spans="1:25" x14ac:dyDescent="0.3">
      <c r="A1" s="7" t="s">
        <v>13</v>
      </c>
      <c r="B1" s="2"/>
      <c r="C1" s="2"/>
      <c r="D1" s="2"/>
      <c r="E1" s="2"/>
      <c r="F1" s="2"/>
      <c r="G1" s="2"/>
      <c r="I1" s="2" t="s">
        <v>0</v>
      </c>
      <c r="J1" s="2" t="s">
        <v>14</v>
      </c>
      <c r="K1" s="2" t="s">
        <v>1</v>
      </c>
      <c r="L1" s="2" t="s">
        <v>2</v>
      </c>
      <c r="W1" s="2" t="s">
        <v>0</v>
      </c>
      <c r="X1" s="2" t="s">
        <v>16</v>
      </c>
      <c r="Y1" s="2" t="s">
        <v>1</v>
      </c>
    </row>
    <row r="2" spans="1:25" x14ac:dyDescent="0.3">
      <c r="A2" s="3"/>
      <c r="B2" s="4"/>
      <c r="C2" s="4"/>
      <c r="D2" s="4"/>
      <c r="E2" s="4"/>
      <c r="F2" s="4"/>
      <c r="G2" s="5"/>
      <c r="H2" s="1"/>
      <c r="I2" s="3">
        <v>41061</v>
      </c>
      <c r="J2" s="4">
        <v>31.1</v>
      </c>
      <c r="W2" s="3">
        <v>41061</v>
      </c>
      <c r="X2" s="6">
        <f>LN(J2)</f>
        <v>3.4372078191851885</v>
      </c>
    </row>
    <row r="3" spans="1:25" x14ac:dyDescent="0.3">
      <c r="A3" s="3"/>
      <c r="B3" s="4"/>
      <c r="C3" s="4"/>
      <c r="D3" s="4"/>
      <c r="E3" s="4"/>
      <c r="F3" s="4"/>
      <c r="G3" s="5"/>
      <c r="I3" s="3">
        <v>41091</v>
      </c>
      <c r="J3" s="4">
        <v>21.71</v>
      </c>
      <c r="K3" s="4">
        <f>J3-J2</f>
        <v>-9.39</v>
      </c>
      <c r="L3" s="6">
        <f>K3/J2</f>
        <v>-0.30192926045016077</v>
      </c>
      <c r="W3" s="3">
        <v>41091</v>
      </c>
      <c r="X3" s="6">
        <f t="shared" ref="X3:X66" si="0">LN(J3)</f>
        <v>3.0777729838902004</v>
      </c>
      <c r="Y3" s="6">
        <f>X3-X2</f>
        <v>-0.3594348352949881</v>
      </c>
    </row>
    <row r="4" spans="1:25" x14ac:dyDescent="0.3">
      <c r="A4" s="3"/>
      <c r="B4" s="4"/>
      <c r="C4" s="4"/>
      <c r="D4" s="4"/>
      <c r="E4" s="4"/>
      <c r="F4" s="4"/>
      <c r="G4" s="5"/>
      <c r="I4" s="3">
        <v>41122</v>
      </c>
      <c r="J4" s="4">
        <v>18.059999999999999</v>
      </c>
      <c r="K4" s="4">
        <f t="shared" ref="K4:K67" si="1">J4-J3</f>
        <v>-3.6500000000000021</v>
      </c>
      <c r="L4" s="6">
        <f t="shared" ref="L4:L67" si="2">K4/J3</f>
        <v>-0.16812528788576703</v>
      </c>
      <c r="W4" s="3">
        <v>41122</v>
      </c>
      <c r="X4" s="6">
        <f t="shared" si="0"/>
        <v>2.8936995479888394</v>
      </c>
      <c r="Y4" s="6">
        <f t="shared" ref="Y4:Y67" si="3">X4-X3</f>
        <v>-0.18407343590136094</v>
      </c>
    </row>
    <row r="5" spans="1:25" x14ac:dyDescent="0.3">
      <c r="A5" s="3"/>
      <c r="B5" s="4"/>
      <c r="C5" s="4"/>
      <c r="D5" s="4"/>
      <c r="E5" s="4"/>
      <c r="F5" s="4"/>
      <c r="G5" s="5"/>
      <c r="I5" s="3">
        <v>41153</v>
      </c>
      <c r="J5" s="4">
        <v>21.66</v>
      </c>
      <c r="K5" s="4">
        <f t="shared" si="1"/>
        <v>3.6000000000000014</v>
      </c>
      <c r="L5" s="6">
        <f t="shared" si="2"/>
        <v>0.19933554817275756</v>
      </c>
      <c r="W5" s="3">
        <v>41153</v>
      </c>
      <c r="X5" s="6">
        <f t="shared" si="0"/>
        <v>3.0754672415728446</v>
      </c>
      <c r="Y5" s="6">
        <f t="shared" si="3"/>
        <v>0.18176769358400513</v>
      </c>
    </row>
    <row r="6" spans="1:25" x14ac:dyDescent="0.3">
      <c r="A6" s="3"/>
      <c r="B6" s="4"/>
      <c r="C6" s="4"/>
      <c r="D6" s="4"/>
      <c r="E6" s="4"/>
      <c r="F6" s="4"/>
      <c r="G6" s="5"/>
      <c r="I6" s="3">
        <v>41183</v>
      </c>
      <c r="J6" s="4">
        <v>21.11</v>
      </c>
      <c r="K6" s="4">
        <f t="shared" si="1"/>
        <v>-0.55000000000000071</v>
      </c>
      <c r="L6" s="6">
        <f t="shared" si="2"/>
        <v>-2.5392428439519884E-2</v>
      </c>
      <c r="W6" s="3">
        <v>41183</v>
      </c>
      <c r="X6" s="6">
        <f t="shared" si="0"/>
        <v>3.0497468618602293</v>
      </c>
      <c r="Y6" s="6">
        <f t="shared" si="3"/>
        <v>-2.5720379712615316E-2</v>
      </c>
    </row>
    <row r="7" spans="1:25" x14ac:dyDescent="0.3">
      <c r="A7" s="3"/>
      <c r="B7" s="4"/>
      <c r="C7" s="4"/>
      <c r="D7" s="4"/>
      <c r="E7" s="4"/>
      <c r="F7" s="4"/>
      <c r="G7" s="5"/>
      <c r="I7" s="3">
        <v>41214</v>
      </c>
      <c r="J7" s="4">
        <v>28</v>
      </c>
      <c r="K7" s="4">
        <f t="shared" si="1"/>
        <v>6.8900000000000006</v>
      </c>
      <c r="L7" s="6">
        <f t="shared" si="2"/>
        <v>0.32638559924206539</v>
      </c>
      <c r="W7" s="3">
        <v>41214</v>
      </c>
      <c r="X7" s="6">
        <f t="shared" si="0"/>
        <v>3.3322045101752038</v>
      </c>
      <c r="Y7" s="6">
        <f t="shared" si="3"/>
        <v>0.28245764831497455</v>
      </c>
    </row>
    <row r="8" spans="1:25" x14ac:dyDescent="0.3">
      <c r="A8" s="3"/>
      <c r="B8" s="4"/>
      <c r="C8" s="4"/>
      <c r="D8" s="4"/>
      <c r="E8" s="4"/>
      <c r="F8" s="4"/>
      <c r="G8" s="5"/>
      <c r="I8" s="3">
        <v>41244</v>
      </c>
      <c r="J8" s="4">
        <v>26.62</v>
      </c>
      <c r="K8" s="4">
        <f t="shared" si="1"/>
        <v>-1.379999999999999</v>
      </c>
      <c r="L8" s="6">
        <f t="shared" si="2"/>
        <v>-4.9285714285714252E-2</v>
      </c>
      <c r="W8" s="3">
        <v>41244</v>
      </c>
      <c r="X8" s="6">
        <f t="shared" si="0"/>
        <v>3.2816628129669656</v>
      </c>
      <c r="Y8" s="6">
        <f t="shared" si="3"/>
        <v>-5.0541697208238201E-2</v>
      </c>
    </row>
    <row r="9" spans="1:25" x14ac:dyDescent="0.3">
      <c r="A9" s="3"/>
      <c r="B9" s="4"/>
      <c r="C9" s="4"/>
      <c r="D9" s="4"/>
      <c r="E9" s="4"/>
      <c r="F9" s="4"/>
      <c r="G9" s="5"/>
      <c r="I9" s="3">
        <v>41275</v>
      </c>
      <c r="J9" s="4">
        <v>30.98</v>
      </c>
      <c r="K9" s="4">
        <f t="shared" si="1"/>
        <v>4.3599999999999994</v>
      </c>
      <c r="L9" s="6">
        <f t="shared" si="2"/>
        <v>0.16378662659654392</v>
      </c>
      <c r="W9" s="3">
        <v>41275</v>
      </c>
      <c r="X9" s="6">
        <f t="shared" si="0"/>
        <v>3.4333418349887226</v>
      </c>
      <c r="Y9" s="6">
        <f t="shared" si="3"/>
        <v>0.15167902202175698</v>
      </c>
    </row>
    <row r="10" spans="1:25" x14ac:dyDescent="0.3">
      <c r="A10" s="3"/>
      <c r="B10" s="4"/>
      <c r="C10" s="4"/>
      <c r="D10" s="4"/>
      <c r="E10" s="4"/>
      <c r="F10" s="4"/>
      <c r="G10" s="5"/>
      <c r="I10" s="3">
        <v>41306</v>
      </c>
      <c r="J10" s="4">
        <v>27.25</v>
      </c>
      <c r="K10" s="4">
        <f t="shared" si="1"/>
        <v>-3.7300000000000004</v>
      </c>
      <c r="L10" s="6">
        <f t="shared" si="2"/>
        <v>-0.12040025823111686</v>
      </c>
      <c r="W10" s="3">
        <v>41306</v>
      </c>
      <c r="X10" s="6">
        <f t="shared" si="0"/>
        <v>3.3050535211092531</v>
      </c>
      <c r="Y10" s="6">
        <f t="shared" si="3"/>
        <v>-0.12828831387946948</v>
      </c>
    </row>
    <row r="11" spans="1:25" x14ac:dyDescent="0.3">
      <c r="A11" s="3"/>
      <c r="B11" s="4"/>
      <c r="C11" s="4"/>
      <c r="D11" s="4"/>
      <c r="E11" s="4"/>
      <c r="F11" s="4"/>
      <c r="G11" s="5"/>
      <c r="I11" s="3">
        <v>41334</v>
      </c>
      <c r="J11" s="4">
        <v>25.58</v>
      </c>
      <c r="K11" s="4">
        <f t="shared" si="1"/>
        <v>-1.6700000000000017</v>
      </c>
      <c r="L11" s="6">
        <f t="shared" si="2"/>
        <v>-6.1284403669724832E-2</v>
      </c>
      <c r="W11" s="3">
        <v>41334</v>
      </c>
      <c r="X11" s="6">
        <f t="shared" si="0"/>
        <v>3.2418107961506966</v>
      </c>
      <c r="Y11" s="6">
        <f t="shared" si="3"/>
        <v>-6.324272495855654E-2</v>
      </c>
    </row>
    <row r="12" spans="1:25" x14ac:dyDescent="0.3">
      <c r="A12" s="3"/>
      <c r="B12" s="4"/>
      <c r="C12" s="4"/>
      <c r="D12" s="4"/>
      <c r="E12" s="4"/>
      <c r="F12" s="4"/>
      <c r="G12" s="5"/>
      <c r="I12" s="3">
        <v>41365</v>
      </c>
      <c r="J12" s="4">
        <v>27.77</v>
      </c>
      <c r="K12" s="4">
        <f t="shared" si="1"/>
        <v>2.1900000000000013</v>
      </c>
      <c r="L12" s="6">
        <f t="shared" si="2"/>
        <v>8.5613760750586451E-2</v>
      </c>
      <c r="W12" s="3">
        <v>41365</v>
      </c>
      <c r="X12" s="6">
        <f t="shared" si="0"/>
        <v>3.3239563013187081</v>
      </c>
      <c r="Y12" s="6">
        <f t="shared" si="3"/>
        <v>8.2145505168011557E-2</v>
      </c>
    </row>
    <row r="13" spans="1:25" x14ac:dyDescent="0.3">
      <c r="A13" s="3"/>
      <c r="B13" s="4"/>
      <c r="C13" s="4"/>
      <c r="D13" s="4"/>
      <c r="E13" s="4"/>
      <c r="F13" s="4"/>
      <c r="G13" s="5"/>
      <c r="I13" s="3">
        <v>41395</v>
      </c>
      <c r="J13" s="4">
        <v>24.35</v>
      </c>
      <c r="K13" s="4">
        <f t="shared" si="1"/>
        <v>-3.4199999999999982</v>
      </c>
      <c r="L13" s="6">
        <f t="shared" si="2"/>
        <v>-0.12315448325531142</v>
      </c>
      <c r="W13" s="3">
        <v>41395</v>
      </c>
      <c r="X13" s="6">
        <f t="shared" si="0"/>
        <v>3.1925318495285988</v>
      </c>
      <c r="Y13" s="6">
        <f t="shared" si="3"/>
        <v>-0.13142445179010931</v>
      </c>
    </row>
    <row r="14" spans="1:25" x14ac:dyDescent="0.3">
      <c r="A14" s="3"/>
      <c r="B14" s="4"/>
      <c r="C14" s="4"/>
      <c r="D14" s="4"/>
      <c r="E14" s="4"/>
      <c r="F14" s="4"/>
      <c r="G14" s="5"/>
      <c r="I14" s="3">
        <v>41426</v>
      </c>
      <c r="J14" s="4">
        <v>24.88</v>
      </c>
      <c r="K14" s="4">
        <f t="shared" si="1"/>
        <v>0.52999999999999758</v>
      </c>
      <c r="L14" s="6">
        <f t="shared" si="2"/>
        <v>2.1765913757700105E-2</v>
      </c>
      <c r="W14" s="3">
        <v>41426</v>
      </c>
      <c r="X14" s="6">
        <f t="shared" si="0"/>
        <v>3.2140642678709788</v>
      </c>
      <c r="Y14" s="6">
        <f t="shared" si="3"/>
        <v>2.1532418342379955E-2</v>
      </c>
    </row>
    <row r="15" spans="1:25" x14ac:dyDescent="0.3">
      <c r="A15" s="3"/>
      <c r="B15" s="4"/>
      <c r="C15" s="4"/>
      <c r="D15" s="4"/>
      <c r="E15" s="4"/>
      <c r="F15" s="4"/>
      <c r="G15" s="5"/>
      <c r="I15" s="3">
        <v>41456</v>
      </c>
      <c r="J15" s="4">
        <v>36.799999999999997</v>
      </c>
      <c r="K15" s="4">
        <f t="shared" si="1"/>
        <v>11.919999999999998</v>
      </c>
      <c r="L15" s="6">
        <f t="shared" si="2"/>
        <v>0.47909967845659157</v>
      </c>
      <c r="W15" s="3">
        <v>41456</v>
      </c>
      <c r="X15" s="6">
        <f t="shared" si="0"/>
        <v>3.6054978451748854</v>
      </c>
      <c r="Y15" s="6">
        <f t="shared" si="3"/>
        <v>0.3914335773039066</v>
      </c>
    </row>
    <row r="16" spans="1:25" x14ac:dyDescent="0.3">
      <c r="A16" s="3"/>
      <c r="B16" s="4"/>
      <c r="C16" s="4"/>
      <c r="D16" s="4"/>
      <c r="E16" s="4"/>
      <c r="F16" s="4"/>
      <c r="G16" s="5"/>
      <c r="I16" s="3">
        <v>41487</v>
      </c>
      <c r="J16" s="4">
        <v>41.29</v>
      </c>
      <c r="K16" s="4">
        <f t="shared" si="1"/>
        <v>4.490000000000002</v>
      </c>
      <c r="L16" s="6">
        <f t="shared" si="2"/>
        <v>0.12201086956521745</v>
      </c>
      <c r="W16" s="3">
        <v>41487</v>
      </c>
      <c r="X16" s="6">
        <f t="shared" si="0"/>
        <v>3.7206203398979989</v>
      </c>
      <c r="Y16" s="6">
        <f t="shared" si="3"/>
        <v>0.11512249472311353</v>
      </c>
    </row>
    <row r="17" spans="1:25" x14ac:dyDescent="0.3">
      <c r="A17" s="3"/>
      <c r="B17" s="4"/>
      <c r="C17" s="4"/>
      <c r="D17" s="4"/>
      <c r="E17" s="4"/>
      <c r="F17" s="4"/>
      <c r="G17" s="5"/>
      <c r="I17" s="3">
        <v>41518</v>
      </c>
      <c r="J17" s="4">
        <v>50.23</v>
      </c>
      <c r="K17" s="4">
        <f t="shared" si="1"/>
        <v>8.9399999999999977</v>
      </c>
      <c r="L17" s="6">
        <f t="shared" si="2"/>
        <v>0.21651731654153544</v>
      </c>
      <c r="N17" s="8" t="s">
        <v>3</v>
      </c>
      <c r="O17" s="6">
        <f>CORREL(K3:K107,K4:K108)</f>
        <v>-5.5240590621651445E-2</v>
      </c>
      <c r="W17" s="3">
        <v>41518</v>
      </c>
      <c r="X17" s="6">
        <f t="shared" si="0"/>
        <v>3.9166124577619534</v>
      </c>
      <c r="Y17" s="6">
        <f t="shared" si="3"/>
        <v>0.19599211786395454</v>
      </c>
    </row>
    <row r="18" spans="1:25" x14ac:dyDescent="0.3">
      <c r="A18" s="3"/>
      <c r="B18" s="4"/>
      <c r="C18" s="4"/>
      <c r="D18" s="4"/>
      <c r="E18" s="4"/>
      <c r="F18" s="4"/>
      <c r="G18" s="5"/>
      <c r="I18" s="3">
        <v>41548</v>
      </c>
      <c r="J18" s="4">
        <v>50.21</v>
      </c>
      <c r="K18" s="4">
        <f t="shared" si="1"/>
        <v>-1.9999999999996021E-2</v>
      </c>
      <c r="L18" s="6">
        <f t="shared" si="2"/>
        <v>-3.9816842524379895E-4</v>
      </c>
      <c r="N18" s="8" t="s">
        <v>7</v>
      </c>
      <c r="O18" s="6">
        <f>AVERAGE(K3:K108)</f>
        <v>2.5633962264150947</v>
      </c>
      <c r="Q18" s="8"/>
      <c r="R18" s="8"/>
      <c r="S18" s="10" t="s">
        <v>20</v>
      </c>
      <c r="T18" s="8" t="s">
        <v>9</v>
      </c>
      <c r="U18" s="8" t="s">
        <v>10</v>
      </c>
      <c r="V18" s="9" t="s">
        <v>11</v>
      </c>
      <c r="W18" s="3">
        <v>41548</v>
      </c>
      <c r="X18" s="6">
        <f t="shared" si="0"/>
        <v>3.916214210046614</v>
      </c>
      <c r="Y18" s="6">
        <f t="shared" si="3"/>
        <v>-3.9824771533947256E-4</v>
      </c>
    </row>
    <row r="19" spans="1:25" x14ac:dyDescent="0.3">
      <c r="A19" s="3"/>
      <c r="B19" s="4"/>
      <c r="C19" s="4"/>
      <c r="D19" s="4"/>
      <c r="E19" s="4"/>
      <c r="F19" s="4"/>
      <c r="G19" s="5"/>
      <c r="I19" s="3">
        <v>41579</v>
      </c>
      <c r="J19" s="4">
        <v>47.01</v>
      </c>
      <c r="K19" s="4">
        <f t="shared" si="1"/>
        <v>-3.2000000000000028</v>
      </c>
      <c r="L19" s="6">
        <f t="shared" si="2"/>
        <v>-6.373232423819962E-2</v>
      </c>
      <c r="N19" s="8" t="s">
        <v>8</v>
      </c>
      <c r="O19" s="6">
        <f>_xlfn.STDEV.S(K3:K108)</f>
        <v>11.718968416065787</v>
      </c>
      <c r="Q19" s="8" t="s">
        <v>19</v>
      </c>
      <c r="R19" s="8"/>
      <c r="S19" s="4">
        <v>302.82</v>
      </c>
      <c r="T19" s="6">
        <f>O18</f>
        <v>2.5633962264150947</v>
      </c>
      <c r="U19" s="4">
        <f>S19+T19</f>
        <v>305.38339622641507</v>
      </c>
      <c r="V19" s="4">
        <f>O19</f>
        <v>11.718968416065787</v>
      </c>
      <c r="W19" s="3">
        <v>41579</v>
      </c>
      <c r="X19" s="6">
        <f t="shared" si="0"/>
        <v>3.8503603450360391</v>
      </c>
      <c r="Y19" s="6">
        <f t="shared" si="3"/>
        <v>-6.5853865010574886E-2</v>
      </c>
    </row>
    <row r="20" spans="1:25" x14ac:dyDescent="0.3">
      <c r="A20" s="3" t="s">
        <v>15</v>
      </c>
      <c r="B20" s="4"/>
      <c r="C20" s="4"/>
      <c r="D20" s="4"/>
      <c r="E20" s="4"/>
      <c r="F20" s="4"/>
      <c r="G20" s="5"/>
      <c r="I20" s="3">
        <v>41609</v>
      </c>
      <c r="J20" s="4">
        <v>54.65</v>
      </c>
      <c r="K20" s="4">
        <f t="shared" si="1"/>
        <v>7.6400000000000006</v>
      </c>
      <c r="L20" s="6">
        <f t="shared" si="2"/>
        <v>0.16251861306105087</v>
      </c>
      <c r="W20" s="3">
        <v>41609</v>
      </c>
      <c r="X20" s="6">
        <f t="shared" si="0"/>
        <v>4.0009492146225476</v>
      </c>
      <c r="Y20" s="6">
        <f t="shared" si="3"/>
        <v>0.15058886958650852</v>
      </c>
    </row>
    <row r="21" spans="1:25" x14ac:dyDescent="0.3">
      <c r="A21" s="3"/>
      <c r="B21" s="4"/>
      <c r="C21" s="4"/>
      <c r="D21" s="4"/>
      <c r="E21" s="4"/>
      <c r="F21" s="4"/>
      <c r="G21" s="5"/>
      <c r="I21" s="3">
        <v>41640</v>
      </c>
      <c r="J21" s="4">
        <v>62.57</v>
      </c>
      <c r="K21" s="4">
        <f t="shared" si="1"/>
        <v>7.9200000000000017</v>
      </c>
      <c r="L21" s="6">
        <f t="shared" si="2"/>
        <v>0.14492223238792318</v>
      </c>
      <c r="W21" s="3">
        <v>41640</v>
      </c>
      <c r="X21" s="6">
        <f t="shared" si="0"/>
        <v>4.1362859300102723</v>
      </c>
      <c r="Y21" s="6">
        <f t="shared" si="3"/>
        <v>0.13533671538772474</v>
      </c>
    </row>
    <row r="22" spans="1:25" x14ac:dyDescent="0.3">
      <c r="A22" s="3"/>
      <c r="B22" s="4"/>
      <c r="C22" s="4"/>
      <c r="D22" s="4"/>
      <c r="E22" s="4"/>
      <c r="F22" s="4"/>
      <c r="G22" s="5"/>
      <c r="I22" s="3">
        <v>41671</v>
      </c>
      <c r="J22" s="4">
        <v>68.459999999999994</v>
      </c>
      <c r="K22" s="4">
        <f t="shared" si="1"/>
        <v>5.8899999999999935</v>
      </c>
      <c r="L22" s="6">
        <f t="shared" si="2"/>
        <v>9.4134569282403602E-2</v>
      </c>
      <c r="W22" s="3">
        <v>41671</v>
      </c>
      <c r="X22" s="6">
        <f t="shared" si="0"/>
        <v>4.2262496331020394</v>
      </c>
      <c r="Y22" s="6">
        <f t="shared" si="3"/>
        <v>8.9963703091767044E-2</v>
      </c>
    </row>
    <row r="23" spans="1:25" x14ac:dyDescent="0.3">
      <c r="A23" s="3"/>
      <c r="B23" s="4"/>
      <c r="C23" s="4"/>
      <c r="D23" s="4"/>
      <c r="E23" s="4"/>
      <c r="F23" s="4"/>
      <c r="G23" s="5"/>
      <c r="I23" s="3">
        <v>41699</v>
      </c>
      <c r="J23" s="4">
        <v>60.24</v>
      </c>
      <c r="K23" s="4">
        <f t="shared" si="1"/>
        <v>-8.2199999999999918</v>
      </c>
      <c r="L23" s="6">
        <f t="shared" si="2"/>
        <v>-0.1200701139351445</v>
      </c>
      <c r="W23" s="3">
        <v>41699</v>
      </c>
      <c r="X23" s="6">
        <f t="shared" si="0"/>
        <v>4.0983365834916379</v>
      </c>
      <c r="Y23" s="6">
        <f t="shared" si="3"/>
        <v>-0.12791304961040151</v>
      </c>
    </row>
    <row r="24" spans="1:25" x14ac:dyDescent="0.3">
      <c r="A24" s="3"/>
      <c r="B24" s="4"/>
      <c r="C24" s="4"/>
      <c r="D24" s="4"/>
      <c r="E24" s="4"/>
      <c r="F24" s="4"/>
      <c r="G24" s="5"/>
      <c r="I24" s="3">
        <v>41730</v>
      </c>
      <c r="J24" s="4">
        <v>59.78</v>
      </c>
      <c r="K24" s="4">
        <f t="shared" si="1"/>
        <v>-0.46000000000000085</v>
      </c>
      <c r="L24" s="6">
        <f t="shared" si="2"/>
        <v>-7.6361221779548613E-3</v>
      </c>
      <c r="W24" s="3">
        <v>41730</v>
      </c>
      <c r="X24" s="6">
        <f t="shared" si="0"/>
        <v>4.0906711568557919</v>
      </c>
      <c r="Y24" s="6">
        <f t="shared" si="3"/>
        <v>-7.6654266358460177E-3</v>
      </c>
    </row>
    <row r="25" spans="1:25" x14ac:dyDescent="0.3">
      <c r="A25" s="3"/>
      <c r="B25" s="4"/>
      <c r="C25" s="4"/>
      <c r="D25" s="4"/>
      <c r="E25" s="4"/>
      <c r="F25" s="4"/>
      <c r="G25" s="5"/>
      <c r="I25" s="3">
        <v>41760</v>
      </c>
      <c r="J25" s="4">
        <v>63.3</v>
      </c>
      <c r="K25" s="4">
        <f t="shared" si="1"/>
        <v>3.519999999999996</v>
      </c>
      <c r="L25" s="6">
        <f t="shared" si="2"/>
        <v>5.8882569421211041E-2</v>
      </c>
      <c r="W25" s="3">
        <v>41760</v>
      </c>
      <c r="X25" s="6">
        <f t="shared" si="0"/>
        <v>4.1478853291501308</v>
      </c>
      <c r="Y25" s="6">
        <f t="shared" si="3"/>
        <v>5.7214172294338894E-2</v>
      </c>
    </row>
    <row r="26" spans="1:25" x14ac:dyDescent="0.3">
      <c r="A26" s="3"/>
      <c r="B26" s="4"/>
      <c r="C26" s="4"/>
      <c r="D26" s="4"/>
      <c r="E26" s="4"/>
      <c r="F26" s="4"/>
      <c r="G26" s="5"/>
      <c r="I26" s="3">
        <v>41791</v>
      </c>
      <c r="J26" s="4">
        <v>67.290000000000006</v>
      </c>
      <c r="K26" s="4">
        <f t="shared" si="1"/>
        <v>3.9900000000000091</v>
      </c>
      <c r="L26" s="6">
        <f t="shared" si="2"/>
        <v>6.3033175355450388E-2</v>
      </c>
      <c r="W26" s="3">
        <v>41791</v>
      </c>
      <c r="X26" s="6">
        <f t="shared" si="0"/>
        <v>4.2090116372002271</v>
      </c>
      <c r="Y26" s="6">
        <f t="shared" si="3"/>
        <v>6.1126308050096334E-2</v>
      </c>
    </row>
    <row r="27" spans="1:25" x14ac:dyDescent="0.3">
      <c r="A27" s="3"/>
      <c r="B27" s="4"/>
      <c r="C27" s="4"/>
      <c r="D27" s="4"/>
      <c r="E27" s="4"/>
      <c r="F27" s="4"/>
      <c r="G27" s="5"/>
      <c r="I27" s="3">
        <v>41821</v>
      </c>
      <c r="J27" s="4">
        <v>72.650000000000006</v>
      </c>
      <c r="K27" s="4">
        <f t="shared" si="1"/>
        <v>5.3599999999999994</v>
      </c>
      <c r="L27" s="6">
        <f t="shared" si="2"/>
        <v>7.9655223658790297E-2</v>
      </c>
      <c r="W27" s="3">
        <v>41821</v>
      </c>
      <c r="X27" s="6">
        <f t="shared" si="0"/>
        <v>4.2856533900162921</v>
      </c>
      <c r="Y27" s="6">
        <f t="shared" si="3"/>
        <v>7.6641752816065001E-2</v>
      </c>
    </row>
    <row r="28" spans="1:25" x14ac:dyDescent="0.3">
      <c r="A28" s="3"/>
      <c r="B28" s="4"/>
      <c r="C28" s="4"/>
      <c r="D28" s="4"/>
      <c r="E28" s="4"/>
      <c r="F28" s="4"/>
      <c r="G28" s="5"/>
      <c r="I28" s="3">
        <v>41852</v>
      </c>
      <c r="J28" s="4">
        <v>74.819999999999993</v>
      </c>
      <c r="K28" s="4">
        <f t="shared" si="1"/>
        <v>2.1699999999999875</v>
      </c>
      <c r="L28" s="6">
        <f t="shared" si="2"/>
        <v>2.9869236063317098E-2</v>
      </c>
      <c r="W28" s="3">
        <v>41852</v>
      </c>
      <c r="X28" s="6">
        <f t="shared" si="0"/>
        <v>4.3150852289200001</v>
      </c>
      <c r="Y28" s="6">
        <f t="shared" si="3"/>
        <v>2.9431838903708041E-2</v>
      </c>
    </row>
    <row r="29" spans="1:25" x14ac:dyDescent="0.3">
      <c r="A29" s="3"/>
      <c r="B29" s="4"/>
      <c r="C29" s="4"/>
      <c r="D29" s="4"/>
      <c r="E29" s="4"/>
      <c r="F29" s="4"/>
      <c r="G29" s="5"/>
      <c r="I29" s="3">
        <v>41883</v>
      </c>
      <c r="J29" s="4">
        <v>79.040000000000006</v>
      </c>
      <c r="K29" s="4">
        <f t="shared" si="1"/>
        <v>4.2200000000000131</v>
      </c>
      <c r="L29" s="6">
        <f t="shared" si="2"/>
        <v>5.640203154236853E-2</v>
      </c>
      <c r="W29" s="3">
        <v>41883</v>
      </c>
      <c r="X29" s="6">
        <f t="shared" si="0"/>
        <v>4.3699540534396126</v>
      </c>
      <c r="Y29" s="6">
        <f t="shared" si="3"/>
        <v>5.4868824519612502E-2</v>
      </c>
    </row>
    <row r="30" spans="1:25" x14ac:dyDescent="0.3">
      <c r="A30" s="3"/>
      <c r="B30" s="4"/>
      <c r="C30" s="4"/>
      <c r="D30" s="4"/>
      <c r="E30" s="4"/>
      <c r="F30" s="4"/>
      <c r="G30" s="5"/>
      <c r="I30" s="3">
        <v>41913</v>
      </c>
      <c r="J30" s="4">
        <v>74.989999999999995</v>
      </c>
      <c r="K30" s="4">
        <f t="shared" si="1"/>
        <v>-4.0500000000000114</v>
      </c>
      <c r="L30" s="6">
        <f t="shared" si="2"/>
        <v>-5.1239878542510262E-2</v>
      </c>
      <c r="W30" s="3">
        <v>41913</v>
      </c>
      <c r="X30" s="6">
        <f t="shared" si="0"/>
        <v>4.3173547713132976</v>
      </c>
      <c r="Y30" s="6">
        <f t="shared" si="3"/>
        <v>-5.2599282126315039E-2</v>
      </c>
    </row>
    <row r="31" spans="1:25" x14ac:dyDescent="0.3">
      <c r="A31" s="3"/>
      <c r="B31" s="4"/>
      <c r="C31" s="4"/>
      <c r="D31" s="4"/>
      <c r="E31" s="4"/>
      <c r="F31" s="4"/>
      <c r="G31" s="5"/>
      <c r="I31" s="3">
        <v>41944</v>
      </c>
      <c r="J31" s="4">
        <v>77.7</v>
      </c>
      <c r="K31" s="4">
        <f t="shared" si="1"/>
        <v>2.710000000000008</v>
      </c>
      <c r="L31" s="6">
        <f t="shared" si="2"/>
        <v>3.6138151753567251E-2</v>
      </c>
      <c r="W31" s="3">
        <v>41944</v>
      </c>
      <c r="X31" s="6">
        <f t="shared" si="0"/>
        <v>4.3528552573736015</v>
      </c>
      <c r="Y31" s="6">
        <f t="shared" si="3"/>
        <v>3.5500486060303871E-2</v>
      </c>
    </row>
    <row r="32" spans="1:25" x14ac:dyDescent="0.3">
      <c r="A32" s="3"/>
      <c r="B32" s="4"/>
      <c r="C32" s="4"/>
      <c r="D32" s="4"/>
      <c r="E32" s="4"/>
      <c r="F32" s="4"/>
      <c r="G32" s="5"/>
      <c r="I32" s="3">
        <v>41974</v>
      </c>
      <c r="J32" s="4">
        <v>78.02</v>
      </c>
      <c r="K32" s="4">
        <f t="shared" si="1"/>
        <v>0.31999999999999318</v>
      </c>
      <c r="L32" s="6">
        <f t="shared" si="2"/>
        <v>4.1184041184040305E-3</v>
      </c>
      <c r="W32" s="3">
        <v>41974</v>
      </c>
      <c r="X32" s="6">
        <f t="shared" si="0"/>
        <v>4.3569652040785103</v>
      </c>
      <c r="Y32" s="6">
        <f t="shared" si="3"/>
        <v>4.109946704908829E-3</v>
      </c>
    </row>
    <row r="33" spans="1:36" x14ac:dyDescent="0.3">
      <c r="A33" s="3"/>
      <c r="B33" s="4"/>
      <c r="C33" s="4"/>
      <c r="D33" s="4"/>
      <c r="E33" s="4"/>
      <c r="F33" s="4"/>
      <c r="G33" s="5"/>
      <c r="I33" s="3">
        <v>42005</v>
      </c>
      <c r="J33" s="4">
        <v>75.91</v>
      </c>
      <c r="K33" s="4">
        <f t="shared" si="1"/>
        <v>-2.1099999999999994</v>
      </c>
      <c r="L33" s="6">
        <f t="shared" si="2"/>
        <v>-2.7044347603178667E-2</v>
      </c>
      <c r="W33" s="3">
        <v>42005</v>
      </c>
      <c r="X33" s="6">
        <f t="shared" si="0"/>
        <v>4.3295484280286765</v>
      </c>
      <c r="Y33" s="6">
        <f t="shared" si="3"/>
        <v>-2.7416776049833835E-2</v>
      </c>
    </row>
    <row r="34" spans="1:36" x14ac:dyDescent="0.3">
      <c r="A34" s="3"/>
      <c r="B34" s="4"/>
      <c r="C34" s="4"/>
      <c r="D34" s="4"/>
      <c r="E34" s="4"/>
      <c r="F34" s="4"/>
      <c r="G34" s="5"/>
      <c r="I34" s="3">
        <v>42036</v>
      </c>
      <c r="J34" s="4">
        <v>78.97</v>
      </c>
      <c r="K34" s="4">
        <f t="shared" si="1"/>
        <v>3.0600000000000023</v>
      </c>
      <c r="L34" s="6">
        <f t="shared" si="2"/>
        <v>4.0310894480305656E-2</v>
      </c>
      <c r="W34" s="3">
        <v>42036</v>
      </c>
      <c r="X34" s="6">
        <f t="shared" si="0"/>
        <v>4.3690680335094898</v>
      </c>
      <c r="Y34" s="6">
        <f t="shared" si="3"/>
        <v>3.9519605480813347E-2</v>
      </c>
    </row>
    <row r="35" spans="1:36" x14ac:dyDescent="0.3">
      <c r="A35" s="3"/>
      <c r="B35" s="4"/>
      <c r="C35" s="4"/>
      <c r="D35" s="4"/>
      <c r="E35" s="4"/>
      <c r="F35" s="4"/>
      <c r="G35" s="5"/>
      <c r="I35" s="3">
        <v>42064</v>
      </c>
      <c r="J35" s="4">
        <v>82.22</v>
      </c>
      <c r="K35" s="4">
        <f t="shared" si="1"/>
        <v>3.25</v>
      </c>
      <c r="L35" s="6">
        <f t="shared" si="2"/>
        <v>4.1154868937571233E-2</v>
      </c>
      <c r="W35" s="3">
        <v>42064</v>
      </c>
      <c r="X35" s="6">
        <f t="shared" si="0"/>
        <v>4.4093985814697323</v>
      </c>
      <c r="Y35" s="6">
        <f t="shared" si="3"/>
        <v>4.0330547960242491E-2</v>
      </c>
    </row>
    <row r="36" spans="1:36" x14ac:dyDescent="0.3">
      <c r="A36" s="3"/>
      <c r="B36" s="4"/>
      <c r="C36" s="4"/>
      <c r="D36" s="4"/>
      <c r="E36" s="4"/>
      <c r="F36" s="4"/>
      <c r="G36" s="5"/>
      <c r="I36" s="3">
        <v>42095</v>
      </c>
      <c r="J36" s="4">
        <v>78.77</v>
      </c>
      <c r="K36" s="4">
        <f t="shared" si="1"/>
        <v>-3.4500000000000028</v>
      </c>
      <c r="L36" s="6">
        <f t="shared" si="2"/>
        <v>-4.196059352955489E-2</v>
      </c>
      <c r="N36" s="8" t="s">
        <v>4</v>
      </c>
      <c r="O36" s="6">
        <f>CORREL(L3:L107,L4:L108)</f>
        <v>-2.3669097336952834E-2</v>
      </c>
      <c r="Q36" s="8"/>
      <c r="R36" s="8"/>
      <c r="W36" s="3">
        <v>42095</v>
      </c>
      <c r="X36" s="6">
        <f t="shared" si="0"/>
        <v>4.3665322137152325</v>
      </c>
      <c r="Y36" s="6">
        <f t="shared" si="3"/>
        <v>-4.2866367754499812E-2</v>
      </c>
      <c r="AA36" s="8" t="s">
        <v>4</v>
      </c>
      <c r="AB36" s="6">
        <f>CORREL(Y3:Y107,Y4:Y108)</f>
        <v>-5.6091188670124737E-3</v>
      </c>
    </row>
    <row r="37" spans="1:36" x14ac:dyDescent="0.3">
      <c r="A37" s="3"/>
      <c r="B37" s="4"/>
      <c r="C37" s="4"/>
      <c r="D37" s="4"/>
      <c r="E37" s="4"/>
      <c r="F37" s="4"/>
      <c r="G37" s="5"/>
      <c r="I37" s="3">
        <v>42125</v>
      </c>
      <c r="J37" s="4">
        <v>79.19</v>
      </c>
      <c r="K37" s="4">
        <f t="shared" si="1"/>
        <v>0.42000000000000171</v>
      </c>
      <c r="L37" s="6">
        <f t="shared" si="2"/>
        <v>5.3319791798908433E-3</v>
      </c>
      <c r="N37" s="8" t="s">
        <v>5</v>
      </c>
      <c r="O37" s="6">
        <f>AVERAGE(L3:L108)</f>
        <v>2.6709255841709027E-2</v>
      </c>
      <c r="Q37" s="8"/>
      <c r="R37" s="8"/>
      <c r="S37" s="10" t="s">
        <v>20</v>
      </c>
      <c r="T37" s="8" t="s">
        <v>12</v>
      </c>
      <c r="U37" s="8" t="s">
        <v>10</v>
      </c>
      <c r="V37" s="9" t="s">
        <v>11</v>
      </c>
      <c r="W37" s="3">
        <v>42125</v>
      </c>
      <c r="X37" s="6">
        <f t="shared" si="0"/>
        <v>4.3718500282223207</v>
      </c>
      <c r="Y37" s="6">
        <f t="shared" si="3"/>
        <v>5.3178145070882366E-3</v>
      </c>
      <c r="AA37" s="8" t="s">
        <v>17</v>
      </c>
      <c r="AB37" s="6">
        <f>AVERAGE(Y3:Y108)</f>
        <v>2.1471044815047528E-2</v>
      </c>
      <c r="AD37" s="8"/>
      <c r="AE37" s="8"/>
      <c r="AF37" s="10" t="s">
        <v>20</v>
      </c>
      <c r="AG37" s="8" t="s">
        <v>21</v>
      </c>
      <c r="AH37" s="8" t="s">
        <v>10</v>
      </c>
      <c r="AI37" s="9" t="s">
        <v>11</v>
      </c>
    </row>
    <row r="38" spans="1:36" x14ac:dyDescent="0.3">
      <c r="A38" s="3"/>
      <c r="B38" s="4"/>
      <c r="C38" s="4"/>
      <c r="D38" s="4"/>
      <c r="E38" s="4"/>
      <c r="F38" s="4"/>
      <c r="G38" s="5"/>
      <c r="I38" s="3">
        <v>42156</v>
      </c>
      <c r="J38" s="4">
        <v>85.77</v>
      </c>
      <c r="K38" s="4">
        <f t="shared" si="1"/>
        <v>6.5799999999999983</v>
      </c>
      <c r="L38" s="6">
        <f t="shared" si="2"/>
        <v>8.3091299406490696E-2</v>
      </c>
      <c r="N38" s="8" t="s">
        <v>6</v>
      </c>
      <c r="O38" s="6">
        <f>_xlfn.STDEV.S(L3:L108)</f>
        <v>0.10342730461699159</v>
      </c>
      <c r="Q38" s="8" t="s">
        <v>19</v>
      </c>
      <c r="R38" s="8"/>
      <c r="S38" s="4">
        <v>302.82</v>
      </c>
      <c r="T38" s="6">
        <f>O37</f>
        <v>2.6709255841709027E-2</v>
      </c>
      <c r="U38" s="4">
        <f>S38*(1+T38)</f>
        <v>310.90809685398631</v>
      </c>
      <c r="V38" s="4">
        <f>S38*O38</f>
        <v>31.319856384117394</v>
      </c>
      <c r="W38" s="3">
        <v>42156</v>
      </c>
      <c r="X38" s="6">
        <f t="shared" si="0"/>
        <v>4.45166929500233</v>
      </c>
      <c r="Y38" s="6">
        <f t="shared" si="3"/>
        <v>7.9819266780009279E-2</v>
      </c>
      <c r="AA38" s="8" t="s">
        <v>18</v>
      </c>
      <c r="AB38" s="6">
        <f>_xlfn.STDEV.S(Y3:Y108)</f>
        <v>9.8982006827925947E-2</v>
      </c>
      <c r="AD38" s="8" t="s">
        <v>19</v>
      </c>
      <c r="AE38" s="8"/>
      <c r="AF38" s="6">
        <f>X108</f>
        <v>5.7131385695802264</v>
      </c>
      <c r="AG38" s="6">
        <f>AB37</f>
        <v>2.1471044815047528E-2</v>
      </c>
      <c r="AH38" s="6">
        <f>AF38+AG38</f>
        <v>5.7346096143952741</v>
      </c>
      <c r="AI38" s="6">
        <f>AB38</f>
        <v>9.8982006827925947E-2</v>
      </c>
    </row>
    <row r="39" spans="1:36" x14ac:dyDescent="0.3">
      <c r="A39" s="3"/>
      <c r="B39" s="4"/>
      <c r="C39" s="4"/>
      <c r="D39" s="4"/>
      <c r="E39" s="4"/>
      <c r="F39" s="4"/>
      <c r="G39" s="5"/>
      <c r="I39" s="3">
        <v>42186</v>
      </c>
      <c r="J39" s="4">
        <v>94.01</v>
      </c>
      <c r="K39" s="4">
        <f t="shared" si="1"/>
        <v>8.2400000000000091</v>
      </c>
      <c r="L39" s="6">
        <f t="shared" si="2"/>
        <v>9.6070887256616638E-2</v>
      </c>
      <c r="W39" s="3">
        <v>42186</v>
      </c>
      <c r="X39" s="6">
        <f t="shared" si="0"/>
        <v>4.5434011595904593</v>
      </c>
      <c r="Y39" s="6">
        <f t="shared" si="3"/>
        <v>9.1731864588129319E-2</v>
      </c>
      <c r="AD39" s="8" t="s">
        <v>22</v>
      </c>
      <c r="AE39" s="8"/>
      <c r="AF39" s="4">
        <f>EXP(AF38)</f>
        <v>302.82000000000011</v>
      </c>
      <c r="AG39" s="6"/>
      <c r="AH39" s="4">
        <f>EXP(AH38)</f>
        <v>309.39216493290883</v>
      </c>
      <c r="AI39" s="4">
        <f>AH39*EXP(AI38)</f>
        <v>341.58331642730298</v>
      </c>
      <c r="AJ39" s="8" t="s">
        <v>23</v>
      </c>
    </row>
    <row r="40" spans="1:36" x14ac:dyDescent="0.3">
      <c r="A40" s="3"/>
      <c r="B40" s="4"/>
      <c r="C40" s="4"/>
      <c r="D40" s="4"/>
      <c r="E40" s="4"/>
      <c r="F40" s="4"/>
      <c r="G40" s="5"/>
      <c r="I40" s="3">
        <v>42217</v>
      </c>
      <c r="J40" s="4">
        <v>89.43</v>
      </c>
      <c r="K40" s="4">
        <f t="shared" si="1"/>
        <v>-4.5799999999999983</v>
      </c>
      <c r="L40" s="6">
        <f t="shared" si="2"/>
        <v>-4.8718221465801487E-2</v>
      </c>
      <c r="W40" s="3">
        <v>42217</v>
      </c>
      <c r="X40" s="6">
        <f t="shared" si="0"/>
        <v>4.4934561963580899</v>
      </c>
      <c r="Y40" s="6">
        <f t="shared" si="3"/>
        <v>-4.994496323236941E-2</v>
      </c>
      <c r="AI40" s="4">
        <f>AH39*EXP(-AI38)</f>
        <v>280.23473957412813</v>
      </c>
      <c r="AJ40" s="8" t="s">
        <v>24</v>
      </c>
    </row>
    <row r="41" spans="1:36" x14ac:dyDescent="0.3">
      <c r="A41" s="3"/>
      <c r="B41" s="4"/>
      <c r="C41" s="4"/>
      <c r="D41" s="4"/>
      <c r="E41" s="4"/>
      <c r="F41" s="4"/>
      <c r="G41" s="5"/>
      <c r="I41" s="3">
        <v>42248</v>
      </c>
      <c r="J41" s="4">
        <v>89.9</v>
      </c>
      <c r="K41" s="4">
        <f t="shared" si="1"/>
        <v>0.46999999999999886</v>
      </c>
      <c r="L41" s="6">
        <f t="shared" si="2"/>
        <v>5.255507100525538E-3</v>
      </c>
      <c r="W41" s="3">
        <v>42248</v>
      </c>
      <c r="X41" s="6">
        <f t="shared" si="0"/>
        <v>4.498697941477575</v>
      </c>
      <c r="Y41" s="6">
        <f t="shared" si="3"/>
        <v>5.2417451194850528E-3</v>
      </c>
    </row>
    <row r="42" spans="1:36" x14ac:dyDescent="0.3">
      <c r="A42" s="3"/>
      <c r="B42" s="4"/>
      <c r="C42" s="4"/>
      <c r="D42" s="4"/>
      <c r="E42" s="4"/>
      <c r="F42" s="4"/>
      <c r="G42" s="5"/>
      <c r="I42" s="3">
        <v>42278</v>
      </c>
      <c r="J42" s="4">
        <v>101.97</v>
      </c>
      <c r="K42" s="4">
        <f t="shared" si="1"/>
        <v>12.069999999999993</v>
      </c>
      <c r="L42" s="6">
        <f t="shared" si="2"/>
        <v>0.1342602892102335</v>
      </c>
      <c r="W42" s="3">
        <v>42278</v>
      </c>
      <c r="X42" s="6">
        <f t="shared" si="0"/>
        <v>4.6246786523761347</v>
      </c>
      <c r="Y42" s="6">
        <f t="shared" si="3"/>
        <v>0.12598071089855978</v>
      </c>
    </row>
    <row r="43" spans="1:36" x14ac:dyDescent="0.3">
      <c r="A43" s="3"/>
      <c r="B43" s="4"/>
      <c r="C43" s="4"/>
      <c r="D43" s="4"/>
      <c r="E43" s="4"/>
      <c r="F43" s="4"/>
      <c r="G43" s="5"/>
      <c r="I43" s="3">
        <v>42309</v>
      </c>
      <c r="J43" s="4">
        <v>104.24</v>
      </c>
      <c r="K43" s="4">
        <f t="shared" si="1"/>
        <v>2.269999999999996</v>
      </c>
      <c r="L43" s="6">
        <f t="shared" si="2"/>
        <v>2.2261449445915425E-2</v>
      </c>
      <c r="W43" s="3">
        <v>42309</v>
      </c>
      <c r="X43" s="6">
        <f t="shared" si="0"/>
        <v>4.6466959328165895</v>
      </c>
      <c r="Y43" s="6">
        <f t="shared" si="3"/>
        <v>2.2017280440454812E-2</v>
      </c>
    </row>
    <row r="44" spans="1:36" x14ac:dyDescent="0.3">
      <c r="A44" s="3"/>
      <c r="B44" s="4"/>
      <c r="C44" s="4"/>
      <c r="D44" s="4"/>
      <c r="E44" s="4"/>
      <c r="F44" s="4"/>
      <c r="G44" s="5"/>
      <c r="I44" s="3">
        <v>42339</v>
      </c>
      <c r="J44" s="4">
        <v>104.66</v>
      </c>
      <c r="K44" s="4">
        <f t="shared" si="1"/>
        <v>0.42000000000000171</v>
      </c>
      <c r="L44" s="6">
        <f t="shared" si="2"/>
        <v>4.0291634689178981E-3</v>
      </c>
      <c r="W44" s="3">
        <v>42339</v>
      </c>
      <c r="X44" s="6">
        <f t="shared" si="0"/>
        <v>4.6507170009440619</v>
      </c>
      <c r="Y44" s="6">
        <f t="shared" si="3"/>
        <v>4.0210681274723825E-3</v>
      </c>
    </row>
    <row r="45" spans="1:36" x14ac:dyDescent="0.3">
      <c r="A45" s="3"/>
      <c r="B45" s="4"/>
      <c r="C45" s="4"/>
      <c r="D45" s="4"/>
      <c r="E45" s="4"/>
      <c r="F45" s="4"/>
      <c r="G45" s="5"/>
      <c r="I45" s="3">
        <v>42370</v>
      </c>
      <c r="J45" s="4">
        <v>112.21</v>
      </c>
      <c r="K45" s="4">
        <f t="shared" si="1"/>
        <v>7.5499999999999972</v>
      </c>
      <c r="L45" s="6">
        <f t="shared" si="2"/>
        <v>7.2138352761322355E-2</v>
      </c>
      <c r="W45" s="3">
        <v>42370</v>
      </c>
      <c r="X45" s="6">
        <f t="shared" si="0"/>
        <v>4.7203721156767751</v>
      </c>
      <c r="Y45" s="6">
        <f t="shared" si="3"/>
        <v>6.965511473271313E-2</v>
      </c>
    </row>
    <row r="46" spans="1:36" x14ac:dyDescent="0.3">
      <c r="A46" s="3"/>
      <c r="B46" s="4"/>
      <c r="C46" s="4"/>
      <c r="D46" s="4"/>
      <c r="E46" s="4"/>
      <c r="F46" s="4"/>
      <c r="G46" s="5"/>
      <c r="I46" s="3">
        <v>42401</v>
      </c>
      <c r="J46" s="4">
        <v>106.92</v>
      </c>
      <c r="K46" s="4">
        <f t="shared" si="1"/>
        <v>-5.289999999999992</v>
      </c>
      <c r="L46" s="6">
        <f t="shared" si="2"/>
        <v>-4.7143748329025868E-2</v>
      </c>
      <c r="W46" s="3">
        <v>42401</v>
      </c>
      <c r="X46" s="6">
        <f t="shared" si="0"/>
        <v>4.6720808912707179</v>
      </c>
      <c r="Y46" s="6">
        <f t="shared" si="3"/>
        <v>-4.8291224406057154E-2</v>
      </c>
    </row>
    <row r="47" spans="1:36" x14ac:dyDescent="0.3">
      <c r="A47" s="3"/>
      <c r="B47" s="4"/>
      <c r="C47" s="4"/>
      <c r="D47" s="4"/>
      <c r="E47" s="4"/>
      <c r="F47" s="4"/>
      <c r="G47" s="5"/>
      <c r="I47" s="3">
        <v>42430</v>
      </c>
      <c r="J47" s="4">
        <v>114.1</v>
      </c>
      <c r="K47" s="4">
        <f t="shared" si="1"/>
        <v>7.1799999999999926</v>
      </c>
      <c r="L47" s="6">
        <f t="shared" si="2"/>
        <v>6.7153011597455972E-2</v>
      </c>
      <c r="W47" s="3">
        <v>42430</v>
      </c>
      <c r="X47" s="6">
        <f t="shared" si="0"/>
        <v>4.7370752568680299</v>
      </c>
      <c r="Y47" s="6">
        <f t="shared" si="3"/>
        <v>6.4994365597311976E-2</v>
      </c>
    </row>
    <row r="48" spans="1:36" x14ac:dyDescent="0.3">
      <c r="A48" s="3"/>
      <c r="B48" s="4"/>
      <c r="C48" s="4"/>
      <c r="D48" s="4"/>
      <c r="E48" s="4"/>
      <c r="F48" s="4"/>
      <c r="G48" s="5"/>
      <c r="I48" s="3">
        <v>42461</v>
      </c>
      <c r="J48" s="4">
        <v>117.58</v>
      </c>
      <c r="K48" s="4">
        <f t="shared" si="1"/>
        <v>3.480000000000004</v>
      </c>
      <c r="L48" s="6">
        <f t="shared" si="2"/>
        <v>3.0499561787905381E-2</v>
      </c>
      <c r="W48" s="3">
        <v>42461</v>
      </c>
      <c r="X48" s="6">
        <f t="shared" si="0"/>
        <v>4.7671189529741085</v>
      </c>
      <c r="Y48" s="6">
        <f t="shared" si="3"/>
        <v>3.0043696106078599E-2</v>
      </c>
    </row>
    <row r="49" spans="1:25" x14ac:dyDescent="0.3">
      <c r="A49" s="3"/>
      <c r="B49" s="4"/>
      <c r="C49" s="4"/>
      <c r="D49" s="4"/>
      <c r="E49" s="4"/>
      <c r="F49" s="4"/>
      <c r="G49" s="5"/>
      <c r="I49" s="3">
        <v>42491</v>
      </c>
      <c r="J49" s="4">
        <v>118.81</v>
      </c>
      <c r="K49" s="4">
        <f t="shared" si="1"/>
        <v>1.230000000000004</v>
      </c>
      <c r="L49" s="6">
        <f t="shared" si="2"/>
        <v>1.0460962748766831E-2</v>
      </c>
      <c r="W49" s="3">
        <v>42491</v>
      </c>
      <c r="X49" s="6">
        <f t="shared" si="0"/>
        <v>4.777525578470196</v>
      </c>
      <c r="Y49" s="6">
        <f t="shared" si="3"/>
        <v>1.0406625496087507E-2</v>
      </c>
    </row>
    <row r="50" spans="1:25" x14ac:dyDescent="0.3">
      <c r="A50" s="3"/>
      <c r="B50" s="4"/>
      <c r="C50" s="4"/>
      <c r="D50" s="4"/>
      <c r="E50" s="4"/>
      <c r="F50" s="4"/>
      <c r="G50" s="5"/>
      <c r="I50" s="3">
        <v>42522</v>
      </c>
      <c r="J50" s="4">
        <v>114.28</v>
      </c>
      <c r="K50" s="4">
        <f t="shared" si="1"/>
        <v>-4.5300000000000011</v>
      </c>
      <c r="L50" s="6">
        <f t="shared" si="2"/>
        <v>-3.8128103694975178E-2</v>
      </c>
      <c r="W50" s="3">
        <v>42522</v>
      </c>
      <c r="X50" s="6">
        <f t="shared" si="0"/>
        <v>4.7386515773625719</v>
      </c>
      <c r="Y50" s="6">
        <f t="shared" si="3"/>
        <v>-3.8874001107624068E-2</v>
      </c>
    </row>
    <row r="51" spans="1:25" x14ac:dyDescent="0.3">
      <c r="A51" s="3"/>
      <c r="B51" s="4"/>
      <c r="C51" s="4"/>
      <c r="D51" s="4"/>
      <c r="E51" s="4"/>
      <c r="F51" s="4"/>
      <c r="G51" s="5"/>
      <c r="I51" s="3">
        <v>42552</v>
      </c>
      <c r="J51" s="4">
        <v>123.94</v>
      </c>
      <c r="K51" s="4">
        <f t="shared" si="1"/>
        <v>9.6599999999999966</v>
      </c>
      <c r="L51" s="6">
        <f t="shared" si="2"/>
        <v>8.4529226461323034E-2</v>
      </c>
      <c r="W51" s="3">
        <v>42552</v>
      </c>
      <c r="X51" s="6">
        <f t="shared" si="0"/>
        <v>4.8197975775339614</v>
      </c>
      <c r="Y51" s="6">
        <f t="shared" si="3"/>
        <v>8.114600017138951E-2</v>
      </c>
    </row>
    <row r="52" spans="1:25" x14ac:dyDescent="0.3">
      <c r="A52" s="3"/>
      <c r="B52" s="4"/>
      <c r="C52" s="4"/>
      <c r="D52" s="4"/>
      <c r="E52" s="4"/>
      <c r="F52" s="4"/>
      <c r="G52" s="5"/>
      <c r="I52" s="3">
        <v>42583</v>
      </c>
      <c r="J52" s="4">
        <v>126.12</v>
      </c>
      <c r="K52" s="4">
        <f t="shared" si="1"/>
        <v>2.1800000000000068</v>
      </c>
      <c r="L52" s="6">
        <f t="shared" si="2"/>
        <v>1.7589156043246786E-2</v>
      </c>
      <c r="W52" s="3">
        <v>42583</v>
      </c>
      <c r="X52" s="6">
        <f t="shared" si="0"/>
        <v>4.8372338346768604</v>
      </c>
      <c r="Y52" s="6">
        <f t="shared" si="3"/>
        <v>1.7436257142898981E-2</v>
      </c>
    </row>
    <row r="53" spans="1:25" x14ac:dyDescent="0.3">
      <c r="A53" s="3"/>
      <c r="B53" s="4"/>
      <c r="C53" s="4"/>
      <c r="D53" s="4"/>
      <c r="E53" s="4"/>
      <c r="F53" s="4"/>
      <c r="G53" s="5"/>
      <c r="I53" s="3">
        <v>42614</v>
      </c>
      <c r="J53" s="4">
        <v>128.27000000000001</v>
      </c>
      <c r="K53" s="4">
        <f t="shared" si="1"/>
        <v>2.1500000000000057</v>
      </c>
      <c r="L53" s="6">
        <f t="shared" si="2"/>
        <v>1.7047256581033982E-2</v>
      </c>
      <c r="W53" s="3">
        <v>42614</v>
      </c>
      <c r="X53" s="6">
        <f t="shared" si="0"/>
        <v>4.8541374173117591</v>
      </c>
      <c r="Y53" s="6">
        <f t="shared" si="3"/>
        <v>1.6903582634898662E-2</v>
      </c>
    </row>
    <row r="54" spans="1:25" x14ac:dyDescent="0.3">
      <c r="A54" s="3"/>
      <c r="B54" s="4"/>
      <c r="C54" s="4"/>
      <c r="D54" s="4"/>
      <c r="E54" s="4"/>
      <c r="F54" s="4"/>
      <c r="G54" s="5"/>
      <c r="I54" s="3">
        <v>42644</v>
      </c>
      <c r="J54" s="4">
        <v>130.99</v>
      </c>
      <c r="K54" s="4">
        <f t="shared" si="1"/>
        <v>2.7199999999999989</v>
      </c>
      <c r="L54" s="6">
        <f t="shared" si="2"/>
        <v>2.1205270133312533E-2</v>
      </c>
      <c r="W54" s="3">
        <v>42644</v>
      </c>
      <c r="X54" s="6">
        <f t="shared" si="0"/>
        <v>4.8751209844095573</v>
      </c>
      <c r="Y54" s="6">
        <f t="shared" si="3"/>
        <v>2.098356709779825E-2</v>
      </c>
    </row>
    <row r="55" spans="1:25" x14ac:dyDescent="0.3">
      <c r="A55" s="3"/>
      <c r="B55" s="4"/>
      <c r="C55" s="4"/>
      <c r="D55" s="4"/>
      <c r="E55" s="4"/>
      <c r="F55" s="4"/>
      <c r="G55" s="5"/>
      <c r="I55" s="3">
        <v>42675</v>
      </c>
      <c r="J55" s="4">
        <v>118.42</v>
      </c>
      <c r="K55" s="4">
        <f t="shared" si="1"/>
        <v>-12.570000000000007</v>
      </c>
      <c r="L55" s="6">
        <f t="shared" si="2"/>
        <v>-9.5961523780441302E-2</v>
      </c>
      <c r="W55" s="3">
        <v>42675</v>
      </c>
      <c r="X55" s="6">
        <f t="shared" si="0"/>
        <v>4.7742376271036298</v>
      </c>
      <c r="Y55" s="6">
        <f t="shared" si="3"/>
        <v>-0.10088335730592757</v>
      </c>
    </row>
    <row r="56" spans="1:25" x14ac:dyDescent="0.3">
      <c r="A56" s="3"/>
      <c r="B56" s="4"/>
      <c r="C56" s="4"/>
      <c r="D56" s="4"/>
      <c r="E56" s="4"/>
      <c r="F56" s="4"/>
      <c r="G56" s="5"/>
      <c r="I56" s="3">
        <v>42705</v>
      </c>
      <c r="J56" s="4">
        <v>115.05</v>
      </c>
      <c r="K56" s="4">
        <f t="shared" si="1"/>
        <v>-3.3700000000000045</v>
      </c>
      <c r="L56" s="6">
        <f t="shared" si="2"/>
        <v>-2.8458030738051043E-2</v>
      </c>
      <c r="W56" s="3">
        <v>42705</v>
      </c>
      <c r="X56" s="6">
        <f t="shared" si="0"/>
        <v>4.7453668164813747</v>
      </c>
      <c r="Y56" s="6">
        <f t="shared" si="3"/>
        <v>-2.887081062225505E-2</v>
      </c>
    </row>
    <row r="57" spans="1:25" x14ac:dyDescent="0.3">
      <c r="A57" s="3"/>
      <c r="B57" s="4"/>
      <c r="C57" s="4"/>
      <c r="D57" s="4"/>
      <c r="E57" s="4"/>
      <c r="F57" s="4"/>
      <c r="G57" s="5"/>
      <c r="I57" s="3">
        <v>42736</v>
      </c>
      <c r="J57" s="4">
        <v>130.32</v>
      </c>
      <c r="K57" s="4">
        <f t="shared" si="1"/>
        <v>15.269999999999996</v>
      </c>
      <c r="L57" s="6">
        <f t="shared" si="2"/>
        <v>0.1327249022164276</v>
      </c>
      <c r="W57" s="3">
        <v>42736</v>
      </c>
      <c r="X57" s="6">
        <f t="shared" si="0"/>
        <v>4.8699929642937896</v>
      </c>
      <c r="Y57" s="6">
        <f t="shared" si="3"/>
        <v>0.12462614781241488</v>
      </c>
    </row>
    <row r="58" spans="1:25" x14ac:dyDescent="0.3">
      <c r="A58" s="3"/>
      <c r="B58" s="4"/>
      <c r="C58" s="4"/>
      <c r="D58" s="4"/>
      <c r="E58" s="4"/>
      <c r="F58" s="4"/>
      <c r="G58" s="5"/>
      <c r="I58" s="3">
        <v>42767</v>
      </c>
      <c r="J58" s="4">
        <v>135.54</v>
      </c>
      <c r="K58" s="4">
        <f t="shared" si="1"/>
        <v>5.2199999999999989</v>
      </c>
      <c r="L58" s="6">
        <f t="shared" si="2"/>
        <v>4.0055248618784525E-2</v>
      </c>
      <c r="W58" s="3">
        <v>42767</v>
      </c>
      <c r="X58" s="6">
        <f t="shared" si="0"/>
        <v>4.9092667997079671</v>
      </c>
      <c r="Y58" s="6">
        <f t="shared" si="3"/>
        <v>3.9273835414177505E-2</v>
      </c>
    </row>
    <row r="59" spans="1:25" x14ac:dyDescent="0.3">
      <c r="A59" s="3"/>
      <c r="B59" s="4"/>
      <c r="C59" s="4"/>
      <c r="D59" s="4"/>
      <c r="E59" s="4"/>
      <c r="F59" s="4"/>
      <c r="G59" s="5"/>
      <c r="I59" s="3">
        <v>42795</v>
      </c>
      <c r="J59" s="4">
        <v>142.05000000000001</v>
      </c>
      <c r="K59" s="4">
        <f t="shared" si="1"/>
        <v>6.5100000000000193</v>
      </c>
      <c r="L59" s="6">
        <f t="shared" si="2"/>
        <v>4.803010181496252E-2</v>
      </c>
      <c r="W59" s="3">
        <v>42795</v>
      </c>
      <c r="X59" s="6">
        <f t="shared" si="0"/>
        <v>4.9561791083001969</v>
      </c>
      <c r="Y59" s="6">
        <f t="shared" si="3"/>
        <v>4.6912308592229834E-2</v>
      </c>
    </row>
    <row r="60" spans="1:25" x14ac:dyDescent="0.3">
      <c r="A60" s="3"/>
      <c r="B60" s="4"/>
      <c r="C60" s="4"/>
      <c r="D60" s="4"/>
      <c r="E60" s="4"/>
      <c r="F60" s="4"/>
      <c r="G60" s="5"/>
      <c r="I60" s="3">
        <v>42826</v>
      </c>
      <c r="J60" s="4">
        <v>150.25</v>
      </c>
      <c r="K60" s="4">
        <f t="shared" si="1"/>
        <v>8.1999999999999886</v>
      </c>
      <c r="L60" s="6">
        <f t="shared" si="2"/>
        <v>5.7726152763111493E-2</v>
      </c>
      <c r="W60" s="3">
        <v>42826</v>
      </c>
      <c r="X60" s="6">
        <f t="shared" si="0"/>
        <v>5.0123005734153168</v>
      </c>
      <c r="Y60" s="6">
        <f t="shared" si="3"/>
        <v>5.612146511511984E-2</v>
      </c>
    </row>
    <row r="61" spans="1:25" x14ac:dyDescent="0.3">
      <c r="A61" s="3"/>
      <c r="B61" s="4"/>
      <c r="C61" s="4"/>
      <c r="D61" s="4"/>
      <c r="E61" s="4"/>
      <c r="F61" s="4"/>
      <c r="G61" s="5"/>
      <c r="I61" s="3">
        <v>42856</v>
      </c>
      <c r="J61" s="4">
        <v>151.46</v>
      </c>
      <c r="K61" s="4">
        <f t="shared" si="1"/>
        <v>1.210000000000008</v>
      </c>
      <c r="L61" s="6">
        <f t="shared" si="2"/>
        <v>8.053244592346142E-3</v>
      </c>
      <c r="W61" s="3">
        <v>42856</v>
      </c>
      <c r="X61" s="6">
        <f t="shared" si="0"/>
        <v>5.0203215636856768</v>
      </c>
      <c r="Y61" s="6">
        <f t="shared" si="3"/>
        <v>8.0209902703600733E-3</v>
      </c>
    </row>
    <row r="62" spans="1:25" x14ac:dyDescent="0.3">
      <c r="A62" s="3"/>
      <c r="B62" s="4"/>
      <c r="C62" s="4"/>
      <c r="D62" s="4"/>
      <c r="E62" s="4"/>
      <c r="F62" s="4"/>
      <c r="G62" s="5"/>
      <c r="I62" s="3">
        <v>42887</v>
      </c>
      <c r="J62" s="4">
        <v>150.97999999999999</v>
      </c>
      <c r="K62" s="4">
        <f t="shared" si="1"/>
        <v>-0.48000000000001819</v>
      </c>
      <c r="L62" s="6">
        <f t="shared" si="2"/>
        <v>-3.1691535719002915E-3</v>
      </c>
      <c r="W62" s="3">
        <v>42887</v>
      </c>
      <c r="X62" s="6">
        <f t="shared" si="0"/>
        <v>5.0171473777114786</v>
      </c>
      <c r="Y62" s="6">
        <f t="shared" si="3"/>
        <v>-3.1741859741982736E-3</v>
      </c>
    </row>
    <row r="63" spans="1:25" x14ac:dyDescent="0.3">
      <c r="A63" s="3"/>
      <c r="B63" s="4"/>
      <c r="C63" s="4"/>
      <c r="D63" s="4"/>
      <c r="E63" s="4"/>
      <c r="F63" s="4"/>
      <c r="G63" s="5"/>
      <c r="I63" s="3">
        <v>42917</v>
      </c>
      <c r="J63" s="4">
        <v>169.25</v>
      </c>
      <c r="K63" s="4">
        <f t="shared" si="1"/>
        <v>18.27000000000001</v>
      </c>
      <c r="L63" s="6">
        <f t="shared" si="2"/>
        <v>0.12100940521923441</v>
      </c>
      <c r="W63" s="3">
        <v>42917</v>
      </c>
      <c r="X63" s="6">
        <f t="shared" si="0"/>
        <v>5.1313769117923842</v>
      </c>
      <c r="Y63" s="6">
        <f t="shared" si="3"/>
        <v>0.11422953408090564</v>
      </c>
    </row>
    <row r="64" spans="1:25" x14ac:dyDescent="0.3">
      <c r="A64" s="3"/>
      <c r="B64" s="4"/>
      <c r="C64" s="4"/>
      <c r="D64" s="4"/>
      <c r="E64" s="4"/>
      <c r="F64" s="4"/>
      <c r="G64" s="5"/>
      <c r="I64" s="3">
        <v>42948</v>
      </c>
      <c r="J64" s="4">
        <v>171.97</v>
      </c>
      <c r="K64" s="4">
        <f t="shared" si="1"/>
        <v>2.7199999999999989</v>
      </c>
      <c r="L64" s="6">
        <f t="shared" si="2"/>
        <v>1.6070901033973406E-2</v>
      </c>
      <c r="W64" s="3">
        <v>42948</v>
      </c>
      <c r="X64" s="6">
        <f t="shared" si="0"/>
        <v>5.1473200429961077</v>
      </c>
      <c r="Y64" s="6">
        <f t="shared" si="3"/>
        <v>1.5943131203723482E-2</v>
      </c>
    </row>
    <row r="65" spans="1:25" x14ac:dyDescent="0.3">
      <c r="A65" s="3"/>
      <c r="B65" s="4"/>
      <c r="C65" s="4"/>
      <c r="D65" s="4"/>
      <c r="E65" s="4"/>
      <c r="F65" s="4"/>
      <c r="G65" s="5"/>
      <c r="I65" s="3">
        <v>42979</v>
      </c>
      <c r="J65" s="4">
        <v>170.87</v>
      </c>
      <c r="K65" s="4">
        <f t="shared" si="1"/>
        <v>-1.0999999999999943</v>
      </c>
      <c r="L65" s="6">
        <f t="shared" si="2"/>
        <v>-6.3964644996219941E-3</v>
      </c>
      <c r="W65" s="3">
        <v>42979</v>
      </c>
      <c r="X65" s="6">
        <f t="shared" si="0"/>
        <v>5.140903033460182</v>
      </c>
      <c r="Y65" s="6">
        <f t="shared" si="3"/>
        <v>-6.4170095359257218E-3</v>
      </c>
    </row>
    <row r="66" spans="1:25" x14ac:dyDescent="0.3">
      <c r="A66" s="3"/>
      <c r="B66" s="4"/>
      <c r="C66" s="4"/>
      <c r="D66" s="4"/>
      <c r="E66" s="4"/>
      <c r="F66" s="4"/>
      <c r="G66" s="5"/>
      <c r="I66" s="3">
        <v>43009</v>
      </c>
      <c r="J66" s="4">
        <v>180.06</v>
      </c>
      <c r="K66" s="4">
        <f t="shared" si="1"/>
        <v>9.1899999999999977</v>
      </c>
      <c r="L66" s="6">
        <f t="shared" si="2"/>
        <v>5.3783578158834187E-2</v>
      </c>
      <c r="W66" s="3">
        <v>43009</v>
      </c>
      <c r="X66" s="6">
        <f t="shared" si="0"/>
        <v>5.1932901286803306</v>
      </c>
      <c r="Y66" s="6">
        <f t="shared" si="3"/>
        <v>5.2387095220148616E-2</v>
      </c>
    </row>
    <row r="67" spans="1:25" x14ac:dyDescent="0.3">
      <c r="A67" s="3"/>
      <c r="B67" s="4"/>
      <c r="C67" s="4"/>
      <c r="D67" s="4"/>
      <c r="E67" s="4"/>
      <c r="F67" s="4"/>
      <c r="G67" s="5"/>
      <c r="I67" s="3">
        <v>43040</v>
      </c>
      <c r="J67" s="4">
        <v>177.18</v>
      </c>
      <c r="K67" s="4">
        <f t="shared" si="1"/>
        <v>-2.8799999999999955</v>
      </c>
      <c r="L67" s="6">
        <f t="shared" si="2"/>
        <v>-1.5994668443852025E-2</v>
      </c>
      <c r="W67" s="3">
        <v>43040</v>
      </c>
      <c r="X67" s="6">
        <f t="shared" ref="X67:X108" si="4">LN(J67)</f>
        <v>5.1771661649838867</v>
      </c>
      <c r="Y67" s="6">
        <f t="shared" si="3"/>
        <v>-1.6123963696443866E-2</v>
      </c>
    </row>
    <row r="68" spans="1:25" x14ac:dyDescent="0.3">
      <c r="A68" s="3"/>
      <c r="B68" s="4"/>
      <c r="C68" s="4"/>
      <c r="D68" s="4"/>
      <c r="E68" s="4"/>
      <c r="F68" s="4"/>
      <c r="G68" s="5"/>
      <c r="I68" s="3">
        <v>43070</v>
      </c>
      <c r="J68" s="4">
        <v>176.46</v>
      </c>
      <c r="K68" s="4">
        <f t="shared" ref="K68:K108" si="5">J68-J67</f>
        <v>-0.71999999999999886</v>
      </c>
      <c r="L68" s="6">
        <f t="shared" ref="L68:L108" si="6">K68/J67</f>
        <v>-4.0636640704368376E-3</v>
      </c>
      <c r="W68" s="3">
        <v>43070</v>
      </c>
      <c r="X68" s="6">
        <f t="shared" si="4"/>
        <v>5.1730942217939591</v>
      </c>
      <c r="Y68" s="6">
        <f t="shared" ref="Y68:Y108" si="7">X68-X67</f>
        <v>-4.0719431899276515E-3</v>
      </c>
    </row>
    <row r="69" spans="1:25" x14ac:dyDescent="0.3">
      <c r="A69" s="3"/>
      <c r="B69" s="4"/>
      <c r="C69" s="4"/>
      <c r="D69" s="4"/>
      <c r="E69" s="4"/>
      <c r="F69" s="4"/>
      <c r="G69" s="5"/>
      <c r="I69" s="3">
        <v>43101</v>
      </c>
      <c r="J69" s="4">
        <v>186.89</v>
      </c>
      <c r="K69" s="4">
        <f t="shared" si="5"/>
        <v>10.429999999999978</v>
      </c>
      <c r="L69" s="6">
        <f t="shared" si="6"/>
        <v>5.9106879746117974E-2</v>
      </c>
      <c r="W69" s="3">
        <v>43101</v>
      </c>
      <c r="X69" s="6">
        <f t="shared" si="4"/>
        <v>5.2305202084822113</v>
      </c>
      <c r="Y69" s="6">
        <f t="shared" si="7"/>
        <v>5.7425986688252273E-2</v>
      </c>
    </row>
    <row r="70" spans="1:25" x14ac:dyDescent="0.3">
      <c r="A70" s="3"/>
      <c r="B70" s="4"/>
      <c r="C70" s="4"/>
      <c r="D70" s="4"/>
      <c r="E70" s="4"/>
      <c r="F70" s="4"/>
      <c r="G70" s="5"/>
      <c r="I70" s="3">
        <v>43132</v>
      </c>
      <c r="J70" s="4">
        <v>178.32</v>
      </c>
      <c r="K70" s="4">
        <f t="shared" si="5"/>
        <v>-8.5699999999999932</v>
      </c>
      <c r="L70" s="6">
        <f t="shared" si="6"/>
        <v>-4.5855851035368364E-2</v>
      </c>
      <c r="W70" s="3">
        <v>43132</v>
      </c>
      <c r="X70" s="6">
        <f t="shared" si="4"/>
        <v>5.1835796890776136</v>
      </c>
      <c r="Y70" s="6">
        <f t="shared" si="7"/>
        <v>-4.6940519404597758E-2</v>
      </c>
    </row>
    <row r="71" spans="1:25" x14ac:dyDescent="0.3">
      <c r="A71" s="3"/>
      <c r="B71" s="4"/>
      <c r="C71" s="4"/>
      <c r="D71" s="4"/>
      <c r="E71" s="4"/>
      <c r="F71" s="4"/>
      <c r="G71" s="5"/>
      <c r="I71" s="3">
        <v>43160</v>
      </c>
      <c r="J71" s="4">
        <v>159.79</v>
      </c>
      <c r="K71" s="4">
        <f t="shared" si="5"/>
        <v>-18.53</v>
      </c>
      <c r="L71" s="6">
        <f t="shared" si="6"/>
        <v>-0.10391431135038134</v>
      </c>
      <c r="W71" s="3">
        <v>43160</v>
      </c>
      <c r="X71" s="6">
        <f t="shared" si="4"/>
        <v>5.0738604531512967</v>
      </c>
      <c r="Y71" s="6">
        <f t="shared" si="7"/>
        <v>-0.10971923592631683</v>
      </c>
    </row>
    <row r="72" spans="1:25" x14ac:dyDescent="0.3">
      <c r="A72" s="3"/>
      <c r="B72" s="4"/>
      <c r="C72" s="4"/>
      <c r="D72" s="4"/>
      <c r="E72" s="4"/>
      <c r="F72" s="4"/>
      <c r="G72" s="5"/>
      <c r="I72" s="3">
        <v>43191</v>
      </c>
      <c r="J72" s="4">
        <v>172</v>
      </c>
      <c r="K72" s="4">
        <f t="shared" si="5"/>
        <v>12.210000000000008</v>
      </c>
      <c r="L72" s="6">
        <f t="shared" si="6"/>
        <v>7.6412791789223403E-2</v>
      </c>
      <c r="W72" s="3">
        <v>43191</v>
      </c>
      <c r="X72" s="6">
        <f t="shared" si="4"/>
        <v>5.1474944768134527</v>
      </c>
      <c r="Y72" s="6">
        <f t="shared" si="7"/>
        <v>7.363402366215599E-2</v>
      </c>
    </row>
    <row r="73" spans="1:25" x14ac:dyDescent="0.3">
      <c r="A73" s="3"/>
      <c r="B73" s="4"/>
      <c r="C73" s="4"/>
      <c r="D73" s="4"/>
      <c r="E73" s="4"/>
      <c r="F73" s="4"/>
      <c r="G73" s="5"/>
      <c r="I73" s="3">
        <v>43221</v>
      </c>
      <c r="J73" s="4">
        <v>191.78</v>
      </c>
      <c r="K73" s="4">
        <f t="shared" si="5"/>
        <v>19.78</v>
      </c>
      <c r="L73" s="6">
        <f t="shared" si="6"/>
        <v>0.115</v>
      </c>
      <c r="W73" s="3">
        <v>43221</v>
      </c>
      <c r="X73" s="6">
        <f t="shared" si="4"/>
        <v>5.2563488817255353</v>
      </c>
      <c r="Y73" s="6">
        <f t="shared" si="7"/>
        <v>0.10885440491208254</v>
      </c>
    </row>
    <row r="74" spans="1:25" x14ac:dyDescent="0.3">
      <c r="A74" s="3"/>
      <c r="B74" s="4"/>
      <c r="C74" s="4"/>
      <c r="D74" s="4"/>
      <c r="E74" s="4"/>
      <c r="F74" s="4"/>
      <c r="G74" s="5"/>
      <c r="I74" s="3">
        <v>43252</v>
      </c>
      <c r="J74" s="4">
        <v>194.32</v>
      </c>
      <c r="K74" s="4">
        <f t="shared" si="5"/>
        <v>2.539999999999992</v>
      </c>
      <c r="L74" s="6">
        <f t="shared" si="6"/>
        <v>1.3244342475753425E-2</v>
      </c>
      <c r="W74" s="3">
        <v>43252</v>
      </c>
      <c r="X74" s="6">
        <f t="shared" si="4"/>
        <v>5.2695062846939171</v>
      </c>
      <c r="Y74" s="6">
        <f t="shared" si="7"/>
        <v>1.3157402968381859E-2</v>
      </c>
    </row>
    <row r="75" spans="1:25" x14ac:dyDescent="0.3">
      <c r="A75" s="3"/>
      <c r="B75" s="4"/>
      <c r="C75" s="4"/>
      <c r="D75" s="4"/>
      <c r="E75" s="4"/>
      <c r="F75" s="4"/>
      <c r="G75" s="5"/>
      <c r="I75" s="3">
        <v>43282</v>
      </c>
      <c r="J75" s="4">
        <v>172.58</v>
      </c>
      <c r="K75" s="4">
        <f t="shared" si="5"/>
        <v>-21.739999999999981</v>
      </c>
      <c r="L75" s="6">
        <f t="shared" si="6"/>
        <v>-0.11187731576780559</v>
      </c>
      <c r="W75" s="3">
        <v>43282</v>
      </c>
      <c r="X75" s="6">
        <f t="shared" si="4"/>
        <v>5.1508608970801619</v>
      </c>
      <c r="Y75" s="6">
        <f t="shared" si="7"/>
        <v>-0.1186453876137552</v>
      </c>
    </row>
    <row r="76" spans="1:25" x14ac:dyDescent="0.3">
      <c r="A76" s="3"/>
      <c r="B76" s="4"/>
      <c r="C76" s="4"/>
      <c r="D76" s="4"/>
      <c r="E76" s="4"/>
      <c r="F76" s="4"/>
      <c r="G76" s="5"/>
      <c r="I76" s="3">
        <v>43313</v>
      </c>
      <c r="J76" s="4">
        <v>175.73</v>
      </c>
      <c r="K76" s="4">
        <f t="shared" si="5"/>
        <v>3.1499999999999773</v>
      </c>
      <c r="L76" s="6">
        <f t="shared" si="6"/>
        <v>1.825240468188653E-2</v>
      </c>
      <c r="W76" s="3">
        <v>43313</v>
      </c>
      <c r="X76" s="6">
        <f t="shared" si="4"/>
        <v>5.1689487262067546</v>
      </c>
      <c r="Y76" s="6">
        <f t="shared" si="7"/>
        <v>1.808782912659268E-2</v>
      </c>
    </row>
    <row r="77" spans="1:25" x14ac:dyDescent="0.3">
      <c r="A77" s="3"/>
      <c r="B77" s="4"/>
      <c r="C77" s="4"/>
      <c r="D77" s="4"/>
      <c r="E77" s="4"/>
      <c r="F77" s="4"/>
      <c r="G77" s="5"/>
      <c r="I77" s="3">
        <v>43344</v>
      </c>
      <c r="J77" s="4">
        <v>164.46</v>
      </c>
      <c r="K77" s="4">
        <f t="shared" si="5"/>
        <v>-11.269999999999982</v>
      </c>
      <c r="L77" s="6">
        <f t="shared" si="6"/>
        <v>-6.4132475957434598E-2</v>
      </c>
      <c r="W77" s="3">
        <v>43344</v>
      </c>
      <c r="X77" s="6">
        <f t="shared" si="4"/>
        <v>5.1026673795427495</v>
      </c>
      <c r="Y77" s="6">
        <f t="shared" si="7"/>
        <v>-6.6281346664005092E-2</v>
      </c>
    </row>
    <row r="78" spans="1:25" x14ac:dyDescent="0.3">
      <c r="A78" s="3"/>
      <c r="B78" s="4"/>
      <c r="C78" s="4"/>
      <c r="D78" s="4"/>
      <c r="E78" s="4"/>
      <c r="F78" s="4"/>
      <c r="G78" s="5"/>
      <c r="I78" s="3">
        <v>43374</v>
      </c>
      <c r="J78" s="4">
        <v>151.79</v>
      </c>
      <c r="K78" s="4">
        <f t="shared" si="5"/>
        <v>-12.670000000000016</v>
      </c>
      <c r="L78" s="6">
        <f t="shared" si="6"/>
        <v>-7.7040009728809533E-2</v>
      </c>
      <c r="W78" s="3">
        <v>43374</v>
      </c>
      <c r="X78" s="6">
        <f t="shared" si="4"/>
        <v>5.0224979866387676</v>
      </c>
      <c r="Y78" s="6">
        <f t="shared" si="7"/>
        <v>-8.0169392903981951E-2</v>
      </c>
    </row>
    <row r="79" spans="1:25" x14ac:dyDescent="0.3">
      <c r="A79" s="3"/>
      <c r="B79" s="4"/>
      <c r="C79" s="4"/>
      <c r="D79" s="4"/>
      <c r="E79" s="4"/>
      <c r="F79" s="4"/>
      <c r="G79" s="5"/>
      <c r="I79" s="3">
        <v>43405</v>
      </c>
      <c r="J79" s="4">
        <v>140.61000000000001</v>
      </c>
      <c r="K79" s="4">
        <f t="shared" si="5"/>
        <v>-11.179999999999978</v>
      </c>
      <c r="L79" s="6">
        <f t="shared" si="6"/>
        <v>-7.365439093484405E-2</v>
      </c>
      <c r="W79" s="3">
        <v>43405</v>
      </c>
      <c r="X79" s="6">
        <f t="shared" si="4"/>
        <v>4.9459901006027245</v>
      </c>
      <c r="Y79" s="6">
        <f t="shared" si="7"/>
        <v>-7.6507886036043082E-2</v>
      </c>
    </row>
    <row r="80" spans="1:25" x14ac:dyDescent="0.3">
      <c r="A80" s="3"/>
      <c r="B80" s="4"/>
      <c r="C80" s="4"/>
      <c r="D80" s="4"/>
      <c r="E80" s="4"/>
      <c r="F80" s="4"/>
      <c r="G80" s="5"/>
      <c r="I80" s="3">
        <v>43435</v>
      </c>
      <c r="J80" s="4">
        <v>131.09</v>
      </c>
      <c r="K80" s="4">
        <f t="shared" si="5"/>
        <v>-9.5200000000000102</v>
      </c>
      <c r="L80" s="6">
        <f t="shared" si="6"/>
        <v>-6.7704999644406585E-2</v>
      </c>
      <c r="W80" s="3">
        <v>43435</v>
      </c>
      <c r="X80" s="6">
        <f t="shared" si="4"/>
        <v>4.8758841102097179</v>
      </c>
      <c r="Y80" s="6">
        <f t="shared" si="7"/>
        <v>-7.0105990393006579E-2</v>
      </c>
    </row>
    <row r="81" spans="1:25" x14ac:dyDescent="0.3">
      <c r="A81" s="3"/>
      <c r="B81" s="4"/>
      <c r="C81" s="4"/>
      <c r="D81" s="4"/>
      <c r="E81" s="4"/>
      <c r="F81" s="4"/>
      <c r="G81" s="5"/>
      <c r="I81" s="3">
        <v>43466</v>
      </c>
      <c r="J81" s="4">
        <v>166.69</v>
      </c>
      <c r="K81" s="4">
        <f t="shared" si="5"/>
        <v>35.599999999999994</v>
      </c>
      <c r="L81" s="6">
        <f t="shared" si="6"/>
        <v>0.27156915096498585</v>
      </c>
      <c r="W81" s="3">
        <v>43466</v>
      </c>
      <c r="X81" s="6">
        <f t="shared" si="4"/>
        <v>5.1161357999549963</v>
      </c>
      <c r="Y81" s="6">
        <f t="shared" si="7"/>
        <v>0.24025168974527844</v>
      </c>
    </row>
    <row r="82" spans="1:25" x14ac:dyDescent="0.3">
      <c r="A82" s="3"/>
      <c r="B82" s="4"/>
      <c r="C82" s="4"/>
      <c r="D82" s="4"/>
      <c r="E82" s="4"/>
      <c r="F82" s="4"/>
      <c r="G82" s="5"/>
      <c r="I82" s="3">
        <v>43497</v>
      </c>
      <c r="J82" s="4">
        <v>161.44999999999999</v>
      </c>
      <c r="K82" s="4">
        <f t="shared" si="5"/>
        <v>-5.2400000000000091</v>
      </c>
      <c r="L82" s="6">
        <f t="shared" si="6"/>
        <v>-3.1435599016137794E-2</v>
      </c>
      <c r="W82" s="3">
        <v>43497</v>
      </c>
      <c r="X82" s="6">
        <f t="shared" si="4"/>
        <v>5.0841954972042842</v>
      </c>
      <c r="Y82" s="6">
        <f t="shared" si="7"/>
        <v>-3.1940302750712135E-2</v>
      </c>
    </row>
    <row r="83" spans="1:25" x14ac:dyDescent="0.3">
      <c r="A83" s="3"/>
      <c r="B83" s="4"/>
      <c r="C83" s="4"/>
      <c r="D83" s="4"/>
      <c r="E83" s="4"/>
      <c r="F83" s="4"/>
      <c r="G83" s="5"/>
      <c r="I83" s="3">
        <v>43525</v>
      </c>
      <c r="J83" s="4">
        <v>166.69</v>
      </c>
      <c r="K83" s="4">
        <f t="shared" si="5"/>
        <v>5.2400000000000091</v>
      </c>
      <c r="L83" s="6">
        <f t="shared" si="6"/>
        <v>3.2455868689996961E-2</v>
      </c>
      <c r="W83" s="3">
        <v>43525</v>
      </c>
      <c r="X83" s="6">
        <f t="shared" si="4"/>
        <v>5.1161357999549963</v>
      </c>
      <c r="Y83" s="6">
        <f t="shared" si="7"/>
        <v>3.1940302750712135E-2</v>
      </c>
    </row>
    <row r="84" spans="1:25" x14ac:dyDescent="0.3">
      <c r="A84" s="3"/>
      <c r="B84" s="4"/>
      <c r="C84" s="4"/>
      <c r="D84" s="4"/>
      <c r="E84" s="4"/>
      <c r="F84" s="4"/>
      <c r="G84" s="5"/>
      <c r="I84" s="3">
        <v>43556</v>
      </c>
      <c r="J84" s="4">
        <v>193.4</v>
      </c>
      <c r="K84" s="4">
        <f t="shared" si="5"/>
        <v>26.710000000000008</v>
      </c>
      <c r="L84" s="6">
        <f t="shared" si="6"/>
        <v>0.16023756674065637</v>
      </c>
      <c r="W84" s="3">
        <v>43556</v>
      </c>
      <c r="X84" s="6">
        <f t="shared" si="4"/>
        <v>5.2647605830191937</v>
      </c>
      <c r="Y84" s="6">
        <f t="shared" si="7"/>
        <v>0.14862478306419735</v>
      </c>
    </row>
    <row r="85" spans="1:25" x14ac:dyDescent="0.3">
      <c r="A85" s="3"/>
      <c r="B85" s="4"/>
      <c r="C85" s="4"/>
      <c r="D85" s="4"/>
      <c r="E85" s="4"/>
      <c r="F85" s="4"/>
      <c r="G85" s="5"/>
      <c r="I85" s="3">
        <v>43586</v>
      </c>
      <c r="J85" s="4">
        <v>177.47</v>
      </c>
      <c r="K85" s="4">
        <f t="shared" si="5"/>
        <v>-15.930000000000007</v>
      </c>
      <c r="L85" s="6">
        <f t="shared" si="6"/>
        <v>-8.2368148914167563E-2</v>
      </c>
      <c r="W85" s="3">
        <v>43586</v>
      </c>
      <c r="X85" s="6">
        <f t="shared" si="4"/>
        <v>5.1788015805464731</v>
      </c>
      <c r="Y85" s="6">
        <f t="shared" si="7"/>
        <v>-8.5959002472720591E-2</v>
      </c>
    </row>
    <row r="86" spans="1:25" x14ac:dyDescent="0.3">
      <c r="A86" s="3"/>
      <c r="B86" s="4"/>
      <c r="C86" s="4"/>
      <c r="D86" s="4"/>
      <c r="E86" s="4"/>
      <c r="F86" s="4"/>
      <c r="G86" s="5"/>
      <c r="I86" s="3">
        <v>43617</v>
      </c>
      <c r="J86" s="4">
        <v>193</v>
      </c>
      <c r="K86" s="4">
        <f t="shared" si="5"/>
        <v>15.530000000000001</v>
      </c>
      <c r="L86" s="6">
        <f t="shared" si="6"/>
        <v>8.7507747788358597E-2</v>
      </c>
      <c r="W86" s="3">
        <v>43617</v>
      </c>
      <c r="X86" s="6">
        <f t="shared" si="4"/>
        <v>5.2626901889048856</v>
      </c>
      <c r="Y86" s="6">
        <f t="shared" si="7"/>
        <v>8.3888608358412498E-2</v>
      </c>
    </row>
    <row r="87" spans="1:25" x14ac:dyDescent="0.3">
      <c r="A87" s="3"/>
      <c r="B87" s="4"/>
      <c r="C87" s="4"/>
      <c r="D87" s="4"/>
      <c r="E87" s="4"/>
      <c r="F87" s="4"/>
      <c r="G87" s="5"/>
      <c r="I87" s="3">
        <v>43647</v>
      </c>
      <c r="J87" s="4">
        <v>194.23</v>
      </c>
      <c r="K87" s="4">
        <f t="shared" si="5"/>
        <v>1.2299999999999898</v>
      </c>
      <c r="L87" s="6">
        <f t="shared" si="6"/>
        <v>6.3730569948186001E-3</v>
      </c>
      <c r="W87" s="3">
        <v>43647</v>
      </c>
      <c r="X87" s="6">
        <f t="shared" si="4"/>
        <v>5.2690430238440413</v>
      </c>
      <c r="Y87" s="6">
        <f t="shared" si="7"/>
        <v>6.3528349391557271E-3</v>
      </c>
    </row>
    <row r="88" spans="1:25" x14ac:dyDescent="0.3">
      <c r="A88" s="3"/>
      <c r="B88" s="4"/>
      <c r="C88" s="4"/>
      <c r="D88" s="4"/>
      <c r="E88" s="4"/>
      <c r="F88" s="4"/>
      <c r="G88" s="5"/>
      <c r="I88" s="3">
        <v>43678</v>
      </c>
      <c r="J88" s="4">
        <v>185.67</v>
      </c>
      <c r="K88" s="4">
        <f t="shared" si="5"/>
        <v>-8.5600000000000023</v>
      </c>
      <c r="L88" s="6">
        <f t="shared" si="6"/>
        <v>-4.407146166915514E-2</v>
      </c>
      <c r="W88" s="3">
        <v>43678</v>
      </c>
      <c r="X88" s="6">
        <f t="shared" si="4"/>
        <v>5.2239709044193798</v>
      </c>
      <c r="Y88" s="6">
        <f t="shared" si="7"/>
        <v>-4.5072119424661494E-2</v>
      </c>
    </row>
    <row r="89" spans="1:25" x14ac:dyDescent="0.3">
      <c r="A89" s="3"/>
      <c r="B89" s="4"/>
      <c r="C89" s="4"/>
      <c r="D89" s="4"/>
      <c r="E89" s="4"/>
      <c r="F89" s="4"/>
      <c r="G89" s="5"/>
      <c r="I89" s="3">
        <v>43709</v>
      </c>
      <c r="J89" s="4">
        <v>178.08</v>
      </c>
      <c r="K89" s="4">
        <f t="shared" si="5"/>
        <v>-7.589999999999975</v>
      </c>
      <c r="L89" s="6">
        <f t="shared" si="6"/>
        <v>-4.0878978833413987E-2</v>
      </c>
      <c r="W89" s="3">
        <v>43709</v>
      </c>
      <c r="X89" s="6">
        <f t="shared" si="4"/>
        <v>5.1822328875272348</v>
      </c>
      <c r="Y89" s="6">
        <f t="shared" si="7"/>
        <v>-4.1738016892145069E-2</v>
      </c>
    </row>
    <row r="90" spans="1:25" x14ac:dyDescent="0.3">
      <c r="A90" s="3"/>
      <c r="B90" s="4"/>
      <c r="C90" s="4"/>
      <c r="D90" s="4"/>
      <c r="E90" s="4"/>
      <c r="F90" s="4"/>
      <c r="G90" s="5"/>
      <c r="I90" s="3">
        <v>43739</v>
      </c>
      <c r="J90" s="4">
        <v>191.65</v>
      </c>
      <c r="K90" s="4">
        <f t="shared" si="5"/>
        <v>13.569999999999993</v>
      </c>
      <c r="L90" s="6">
        <f t="shared" si="6"/>
        <v>7.6201707097933474E-2</v>
      </c>
      <c r="W90" s="3">
        <v>43739</v>
      </c>
      <c r="X90" s="6">
        <f t="shared" si="4"/>
        <v>5.2556707918265637</v>
      </c>
      <c r="Y90" s="6">
        <f t="shared" si="7"/>
        <v>7.3437904299328949E-2</v>
      </c>
    </row>
    <row r="91" spans="1:25" x14ac:dyDescent="0.3">
      <c r="A91" s="3"/>
      <c r="B91" s="4"/>
      <c r="C91" s="4"/>
      <c r="D91" s="4"/>
      <c r="E91" s="4"/>
      <c r="F91" s="4"/>
      <c r="G91" s="5"/>
      <c r="I91" s="3">
        <v>43770</v>
      </c>
      <c r="J91" s="4">
        <v>201.64</v>
      </c>
      <c r="K91" s="4">
        <f t="shared" si="5"/>
        <v>9.9899999999999807</v>
      </c>
      <c r="L91" s="6">
        <f t="shared" si="6"/>
        <v>5.2126271849725958E-2</v>
      </c>
      <c r="W91" s="3">
        <v>43770</v>
      </c>
      <c r="X91" s="6">
        <f t="shared" si="4"/>
        <v>5.3064839292144299</v>
      </c>
      <c r="Y91" s="6">
        <f t="shared" si="7"/>
        <v>5.0813137387866192E-2</v>
      </c>
    </row>
    <row r="92" spans="1:25" x14ac:dyDescent="0.3">
      <c r="A92" s="3"/>
      <c r="B92" s="4"/>
      <c r="C92" s="4"/>
      <c r="D92" s="4"/>
      <c r="E92" s="4"/>
      <c r="F92" s="4"/>
      <c r="G92" s="5"/>
      <c r="I92" s="3">
        <v>43800</v>
      </c>
      <c r="J92" s="4">
        <v>205.25</v>
      </c>
      <c r="K92" s="4">
        <f t="shared" si="5"/>
        <v>3.6100000000000136</v>
      </c>
      <c r="L92" s="6">
        <f t="shared" si="6"/>
        <v>1.7903193810751904E-2</v>
      </c>
      <c r="W92" s="3">
        <v>43800</v>
      </c>
      <c r="X92" s="6">
        <f t="shared" si="4"/>
        <v>5.3242287483325379</v>
      </c>
      <c r="Y92" s="6">
        <f t="shared" si="7"/>
        <v>1.7744819118107991E-2</v>
      </c>
    </row>
    <row r="93" spans="1:25" x14ac:dyDescent="0.3">
      <c r="A93" s="3"/>
      <c r="B93" s="4"/>
      <c r="C93" s="4"/>
      <c r="D93" s="4"/>
      <c r="E93" s="4"/>
      <c r="F93" s="4"/>
      <c r="G93" s="5"/>
      <c r="I93" s="3">
        <v>43831</v>
      </c>
      <c r="J93" s="4">
        <v>201.91</v>
      </c>
      <c r="K93" s="4">
        <f t="shared" si="5"/>
        <v>-3.3400000000000034</v>
      </c>
      <c r="L93" s="6">
        <f t="shared" si="6"/>
        <v>-1.627283800243607E-2</v>
      </c>
      <c r="W93" s="3">
        <v>43831</v>
      </c>
      <c r="X93" s="6">
        <f t="shared" si="4"/>
        <v>5.3078220535622824</v>
      </c>
      <c r="Y93" s="6">
        <f t="shared" si="7"/>
        <v>-1.640669477025547E-2</v>
      </c>
    </row>
    <row r="94" spans="1:25" x14ac:dyDescent="0.3">
      <c r="A94" s="3"/>
      <c r="B94" s="4"/>
      <c r="C94" s="4"/>
      <c r="D94" s="4"/>
      <c r="E94" s="4"/>
      <c r="F94" s="4"/>
      <c r="G94" s="5"/>
      <c r="I94" s="3">
        <v>43862</v>
      </c>
      <c r="J94" s="4">
        <v>192.47</v>
      </c>
      <c r="K94" s="4">
        <f t="shared" si="5"/>
        <v>-9.4399999999999977</v>
      </c>
      <c r="L94" s="6">
        <f t="shared" si="6"/>
        <v>-4.6753504036451871E-2</v>
      </c>
      <c r="W94" s="3">
        <v>43862</v>
      </c>
      <c r="X94" s="6">
        <f t="shared" si="4"/>
        <v>5.2599402974270326</v>
      </c>
      <c r="Y94" s="6">
        <f t="shared" si="7"/>
        <v>-4.7881756135249809E-2</v>
      </c>
    </row>
    <row r="95" spans="1:25" x14ac:dyDescent="0.3">
      <c r="A95" s="3"/>
      <c r="B95" s="4"/>
      <c r="C95" s="4"/>
      <c r="D95" s="4"/>
      <c r="E95" s="4"/>
      <c r="F95" s="4"/>
      <c r="G95" s="5"/>
      <c r="I95" s="3">
        <v>43891</v>
      </c>
      <c r="J95" s="4">
        <v>166.8</v>
      </c>
      <c r="K95" s="4">
        <f t="shared" si="5"/>
        <v>-25.669999999999987</v>
      </c>
      <c r="L95" s="6">
        <f t="shared" si="6"/>
        <v>-0.13337143450927411</v>
      </c>
      <c r="W95" s="3">
        <v>43891</v>
      </c>
      <c r="X95" s="6">
        <f t="shared" si="4"/>
        <v>5.1167954899246464</v>
      </c>
      <c r="Y95" s="6">
        <f t="shared" si="7"/>
        <v>-0.14314480750238623</v>
      </c>
    </row>
    <row r="96" spans="1:25" x14ac:dyDescent="0.3">
      <c r="A96" s="3"/>
      <c r="B96" s="4"/>
      <c r="C96" s="4"/>
      <c r="D96" s="4"/>
      <c r="E96" s="4"/>
      <c r="F96" s="4"/>
      <c r="G96" s="5"/>
      <c r="I96" s="3">
        <v>43922</v>
      </c>
      <c r="J96" s="4">
        <v>204.71</v>
      </c>
      <c r="K96" s="4">
        <f t="shared" si="5"/>
        <v>37.909999999999997</v>
      </c>
      <c r="L96" s="6">
        <f t="shared" si="6"/>
        <v>0.22727817745803353</v>
      </c>
      <c r="W96" s="3">
        <v>43922</v>
      </c>
      <c r="X96" s="6">
        <f t="shared" si="4"/>
        <v>5.3215943434525297</v>
      </c>
      <c r="Y96" s="6">
        <f t="shared" si="7"/>
        <v>0.2047988535278833</v>
      </c>
    </row>
    <row r="97" spans="1:25" x14ac:dyDescent="0.3">
      <c r="A97" s="3"/>
      <c r="B97" s="4"/>
      <c r="C97" s="4"/>
      <c r="D97" s="4"/>
      <c r="E97" s="4"/>
      <c r="F97" s="4"/>
      <c r="G97" s="5"/>
      <c r="I97" s="3">
        <v>43952</v>
      </c>
      <c r="J97" s="4">
        <v>225.09</v>
      </c>
      <c r="K97" s="4">
        <f t="shared" si="5"/>
        <v>20.379999999999995</v>
      </c>
      <c r="L97" s="6">
        <f t="shared" si="6"/>
        <v>9.9555468711836237E-2</v>
      </c>
      <c r="W97" s="3">
        <v>43952</v>
      </c>
      <c r="X97" s="6">
        <f t="shared" si="4"/>
        <v>5.4165003222257475</v>
      </c>
      <c r="Y97" s="6">
        <f t="shared" si="7"/>
        <v>9.4905978773217825E-2</v>
      </c>
    </row>
    <row r="98" spans="1:25" x14ac:dyDescent="0.3">
      <c r="A98" s="3"/>
      <c r="B98" s="4"/>
      <c r="C98" s="4"/>
      <c r="D98" s="4"/>
      <c r="E98" s="4"/>
      <c r="F98" s="4"/>
      <c r="G98" s="5"/>
      <c r="I98" s="3">
        <v>43983</v>
      </c>
      <c r="J98" s="4">
        <v>227.07</v>
      </c>
      <c r="K98" s="4">
        <f t="shared" si="5"/>
        <v>1.9799999999999898</v>
      </c>
      <c r="L98" s="6">
        <f t="shared" si="6"/>
        <v>8.7964814074369801E-3</v>
      </c>
      <c r="W98" s="3">
        <v>43983</v>
      </c>
      <c r="X98" s="6">
        <f t="shared" si="4"/>
        <v>5.4252583399891856</v>
      </c>
      <c r="Y98" s="6">
        <f t="shared" si="7"/>
        <v>8.7580177634380973E-3</v>
      </c>
    </row>
    <row r="99" spans="1:25" x14ac:dyDescent="0.3">
      <c r="A99" s="3"/>
      <c r="B99" s="4"/>
      <c r="C99" s="4"/>
      <c r="D99" s="4"/>
      <c r="E99" s="4"/>
      <c r="F99" s="4"/>
      <c r="G99" s="5"/>
      <c r="I99" s="3">
        <v>44013</v>
      </c>
      <c r="J99" s="4">
        <v>253.67</v>
      </c>
      <c r="K99" s="4">
        <f t="shared" si="5"/>
        <v>26.599999999999994</v>
      </c>
      <c r="L99" s="6">
        <f t="shared" si="6"/>
        <v>0.11714449288765577</v>
      </c>
      <c r="W99" s="3">
        <v>44013</v>
      </c>
      <c r="X99" s="6">
        <f t="shared" si="4"/>
        <v>5.5360342097117066</v>
      </c>
      <c r="Y99" s="6">
        <f t="shared" si="7"/>
        <v>0.11077586972252096</v>
      </c>
    </row>
    <row r="100" spans="1:25" x14ac:dyDescent="0.3">
      <c r="A100" s="3"/>
      <c r="B100" s="4"/>
      <c r="C100" s="4"/>
      <c r="D100" s="4"/>
      <c r="E100" s="4"/>
      <c r="F100" s="4"/>
      <c r="G100" s="5"/>
      <c r="I100" s="3">
        <v>44044</v>
      </c>
      <c r="J100" s="4">
        <v>293.2</v>
      </c>
      <c r="K100" s="4">
        <f t="shared" si="5"/>
        <v>39.53</v>
      </c>
      <c r="L100" s="6">
        <f t="shared" si="6"/>
        <v>0.15583238065202823</v>
      </c>
      <c r="W100" s="3">
        <v>44044</v>
      </c>
      <c r="X100" s="6">
        <f t="shared" si="4"/>
        <v>5.6808549700124962</v>
      </c>
      <c r="Y100" s="6">
        <f t="shared" si="7"/>
        <v>0.14482076030078961</v>
      </c>
    </row>
    <row r="101" spans="1:25" x14ac:dyDescent="0.3">
      <c r="A101" s="3"/>
      <c r="B101" s="4"/>
      <c r="C101" s="4"/>
      <c r="D101" s="4"/>
      <c r="E101" s="4"/>
      <c r="F101" s="4"/>
      <c r="G101" s="5"/>
      <c r="I101" s="3">
        <v>44075</v>
      </c>
      <c r="J101" s="4">
        <v>261.89999999999998</v>
      </c>
      <c r="K101" s="4">
        <f t="shared" si="5"/>
        <v>-31.300000000000011</v>
      </c>
      <c r="L101" s="6">
        <f t="shared" si="6"/>
        <v>-0.10675306957708053</v>
      </c>
      <c r="W101" s="3">
        <v>44075</v>
      </c>
      <c r="X101" s="6">
        <f t="shared" si="4"/>
        <v>5.567962751513666</v>
      </c>
      <c r="Y101" s="6">
        <f t="shared" si="7"/>
        <v>-0.11289221849883013</v>
      </c>
    </row>
    <row r="102" spans="1:25" x14ac:dyDescent="0.3">
      <c r="A102" s="3"/>
      <c r="B102" s="4"/>
      <c r="C102" s="4"/>
      <c r="D102" s="4"/>
      <c r="E102" s="4"/>
      <c r="F102" s="4"/>
      <c r="G102" s="5"/>
      <c r="I102" s="3">
        <v>44105</v>
      </c>
      <c r="J102" s="4">
        <v>263.11</v>
      </c>
      <c r="K102" s="4">
        <f t="shared" si="5"/>
        <v>1.2100000000000364</v>
      </c>
      <c r="L102" s="6">
        <f t="shared" si="6"/>
        <v>4.6200840015274396E-3</v>
      </c>
      <c r="W102" s="3">
        <v>44105</v>
      </c>
      <c r="X102" s="6">
        <f t="shared" si="4"/>
        <v>5.5725721956857877</v>
      </c>
      <c r="Y102" s="6">
        <f t="shared" si="7"/>
        <v>4.6094441721216128E-3</v>
      </c>
    </row>
    <row r="103" spans="1:25" x14ac:dyDescent="0.3">
      <c r="A103" s="3"/>
      <c r="B103" s="4"/>
      <c r="C103" s="4"/>
      <c r="D103" s="4"/>
      <c r="E103" s="4"/>
      <c r="F103" s="4"/>
      <c r="G103" s="5"/>
      <c r="I103" s="3">
        <v>44136</v>
      </c>
      <c r="J103" s="4">
        <v>276.97000000000003</v>
      </c>
      <c r="K103" s="4">
        <f t="shared" si="5"/>
        <v>13.860000000000014</v>
      </c>
      <c r="L103" s="6">
        <f t="shared" si="6"/>
        <v>5.2677587320892449E-2</v>
      </c>
      <c r="W103" s="3">
        <v>44136</v>
      </c>
      <c r="X103" s="6">
        <f t="shared" si="4"/>
        <v>5.6239091970730204</v>
      </c>
      <c r="Y103" s="6">
        <f t="shared" si="7"/>
        <v>5.1337001387232739E-2</v>
      </c>
    </row>
    <row r="104" spans="1:25" x14ac:dyDescent="0.3">
      <c r="A104" s="3"/>
      <c r="B104" s="4"/>
      <c r="C104" s="4"/>
      <c r="D104" s="4"/>
      <c r="E104" s="4"/>
      <c r="F104" s="4"/>
      <c r="G104" s="5"/>
      <c r="I104" s="3">
        <v>44166</v>
      </c>
      <c r="J104" s="4">
        <v>273.16000000000003</v>
      </c>
      <c r="K104" s="4">
        <f t="shared" si="5"/>
        <v>-3.8100000000000023</v>
      </c>
      <c r="L104" s="6">
        <f t="shared" si="6"/>
        <v>-1.3756002455139553E-2</v>
      </c>
      <c r="W104" s="3">
        <v>44166</v>
      </c>
      <c r="X104" s="6">
        <f t="shared" si="4"/>
        <v>5.6100577040928883</v>
      </c>
      <c r="Y104" s="6">
        <f t="shared" si="7"/>
        <v>-1.3851492980132107E-2</v>
      </c>
    </row>
    <row r="105" spans="1:25" x14ac:dyDescent="0.3">
      <c r="A105" s="3"/>
      <c r="B105" s="4"/>
      <c r="C105" s="4"/>
      <c r="D105" s="4"/>
      <c r="E105" s="4"/>
      <c r="F105" s="4"/>
      <c r="G105" s="5"/>
      <c r="I105" s="3">
        <v>44197</v>
      </c>
      <c r="J105" s="4">
        <v>258.33</v>
      </c>
      <c r="K105" s="4">
        <f t="shared" si="5"/>
        <v>-14.830000000000041</v>
      </c>
      <c r="L105" s="6">
        <f t="shared" si="6"/>
        <v>-5.4290525699224046E-2</v>
      </c>
      <c r="W105" s="3">
        <v>44197</v>
      </c>
      <c r="X105" s="6">
        <f t="shared" si="4"/>
        <v>5.5542378373761832</v>
      </c>
      <c r="Y105" s="6">
        <f t="shared" si="7"/>
        <v>-5.5819866716705135E-2</v>
      </c>
    </row>
    <row r="106" spans="1:25" x14ac:dyDescent="0.3">
      <c r="A106" s="3"/>
      <c r="B106" s="4"/>
      <c r="C106" s="4"/>
      <c r="D106" s="4"/>
      <c r="E106" s="4"/>
      <c r="F106" s="4"/>
      <c r="G106" s="5"/>
      <c r="I106" s="3">
        <v>44228</v>
      </c>
      <c r="J106" s="4">
        <v>257.62</v>
      </c>
      <c r="K106" s="4">
        <f t="shared" si="5"/>
        <v>-0.70999999999997954</v>
      </c>
      <c r="L106" s="6">
        <f t="shared" si="6"/>
        <v>-2.7484225602910214E-3</v>
      </c>
      <c r="W106" s="3">
        <v>44228</v>
      </c>
      <c r="X106" s="6">
        <f t="shared" si="4"/>
        <v>5.5514856309679415</v>
      </c>
      <c r="Y106" s="6">
        <f t="shared" si="7"/>
        <v>-2.7522064082416975E-3</v>
      </c>
    </row>
    <row r="107" spans="1:25" x14ac:dyDescent="0.3">
      <c r="A107" s="3"/>
      <c r="B107" s="4"/>
      <c r="C107" s="4"/>
      <c r="D107" s="4"/>
      <c r="E107" s="4"/>
      <c r="F107" s="4"/>
      <c r="G107" s="5"/>
      <c r="I107" s="3">
        <v>44256</v>
      </c>
      <c r="J107" s="4">
        <v>294.52999999999997</v>
      </c>
      <c r="K107" s="4">
        <f t="shared" si="5"/>
        <v>36.909999999999968</v>
      </c>
      <c r="L107" s="6">
        <f t="shared" si="6"/>
        <v>0.14327303780762352</v>
      </c>
      <c r="W107" s="3">
        <v>44256</v>
      </c>
      <c r="X107" s="6">
        <f t="shared" si="4"/>
        <v>5.6853808654756488</v>
      </c>
      <c r="Y107" s="6">
        <f t="shared" si="7"/>
        <v>0.13389523450770735</v>
      </c>
    </row>
    <row r="108" spans="1:25" ht="15" thickBot="1" x14ac:dyDescent="0.35">
      <c r="A108" s="3"/>
      <c r="B108" s="4"/>
      <c r="C108" s="4"/>
      <c r="D108" s="4"/>
      <c r="E108" s="4"/>
      <c r="F108" s="4"/>
      <c r="G108" s="5"/>
      <c r="I108" s="3">
        <v>44287</v>
      </c>
      <c r="J108" s="4">
        <v>302.82</v>
      </c>
      <c r="K108" s="4">
        <f t="shared" si="5"/>
        <v>8.2900000000000205</v>
      </c>
      <c r="L108" s="6">
        <f t="shared" si="6"/>
        <v>2.8146538552948838E-2</v>
      </c>
      <c r="W108" s="3">
        <v>44287</v>
      </c>
      <c r="X108" s="6">
        <f t="shared" si="4"/>
        <v>5.7131385695802264</v>
      </c>
      <c r="Y108" s="6">
        <f t="shared" si="7"/>
        <v>2.7757704104577563E-2</v>
      </c>
    </row>
    <row r="109" spans="1:25" x14ac:dyDescent="0.3">
      <c r="A109" s="11"/>
      <c r="B109" s="11"/>
      <c r="C109" s="11"/>
      <c r="D109" s="11"/>
      <c r="E109" s="11"/>
      <c r="F109" s="11"/>
      <c r="G109" s="11"/>
    </row>
  </sheetData>
  <sortState ref="A2:G108">
    <sortCondition ref="A2:A108"/>
  </sortState>
  <mergeCells count="1">
    <mergeCell ref="A109:G10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Facebook-RW and GRW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 anonymous</cp:lastModifiedBy>
  <dcterms:created xsi:type="dcterms:W3CDTF">2021-04-15T04:12:27Z</dcterms:created>
  <dcterms:modified xsi:type="dcterms:W3CDTF">2021-04-20T09:47:24Z</dcterms:modified>
</cp:coreProperties>
</file>