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(((Business Analytics 2021\Principal Components\"/>
    </mc:Choice>
  </mc:AlternateContent>
  <bookViews>
    <workbookView xWindow="3360" yWindow="3468" windowWidth="20112" windowHeight="6612"/>
  </bookViews>
  <sheets>
    <sheet name="19 firms" sheetId="1" r:id="rId1"/>
  </sheets>
  <calcPr calcId="162913"/>
</workbook>
</file>

<file path=xl/calcChain.xml><?xml version="1.0" encoding="utf-8"?>
<calcChain xmlns="http://schemas.openxmlformats.org/spreadsheetml/2006/main">
  <c r="U20" i="1" l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U3" i="1"/>
  <c r="T3" i="1"/>
  <c r="S3" i="1"/>
  <c r="U2" i="1"/>
  <c r="T2" i="1"/>
  <c r="S2" i="1"/>
  <c r="Y21" i="1" l="1"/>
  <c r="X21" i="1"/>
  <c r="W21" i="1"/>
  <c r="F12" i="1" l="1"/>
  <c r="F11" i="1"/>
  <c r="F10" i="1"/>
  <c r="J13" i="1"/>
  <c r="I13" i="1"/>
  <c r="H13" i="1"/>
  <c r="K5" i="1"/>
  <c r="K4" i="1"/>
  <c r="K3" i="1"/>
  <c r="J6" i="1"/>
  <c r="I6" i="1"/>
  <c r="H6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D22" i="1"/>
  <c r="C22" i="1"/>
  <c r="D21" i="1"/>
  <c r="C21" i="1"/>
  <c r="B22" i="1"/>
  <c r="B21" i="1"/>
  <c r="M14" i="1"/>
  <c r="L14" i="1"/>
  <c r="N14" i="1" s="1"/>
  <c r="K14" i="1"/>
  <c r="M12" i="1"/>
  <c r="L12" i="1"/>
  <c r="M11" i="1"/>
  <c r="L11" i="1"/>
  <c r="M10" i="1"/>
  <c r="L10" i="1"/>
  <c r="K12" i="1"/>
  <c r="K11" i="1"/>
  <c r="K10" i="1"/>
</calcChain>
</file>

<file path=xl/sharedStrings.xml><?xml version="1.0" encoding="utf-8"?>
<sst xmlns="http://schemas.openxmlformats.org/spreadsheetml/2006/main" count="70" uniqueCount="42">
  <si>
    <t>FIRM</t>
  </si>
  <si>
    <t>P_E</t>
  </si>
  <si>
    <t>PROFIT</t>
  </si>
  <si>
    <t>GROWTH</t>
  </si>
  <si>
    <t>Exxon</t>
  </si>
  <si>
    <t>Chevron</t>
  </si>
  <si>
    <t>Texaco</t>
  </si>
  <si>
    <t>Mobil</t>
  </si>
  <si>
    <t>Amoco</t>
  </si>
  <si>
    <t>Pfizer</t>
  </si>
  <si>
    <t>Bristol Meyers</t>
  </si>
  <si>
    <t>Merck</t>
  </si>
  <si>
    <t>American Home Products</t>
  </si>
  <si>
    <t>Abbott Laboratories</t>
  </si>
  <si>
    <t>Eli Lilly</t>
  </si>
  <si>
    <t>Upjohn</t>
  </si>
  <si>
    <t>Warner-Lambert</t>
  </si>
  <si>
    <t>Amdahl</t>
  </si>
  <si>
    <t>Digital</t>
  </si>
  <si>
    <t>Hewlett-Packard</t>
  </si>
  <si>
    <t>NCR</t>
  </si>
  <si>
    <t>Unisys</t>
  </si>
  <si>
    <t>IBM</t>
  </si>
  <si>
    <t>Industry</t>
  </si>
  <si>
    <t>Oil</t>
  </si>
  <si>
    <t>Drug</t>
  </si>
  <si>
    <t>Computer</t>
  </si>
  <si>
    <t>Prin1</t>
  </si>
  <si>
    <t>Prin2</t>
  </si>
  <si>
    <t>Prin3</t>
  </si>
  <si>
    <t>mean</t>
  </si>
  <si>
    <t>stdev</t>
  </si>
  <si>
    <t>st PE</t>
  </si>
  <si>
    <t>st PROFIT</t>
  </si>
  <si>
    <t>st GROWTH</t>
  </si>
  <si>
    <t>prin1</t>
  </si>
  <si>
    <t>prin2</t>
  </si>
  <si>
    <t>prin3</t>
  </si>
  <si>
    <t>variance=</t>
  </si>
  <si>
    <t>ratios</t>
  </si>
  <si>
    <t>Prin Comp (Eigenvectors) - copied from JMP</t>
  </si>
  <si>
    <t>Correlations (Loadings) - copied from JMP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</si>
</sst>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right"/>
    </xf>
    <xf numFmtId="164" fontId="2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9469</xdr:colOff>
      <xdr:row>22</xdr:row>
      <xdr:rowOff>5327</xdr:rowOff>
    </xdr:from>
    <xdr:ext cx="981130" cy="436786"/>
    <xdr:sp macro="" textlink="">
      <xdr:nvSpPr>
        <xdr:cNvPr id="2" name="TextBox 1"/>
        <xdr:cNvSpPr txBox="1"/>
      </xdr:nvSpPr>
      <xdr:spPr>
        <a:xfrm rot="10800000" flipH="1" flipV="1">
          <a:off x="10372669" y="4028687"/>
          <a:ext cx="981130" cy="43678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Standardized variables.</a:t>
          </a:r>
        </a:p>
      </xdr:txBody>
    </xdr:sp>
    <xdr:clientData/>
  </xdr:oneCellAnchor>
  <xdr:twoCellAnchor>
    <xdr:from>
      <xdr:col>14</xdr:col>
      <xdr:colOff>464820</xdr:colOff>
      <xdr:row>20</xdr:row>
      <xdr:rowOff>0</xdr:rowOff>
    </xdr:from>
    <xdr:to>
      <xdr:col>15</xdr:col>
      <xdr:colOff>281940</xdr:colOff>
      <xdr:row>22</xdr:row>
      <xdr:rowOff>22860</xdr:rowOff>
    </xdr:to>
    <xdr:cxnSp macro="">
      <xdr:nvCxnSpPr>
        <xdr:cNvPr id="4" name="Straight Arrow Connector 3"/>
        <xdr:cNvCxnSpPr/>
      </xdr:nvCxnSpPr>
      <xdr:spPr>
        <a:xfrm flipH="1" flipV="1">
          <a:off x="10218420" y="3657600"/>
          <a:ext cx="426720" cy="388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320040</xdr:colOff>
      <xdr:row>19</xdr:row>
      <xdr:rowOff>152401</xdr:rowOff>
    </xdr:from>
    <xdr:to>
      <xdr:col>15</xdr:col>
      <xdr:colOff>342900</xdr:colOff>
      <xdr:row>21</xdr:row>
      <xdr:rowOff>167640</xdr:rowOff>
    </xdr:to>
    <xdr:cxnSp macro="">
      <xdr:nvCxnSpPr>
        <xdr:cNvPr id="6" name="Straight Arrow Connector 5"/>
        <xdr:cNvCxnSpPr/>
      </xdr:nvCxnSpPr>
      <xdr:spPr>
        <a:xfrm flipH="1" flipV="1">
          <a:off x="10683240" y="3627121"/>
          <a:ext cx="22860" cy="380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20</xdr:row>
      <xdr:rowOff>38100</xdr:rowOff>
    </xdr:from>
    <xdr:to>
      <xdr:col>16</xdr:col>
      <xdr:colOff>289560</xdr:colOff>
      <xdr:row>21</xdr:row>
      <xdr:rowOff>160020</xdr:rowOff>
    </xdr:to>
    <xdr:cxnSp macro="">
      <xdr:nvCxnSpPr>
        <xdr:cNvPr id="9" name="Straight Arrow Connector 8"/>
        <xdr:cNvCxnSpPr/>
      </xdr:nvCxnSpPr>
      <xdr:spPr>
        <a:xfrm flipV="1">
          <a:off x="11049000" y="3695700"/>
          <a:ext cx="21336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251460</xdr:colOff>
      <xdr:row>23</xdr:row>
      <xdr:rowOff>45720</xdr:rowOff>
    </xdr:from>
    <xdr:to>
      <xdr:col>24</xdr:col>
      <xdr:colOff>579120</xdr:colOff>
      <xdr:row>26</xdr:row>
      <xdr:rowOff>22860</xdr:rowOff>
    </xdr:to>
    <xdr:sp macro="" textlink="">
      <xdr:nvSpPr>
        <xdr:cNvPr id="10" name="TextBox 9"/>
        <xdr:cNvSpPr txBox="1"/>
      </xdr:nvSpPr>
      <xdr:spPr>
        <a:xfrm>
          <a:off x="12443460" y="4251960"/>
          <a:ext cx="1546860" cy="5257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Principal</a:t>
          </a:r>
          <a:r>
            <a:rPr lang="en-US" sz="1100" baseline="0"/>
            <a:t> components (copied from JMP)</a:t>
          </a:r>
          <a:endParaRPr lang="en-US" sz="1100"/>
        </a:p>
      </xdr:txBody>
    </xdr:sp>
    <xdr:clientData/>
  </xdr:twoCellAnchor>
  <xdr:twoCellAnchor>
    <xdr:from>
      <xdr:col>22</xdr:col>
      <xdr:colOff>464820</xdr:colOff>
      <xdr:row>20</xdr:row>
      <xdr:rowOff>175260</xdr:rowOff>
    </xdr:from>
    <xdr:to>
      <xdr:col>23</xdr:col>
      <xdr:colOff>281940</xdr:colOff>
      <xdr:row>23</xdr:row>
      <xdr:rowOff>15240</xdr:rowOff>
    </xdr:to>
    <xdr:cxnSp macro="">
      <xdr:nvCxnSpPr>
        <xdr:cNvPr id="13" name="Straight Arrow Connector 12"/>
        <xdr:cNvCxnSpPr/>
      </xdr:nvCxnSpPr>
      <xdr:spPr>
        <a:xfrm flipH="1" flipV="1">
          <a:off x="12656820" y="3832860"/>
          <a:ext cx="426720" cy="388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403860</xdr:colOff>
      <xdr:row>21</xdr:row>
      <xdr:rowOff>15240</xdr:rowOff>
    </xdr:from>
    <xdr:to>
      <xdr:col>23</xdr:col>
      <xdr:colOff>426720</xdr:colOff>
      <xdr:row>23</xdr:row>
      <xdr:rowOff>30479</xdr:rowOff>
    </xdr:to>
    <xdr:cxnSp macro="">
      <xdr:nvCxnSpPr>
        <xdr:cNvPr id="14" name="Straight Arrow Connector 13"/>
        <xdr:cNvCxnSpPr/>
      </xdr:nvCxnSpPr>
      <xdr:spPr>
        <a:xfrm flipH="1" flipV="1">
          <a:off x="13205460" y="3855720"/>
          <a:ext cx="22860" cy="380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99060</xdr:colOff>
      <xdr:row>21</xdr:row>
      <xdr:rowOff>60960</xdr:rowOff>
    </xdr:from>
    <xdr:to>
      <xdr:col>24</xdr:col>
      <xdr:colOff>312420</xdr:colOff>
      <xdr:row>23</xdr:row>
      <xdr:rowOff>0</xdr:rowOff>
    </xdr:to>
    <xdr:cxnSp macro="">
      <xdr:nvCxnSpPr>
        <xdr:cNvPr id="15" name="Straight Arrow Connector 14"/>
        <xdr:cNvCxnSpPr/>
      </xdr:nvCxnSpPr>
      <xdr:spPr>
        <a:xfrm flipV="1">
          <a:off x="13510260" y="3901440"/>
          <a:ext cx="21336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22</xdr:row>
      <xdr:rowOff>129540</xdr:rowOff>
    </xdr:from>
    <xdr:to>
      <xdr:col>21</xdr:col>
      <xdr:colOff>99060</xdr:colOff>
      <xdr:row>26</xdr:row>
      <xdr:rowOff>76200</xdr:rowOff>
    </xdr:to>
    <xdr:sp macro="" textlink="">
      <xdr:nvSpPr>
        <xdr:cNvPr id="16" name="TextBox 15"/>
        <xdr:cNvSpPr txBox="1"/>
      </xdr:nvSpPr>
      <xdr:spPr>
        <a:xfrm>
          <a:off x="12214860" y="4152900"/>
          <a:ext cx="1905000" cy="6781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Principal</a:t>
          </a:r>
          <a:r>
            <a:rPr lang="en-US" sz="1100" baseline="0"/>
            <a:t> components (computed from eigenvectors and standardized variables)</a:t>
          </a:r>
          <a:endParaRPr lang="en-US" sz="1100"/>
        </a:p>
      </xdr:txBody>
    </xdr:sp>
    <xdr:clientData/>
  </xdr:twoCellAnchor>
  <xdr:twoCellAnchor>
    <xdr:from>
      <xdr:col>18</xdr:col>
      <xdr:colOff>396240</xdr:colOff>
      <xdr:row>20</xdr:row>
      <xdr:rowOff>53340</xdr:rowOff>
    </xdr:from>
    <xdr:to>
      <xdr:col>19</xdr:col>
      <xdr:colOff>213360</xdr:colOff>
      <xdr:row>22</xdr:row>
      <xdr:rowOff>76200</xdr:rowOff>
    </xdr:to>
    <xdr:cxnSp macro="">
      <xdr:nvCxnSpPr>
        <xdr:cNvPr id="17" name="Straight Arrow Connector 16"/>
        <xdr:cNvCxnSpPr/>
      </xdr:nvCxnSpPr>
      <xdr:spPr>
        <a:xfrm flipH="1" flipV="1">
          <a:off x="12588240" y="3710940"/>
          <a:ext cx="426720" cy="388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396240</xdr:colOff>
      <xdr:row>20</xdr:row>
      <xdr:rowOff>53340</xdr:rowOff>
    </xdr:from>
    <xdr:to>
      <xdr:col>19</xdr:col>
      <xdr:colOff>419100</xdr:colOff>
      <xdr:row>22</xdr:row>
      <xdr:rowOff>68579</xdr:rowOff>
    </xdr:to>
    <xdr:cxnSp macro="">
      <xdr:nvCxnSpPr>
        <xdr:cNvPr id="18" name="Straight Arrow Connector 17"/>
        <xdr:cNvCxnSpPr/>
      </xdr:nvCxnSpPr>
      <xdr:spPr>
        <a:xfrm flipH="1" flipV="1">
          <a:off x="13197840" y="3710940"/>
          <a:ext cx="22860" cy="380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137160</xdr:colOff>
      <xdr:row>20</xdr:row>
      <xdr:rowOff>91440</xdr:rowOff>
    </xdr:from>
    <xdr:to>
      <xdr:col>20</xdr:col>
      <xdr:colOff>350520</xdr:colOff>
      <xdr:row>22</xdr:row>
      <xdr:rowOff>30480</xdr:rowOff>
    </xdr:to>
    <xdr:cxnSp macro="">
      <xdr:nvCxnSpPr>
        <xdr:cNvPr id="19" name="Straight Arrow Connector 18"/>
        <xdr:cNvCxnSpPr/>
      </xdr:nvCxnSpPr>
      <xdr:spPr>
        <a:xfrm flipV="1">
          <a:off x="13548360" y="3749040"/>
          <a:ext cx="21336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workbookViewId="0"/>
  </sheetViews>
  <sheetFormatPr defaultRowHeight="14.4" x14ac:dyDescent="0.3"/>
  <cols>
    <col min="1" max="1" width="26.6640625" bestFit="1" customWidth="1"/>
  </cols>
  <sheetData>
    <row r="1" spans="1:25" x14ac:dyDescent="0.3">
      <c r="A1" s="1" t="s">
        <v>0</v>
      </c>
      <c r="B1" t="s">
        <v>1</v>
      </c>
      <c r="C1" t="s">
        <v>2</v>
      </c>
      <c r="D1" t="s">
        <v>3</v>
      </c>
      <c r="E1" t="s">
        <v>23</v>
      </c>
      <c r="G1" s="2" t="s">
        <v>40</v>
      </c>
      <c r="O1" s="2" t="s">
        <v>32</v>
      </c>
      <c r="P1" s="2" t="s">
        <v>33</v>
      </c>
      <c r="Q1" s="2" t="s">
        <v>34</v>
      </c>
      <c r="R1" s="2"/>
      <c r="S1" t="s">
        <v>27</v>
      </c>
      <c r="T1" s="4" t="s">
        <v>28</v>
      </c>
      <c r="U1" s="4" t="s">
        <v>29</v>
      </c>
      <c r="W1" t="s">
        <v>35</v>
      </c>
      <c r="X1" t="s">
        <v>36</v>
      </c>
      <c r="Y1" t="s">
        <v>37</v>
      </c>
    </row>
    <row r="2" spans="1:25" x14ac:dyDescent="0.3">
      <c r="A2" s="1" t="s">
        <v>4</v>
      </c>
      <c r="B2">
        <v>11.3</v>
      </c>
      <c r="C2">
        <v>6.5</v>
      </c>
      <c r="D2">
        <v>10</v>
      </c>
      <c r="E2" t="s">
        <v>24</v>
      </c>
      <c r="H2" s="5" t="s">
        <v>27</v>
      </c>
      <c r="I2" s="5" t="s">
        <v>28</v>
      </c>
      <c r="J2" s="5" t="s">
        <v>29</v>
      </c>
      <c r="O2" s="7">
        <f>(B2-B$21)/B$22</f>
        <v>-0.37269280550479528</v>
      </c>
      <c r="P2" s="7">
        <f t="shared" ref="P2:Q17" si="0">(C2-C$21)/C$22</f>
        <v>-0.91344772280570263</v>
      </c>
      <c r="Q2" s="7">
        <f t="shared" si="0"/>
        <v>-3.2589449533721962E-2</v>
      </c>
      <c r="R2" s="7"/>
      <c r="S2" s="7">
        <f>$O2*H$3+$P2*H$4+$Q2*H$5</f>
        <v>-0.78303082810062186</v>
      </c>
      <c r="T2" s="7">
        <f t="shared" ref="T2:T20" si="1">$O2*I$3+$P2*I$4+$Q2*I$5</f>
        <v>0.50891617691665214</v>
      </c>
      <c r="U2" s="7">
        <f t="shared" ref="U2:U20" si="2">$O2*J$3+$P2*J$4+$Q2*J$5</f>
        <v>-0.31969168827598743</v>
      </c>
      <c r="W2" s="7">
        <v>-0.78303631500000004</v>
      </c>
      <c r="X2" s="7">
        <v>0.50891782829999999</v>
      </c>
      <c r="Y2" s="7">
        <v>-0.31969597399999999</v>
      </c>
    </row>
    <row r="3" spans="1:25" x14ac:dyDescent="0.3">
      <c r="A3" s="1" t="s">
        <v>5</v>
      </c>
      <c r="B3">
        <v>10</v>
      </c>
      <c r="C3">
        <v>7</v>
      </c>
      <c r="D3">
        <v>5</v>
      </c>
      <c r="E3" t="s">
        <v>24</v>
      </c>
      <c r="G3" t="s">
        <v>1</v>
      </c>
      <c r="H3" s="4">
        <v>0.60865999999999998</v>
      </c>
      <c r="I3">
        <v>-0.26550000000000001</v>
      </c>
      <c r="J3">
        <v>-0.74768999999999997</v>
      </c>
      <c r="K3" s="6">
        <f>SUMSQ(H3:J3)</f>
        <v>0.99999758169999986</v>
      </c>
      <c r="O3" s="7">
        <f t="shared" ref="O3:O20" si="3">(B3-B$21)/B$22</f>
        <v>-0.7253944260399845</v>
      </c>
      <c r="P3" s="7">
        <f t="shared" si="0"/>
        <v>-0.80813518194824918</v>
      </c>
      <c r="Q3" s="7">
        <f t="shared" si="0"/>
        <v>-1.0645886847682562</v>
      </c>
      <c r="R3" s="7"/>
      <c r="S3" s="7">
        <f t="shared" ref="S3:S20" si="4">$O3*H$3+$P3*H$4+$Q3*H$5</f>
        <v>-1.4830928841126367</v>
      </c>
      <c r="T3" s="7">
        <f t="shared" si="1"/>
        <v>-0.31152133673892168</v>
      </c>
      <c r="U3" s="7">
        <f t="shared" si="2"/>
        <v>-0.12652240402932535</v>
      </c>
      <c r="W3" s="7">
        <v>-1.4830965270000001</v>
      </c>
      <c r="X3" s="7">
        <v>-0.311517708</v>
      </c>
      <c r="Y3" s="7">
        <v>-0.12653071799999999</v>
      </c>
    </row>
    <row r="4" spans="1:25" x14ac:dyDescent="0.3">
      <c r="A4" s="1" t="s">
        <v>6</v>
      </c>
      <c r="B4">
        <v>9.9</v>
      </c>
      <c r="C4">
        <v>3.9</v>
      </c>
      <c r="D4">
        <v>5</v>
      </c>
      <c r="E4" t="s">
        <v>24</v>
      </c>
      <c r="G4" t="s">
        <v>2</v>
      </c>
      <c r="H4" s="4">
        <v>0.58996000000000004</v>
      </c>
      <c r="I4">
        <v>-0.47866999999999998</v>
      </c>
      <c r="J4">
        <v>0.65024000000000004</v>
      </c>
      <c r="K4" s="6">
        <f t="shared" ref="K4:K5" si="5">SUMSQ(H4:J4)</f>
        <v>0.99998982810000014</v>
      </c>
      <c r="O4" s="7">
        <f t="shared" si="3"/>
        <v>-0.75252531992730665</v>
      </c>
      <c r="P4" s="7">
        <f t="shared" si="0"/>
        <v>-1.4610729352644611</v>
      </c>
      <c r="Q4" s="7">
        <f t="shared" si="0"/>
        <v>-1.0645886847682562</v>
      </c>
      <c r="R4" s="7"/>
      <c r="S4" s="7">
        <f t="shared" si="4"/>
        <v>-1.8848135309325267</v>
      </c>
      <c r="T4" s="7">
        <f t="shared" si="1"/>
        <v>8.2236299680336078E-3</v>
      </c>
      <c r="U4" s="7">
        <f t="shared" si="2"/>
        <v>-0.53080315069504713</v>
      </c>
      <c r="W4" s="7">
        <v>-1.884820049</v>
      </c>
      <c r="X4" s="7">
        <v>8.2278811000000007E-3</v>
      </c>
      <c r="Y4" s="7">
        <v>-0.53081374400000003</v>
      </c>
    </row>
    <row r="5" spans="1:25" x14ac:dyDescent="0.3">
      <c r="A5" s="1" t="s">
        <v>7</v>
      </c>
      <c r="B5">
        <v>9.6999999999999993</v>
      </c>
      <c r="C5">
        <v>4.3</v>
      </c>
      <c r="D5">
        <v>7</v>
      </c>
      <c r="E5" t="s">
        <v>24</v>
      </c>
      <c r="G5" t="s">
        <v>3</v>
      </c>
      <c r="H5" s="4">
        <v>0.53054000000000001</v>
      </c>
      <c r="I5">
        <v>0.83689000000000002</v>
      </c>
      <c r="J5">
        <v>0.13471</v>
      </c>
      <c r="K5" s="6">
        <f t="shared" si="5"/>
        <v>1.0000043478</v>
      </c>
      <c r="O5" s="7">
        <f t="shared" si="3"/>
        <v>-0.80678710770195139</v>
      </c>
      <c r="P5" s="7">
        <f t="shared" si="0"/>
        <v>-1.3768229025784984</v>
      </c>
      <c r="Q5" s="7">
        <f t="shared" si="0"/>
        <v>-0.65178899067444251</v>
      </c>
      <c r="R5" s="7"/>
      <c r="S5" s="7">
        <f t="shared" si="4"/>
        <v>-1.6491296116914995</v>
      </c>
      <c r="T5" s="7">
        <f t="shared" si="1"/>
        <v>0.32777010746658375</v>
      </c>
      <c r="U5" s="7">
        <f t="shared" si="2"/>
        <v>-0.37984116654872491</v>
      </c>
      <c r="W5" s="7">
        <v>-1.649137246</v>
      </c>
      <c r="X5" s="7">
        <v>0.32777389080000002</v>
      </c>
      <c r="Y5" s="7">
        <v>-0.37985030199999997</v>
      </c>
    </row>
    <row r="6" spans="1:25" x14ac:dyDescent="0.3">
      <c r="A6" s="1" t="s">
        <v>8</v>
      </c>
      <c r="B6">
        <v>10</v>
      </c>
      <c r="C6">
        <v>9.8000000000000007</v>
      </c>
      <c r="D6">
        <v>8</v>
      </c>
      <c r="E6" t="s">
        <v>24</v>
      </c>
      <c r="H6" s="6">
        <f>SUMSQ(H3:H5)</f>
        <v>0.99999248880000002</v>
      </c>
      <c r="I6" s="6">
        <f t="shared" ref="I6:J6" si="6">SUMSQ(I3:I5)</f>
        <v>1.000000091</v>
      </c>
      <c r="J6" s="6">
        <f t="shared" si="6"/>
        <v>0.99999917780000003</v>
      </c>
      <c r="O6" s="7">
        <f t="shared" si="3"/>
        <v>-0.7253944260399845</v>
      </c>
      <c r="P6" s="7">
        <f t="shared" si="0"/>
        <v>-0.21838495314650905</v>
      </c>
      <c r="Q6" s="7">
        <f t="shared" si="0"/>
        <v>-0.44538914362753568</v>
      </c>
      <c r="R6" s="7"/>
      <c r="S6" s="7">
        <f t="shared" si="4"/>
        <v>-0.80665371457196422</v>
      </c>
      <c r="T6" s="7">
        <f t="shared" si="1"/>
        <v>-7.5615174774192939E-2</v>
      </c>
      <c r="U6" s="7">
        <f t="shared" si="2"/>
        <v>0.34036915493378467</v>
      </c>
      <c r="W6" s="7">
        <v>-0.80665670099999998</v>
      </c>
      <c r="X6" s="7">
        <v>-7.5612825999999994E-2</v>
      </c>
      <c r="Y6" s="7">
        <v>0.34036483010000002</v>
      </c>
    </row>
    <row r="7" spans="1:25" x14ac:dyDescent="0.3">
      <c r="A7" s="1" t="s">
        <v>9</v>
      </c>
      <c r="B7">
        <v>11.9</v>
      </c>
      <c r="C7">
        <v>14.7</v>
      </c>
      <c r="D7">
        <v>12</v>
      </c>
      <c r="E7" t="s">
        <v>25</v>
      </c>
      <c r="O7" s="7">
        <f t="shared" si="3"/>
        <v>-0.20990744218086196</v>
      </c>
      <c r="P7" s="7">
        <f t="shared" si="0"/>
        <v>0.81367794725653553</v>
      </c>
      <c r="Q7" s="7">
        <f t="shared" si="0"/>
        <v>0.38021024456009173</v>
      </c>
      <c r="R7" s="7"/>
      <c r="S7" s="7">
        <f t="shared" si="4"/>
        <v>0.55399192115457341</v>
      </c>
      <c r="T7" s="7">
        <f t="shared" si="1"/>
        <v>-1.5558645544371863E-2</v>
      </c>
      <c r="U7" s="7">
        <f t="shared" si="2"/>
        <v>0.73724976591298841</v>
      </c>
      <c r="W7" s="7">
        <v>0.55399324699999997</v>
      </c>
      <c r="X7" s="7">
        <v>-1.5559356999999999E-2</v>
      </c>
      <c r="Y7" s="7">
        <v>0.73725311449999997</v>
      </c>
    </row>
    <row r="8" spans="1:25" x14ac:dyDescent="0.3">
      <c r="A8" s="1" t="s">
        <v>10</v>
      </c>
      <c r="B8">
        <v>16.2</v>
      </c>
      <c r="C8">
        <v>13.9</v>
      </c>
      <c r="D8">
        <v>14</v>
      </c>
      <c r="E8" t="s">
        <v>25</v>
      </c>
      <c r="G8" s="2" t="s">
        <v>41</v>
      </c>
      <c r="O8" s="7">
        <f t="shared" si="3"/>
        <v>0.95672099497399377</v>
      </c>
      <c r="P8" s="7">
        <f t="shared" si="0"/>
        <v>0.64517788188461012</v>
      </c>
      <c r="Q8" s="7">
        <f t="shared" si="0"/>
        <v>0.79300993865390546</v>
      </c>
      <c r="R8" s="7"/>
      <c r="S8" s="7">
        <f t="shared" si="4"/>
        <v>1.3836704368509585</v>
      </c>
      <c r="T8" s="7">
        <f t="shared" si="1"/>
        <v>0.1008253666727652</v>
      </c>
      <c r="U8" s="7">
        <f t="shared" si="2"/>
        <v>-0.18898388597938881</v>
      </c>
      <c r="W8" s="7">
        <v>1.3836752728999999</v>
      </c>
      <c r="X8" s="7">
        <v>0.1008217054</v>
      </c>
      <c r="Y8" s="7">
        <v>-0.18897631400000001</v>
      </c>
    </row>
    <row r="9" spans="1:25" x14ac:dyDescent="0.3">
      <c r="A9" s="1" t="s">
        <v>11</v>
      </c>
      <c r="B9">
        <v>21</v>
      </c>
      <c r="C9">
        <v>20.3</v>
      </c>
      <c r="D9">
        <v>16</v>
      </c>
      <c r="E9" t="s">
        <v>25</v>
      </c>
      <c r="H9" s="5" t="s">
        <v>27</v>
      </c>
      <c r="I9" s="5" t="s">
        <v>28</v>
      </c>
      <c r="J9" s="5" t="s">
        <v>29</v>
      </c>
      <c r="K9" s="2" t="s">
        <v>39</v>
      </c>
      <c r="O9" s="7">
        <f t="shared" si="3"/>
        <v>2.2590039015654613</v>
      </c>
      <c r="P9" s="7">
        <f t="shared" si="0"/>
        <v>1.9931784048600159</v>
      </c>
      <c r="Q9" s="7">
        <f t="shared" si="0"/>
        <v>1.2058096327477192</v>
      </c>
      <c r="R9" s="7"/>
      <c r="S9" s="7">
        <f t="shared" si="4"/>
        <v>3.1905910890160234</v>
      </c>
      <c r="T9" s="7">
        <f t="shared" si="1"/>
        <v>-0.54471021936973485</v>
      </c>
      <c r="U9" s="7">
        <f t="shared" si="2"/>
        <v>-0.2305556855578576</v>
      </c>
      <c r="W9" s="7">
        <v>3.1906064518999999</v>
      </c>
      <c r="X9" s="7">
        <v>-0.544718437</v>
      </c>
      <c r="Y9" s="7">
        <v>-0.23053838099999999</v>
      </c>
    </row>
    <row r="10" spans="1:25" x14ac:dyDescent="0.3">
      <c r="A10" s="1" t="s">
        <v>12</v>
      </c>
      <c r="B10">
        <v>13.3</v>
      </c>
      <c r="C10">
        <v>16.899999999999999</v>
      </c>
      <c r="D10">
        <v>11</v>
      </c>
      <c r="E10" t="s">
        <v>25</v>
      </c>
      <c r="F10" s="2">
        <f>SUMSQ(H10:J10)</f>
        <v>0.99999250339999979</v>
      </c>
      <c r="G10" t="s">
        <v>1</v>
      </c>
      <c r="H10" s="4">
        <v>0.90371999999999997</v>
      </c>
      <c r="I10">
        <v>-0.19420999999999999</v>
      </c>
      <c r="J10">
        <v>-0.38152999999999998</v>
      </c>
      <c r="K10">
        <f>H10/H3</f>
        <v>1.484769822232445</v>
      </c>
      <c r="L10">
        <f t="shared" ref="L10:M12" si="7">I10/I3</f>
        <v>0.73148775894538598</v>
      </c>
      <c r="M10">
        <f t="shared" si="7"/>
        <v>0.51027832390429184</v>
      </c>
      <c r="O10" s="7">
        <f t="shared" si="3"/>
        <v>0.16992507224164941</v>
      </c>
      <c r="P10" s="7">
        <f t="shared" si="0"/>
        <v>1.277053127029331</v>
      </c>
      <c r="Q10" s="7">
        <f t="shared" si="0"/>
        <v>0.17381039751318489</v>
      </c>
      <c r="R10" s="7"/>
      <c r="S10" s="7">
        <f t="shared" si="4"/>
        <v>0.94905022558947172</v>
      </c>
      <c r="T10" s="7">
        <f t="shared" si="1"/>
        <v>-0.51094194342047849</v>
      </c>
      <c r="U10" s="7">
        <f t="shared" si="2"/>
        <v>0.72675374670419457</v>
      </c>
      <c r="W10" s="7">
        <v>0.94905588129999996</v>
      </c>
      <c r="X10" s="7">
        <v>-0.51094363600000003</v>
      </c>
      <c r="Y10" s="7">
        <v>0.7267591135</v>
      </c>
    </row>
    <row r="11" spans="1:25" x14ac:dyDescent="0.3">
      <c r="A11" s="1" t="s">
        <v>13</v>
      </c>
      <c r="B11">
        <v>15.5</v>
      </c>
      <c r="C11">
        <v>15.2</v>
      </c>
      <c r="D11">
        <v>18</v>
      </c>
      <c r="E11" t="s">
        <v>25</v>
      </c>
      <c r="F11" s="2">
        <f t="shared" ref="F11:F12" si="8">SUMSQ(H11:J11)</f>
        <v>1.0000088201999999</v>
      </c>
      <c r="G11" t="s">
        <v>2</v>
      </c>
      <c r="H11" s="4">
        <v>0.87595999999999996</v>
      </c>
      <c r="I11">
        <v>-0.35015000000000002</v>
      </c>
      <c r="J11">
        <v>0.33180999999999999</v>
      </c>
      <c r="K11">
        <f t="shared" ref="K11:K12" si="9">H11/H4</f>
        <v>1.484778629059597</v>
      </c>
      <c r="L11">
        <f t="shared" si="7"/>
        <v>0.73150604800802232</v>
      </c>
      <c r="M11">
        <f t="shared" si="7"/>
        <v>0.51028850885826771</v>
      </c>
      <c r="O11" s="7">
        <f t="shared" si="3"/>
        <v>0.76680473776273839</v>
      </c>
      <c r="P11" s="7">
        <f t="shared" si="0"/>
        <v>0.91899048811398909</v>
      </c>
      <c r="Q11" s="7">
        <f t="shared" si="0"/>
        <v>1.6186093268415329</v>
      </c>
      <c r="R11" s="7"/>
      <c r="S11" s="7">
        <f t="shared" si="4"/>
        <v>1.8676279923169044</v>
      </c>
      <c r="T11" s="7">
        <f t="shared" si="1"/>
        <v>0.71111812471888025</v>
      </c>
      <c r="U11" s="7">
        <f t="shared" si="2"/>
        <v>0.24227500303224128</v>
      </c>
      <c r="W11" s="7">
        <v>1.8676306608</v>
      </c>
      <c r="X11" s="7">
        <v>0.71111361699999998</v>
      </c>
      <c r="Y11" s="7">
        <v>0.2422856051</v>
      </c>
    </row>
    <row r="12" spans="1:25" x14ac:dyDescent="0.3">
      <c r="A12" s="1" t="s">
        <v>14</v>
      </c>
      <c r="B12">
        <v>18.899999999999999</v>
      </c>
      <c r="C12">
        <v>18.7</v>
      </c>
      <c r="D12">
        <v>11</v>
      </c>
      <c r="E12" t="s">
        <v>25</v>
      </c>
      <c r="F12" s="2">
        <f t="shared" si="8"/>
        <v>0.9999923383999999</v>
      </c>
      <c r="G12" t="s">
        <v>3</v>
      </c>
      <c r="H12" s="4">
        <v>0.78771999999999998</v>
      </c>
      <c r="I12">
        <v>0.61217999999999995</v>
      </c>
      <c r="J12">
        <v>6.8739999999999996E-2</v>
      </c>
      <c r="K12">
        <f t="shared" si="9"/>
        <v>1.4847513853809327</v>
      </c>
      <c r="L12">
        <f t="shared" si="7"/>
        <v>0.73149398367766361</v>
      </c>
      <c r="M12">
        <f t="shared" si="7"/>
        <v>0.51028134511172141</v>
      </c>
      <c r="O12" s="7">
        <f t="shared" si="3"/>
        <v>1.689255129931694</v>
      </c>
      <c r="P12" s="7">
        <f t="shared" si="0"/>
        <v>1.6561782741161641</v>
      </c>
      <c r="Q12" s="7">
        <f t="shared" si="0"/>
        <v>0.17381039751318489</v>
      </c>
      <c r="R12" s="7"/>
      <c r="S12" s="7">
        <f t="shared" si="4"/>
        <v>2.0974743302784424</v>
      </c>
      <c r="T12" s="7">
        <f t="shared" si="1"/>
        <v>-1.0957999078932397</v>
      </c>
      <c r="U12" s="7">
        <f t="shared" si="2"/>
        <v>-0.16271180848833239</v>
      </c>
      <c r="W12" s="7">
        <v>2.097488663</v>
      </c>
      <c r="X12" s="7">
        <v>-1.0958052869999999</v>
      </c>
      <c r="Y12" s="7">
        <v>-0.16270066399999999</v>
      </c>
    </row>
    <row r="13" spans="1:25" x14ac:dyDescent="0.3">
      <c r="A13" s="1" t="s">
        <v>15</v>
      </c>
      <c r="B13">
        <v>14.6</v>
      </c>
      <c r="C13">
        <v>12.8</v>
      </c>
      <c r="D13">
        <v>10</v>
      </c>
      <c r="E13" t="s">
        <v>25</v>
      </c>
      <c r="H13" s="2">
        <f>SUMSQ(H10:H12)</f>
        <v>2.2045185583999998</v>
      </c>
      <c r="I13" s="2">
        <f t="shared" ref="I13:J13" si="10">SUMSQ(I10:I12)</f>
        <v>0.53508689899999995</v>
      </c>
      <c r="J13" s="2">
        <f t="shared" si="10"/>
        <v>0.26038820459999995</v>
      </c>
      <c r="O13" s="7">
        <f t="shared" si="3"/>
        <v>0.52262669277683815</v>
      </c>
      <c r="P13" s="7">
        <f t="shared" si="0"/>
        <v>0.41349029199821236</v>
      </c>
      <c r="Q13" s="7">
        <f t="shared" si="0"/>
        <v>-3.2589449533721962E-2</v>
      </c>
      <c r="R13" s="7"/>
      <c r="S13" s="7">
        <f t="shared" si="4"/>
        <v>0.54475468893719481</v>
      </c>
      <c r="T13" s="7">
        <f t="shared" si="1"/>
        <v>-0.36395656942331139</v>
      </c>
      <c r="U13" s="7">
        <f t="shared" si="2"/>
        <v>-0.12628494920008412</v>
      </c>
      <c r="W13" s="7">
        <v>0.54475896160000004</v>
      </c>
      <c r="X13" s="7">
        <v>-0.36395804100000001</v>
      </c>
      <c r="Y13" s="7">
        <v>-0.126282114</v>
      </c>
    </row>
    <row r="14" spans="1:25" x14ac:dyDescent="0.3">
      <c r="A14" s="1" t="s">
        <v>16</v>
      </c>
      <c r="B14">
        <v>16</v>
      </c>
      <c r="C14">
        <v>8.6999999999999993</v>
      </c>
      <c r="D14">
        <v>7</v>
      </c>
      <c r="E14" t="s">
        <v>25</v>
      </c>
      <c r="K14" s="2">
        <f>K12^2</f>
        <v>2.2044866763905988</v>
      </c>
      <c r="L14" s="2">
        <f t="shared" ref="L14:M14" si="11">L12^2</f>
        <v>0.53508344815661801</v>
      </c>
      <c r="M14" s="2">
        <f t="shared" si="11"/>
        <v>0.26038705116902772</v>
      </c>
      <c r="N14" s="2">
        <f>SUM(K14:M14)</f>
        <v>2.9999571757162444</v>
      </c>
      <c r="O14" s="7">
        <f t="shared" si="3"/>
        <v>0.90245920719934958</v>
      </c>
      <c r="P14" s="7">
        <f t="shared" si="0"/>
        <v>-0.45007254303290717</v>
      </c>
      <c r="Q14" s="7">
        <f t="shared" si="0"/>
        <v>-0.65178899067444251</v>
      </c>
      <c r="R14" s="7"/>
      <c r="S14" s="7">
        <f t="shared" si="4"/>
        <v>-6.2034107546156569E-2</v>
      </c>
      <c r="T14" s="7">
        <f t="shared" si="1"/>
        <v>-0.56964238374339982</v>
      </c>
      <c r="U14" s="7">
        <f t="shared" si="2"/>
        <v>-1.0552173899463533</v>
      </c>
      <c r="W14" s="7">
        <v>-6.2029873999999999E-2</v>
      </c>
      <c r="X14" s="7">
        <v>-0.56964317799999997</v>
      </c>
      <c r="Y14" s="7">
        <v>-1.055218341</v>
      </c>
    </row>
    <row r="15" spans="1:25" x14ac:dyDescent="0.3">
      <c r="A15" s="1" t="s">
        <v>17</v>
      </c>
      <c r="B15">
        <v>8.4</v>
      </c>
      <c r="C15">
        <v>11.9</v>
      </c>
      <c r="D15">
        <v>4</v>
      </c>
      <c r="E15" t="s">
        <v>26</v>
      </c>
      <c r="O15" s="7">
        <f t="shared" si="3"/>
        <v>-1.1594887282371402</v>
      </c>
      <c r="P15" s="7">
        <f t="shared" si="0"/>
        <v>0.22392771845479584</v>
      </c>
      <c r="Q15" s="7">
        <f t="shared" si="0"/>
        <v>-1.270988531815163</v>
      </c>
      <c r="R15" s="7"/>
      <c r="S15" s="7">
        <f t="shared" si="4"/>
        <v>-1.2479362682184429</v>
      </c>
      <c r="T15" s="7">
        <f t="shared" si="1"/>
        <v>-0.86302081603658809</v>
      </c>
      <c r="U15" s="7">
        <f t="shared" si="2"/>
        <v>0.8413300217428531</v>
      </c>
      <c r="W15" s="7">
        <v>-1.24793698</v>
      </c>
      <c r="X15" s="7">
        <v>-0.86301685800000005</v>
      </c>
      <c r="Y15" s="7">
        <v>0.8413232303</v>
      </c>
    </row>
    <row r="16" spans="1:25" x14ac:dyDescent="0.3">
      <c r="A16" s="1" t="s">
        <v>18</v>
      </c>
      <c r="B16">
        <v>10.4</v>
      </c>
      <c r="C16">
        <v>9.8000000000000007</v>
      </c>
      <c r="D16">
        <v>19</v>
      </c>
      <c r="E16" t="s">
        <v>26</v>
      </c>
      <c r="O16" s="7">
        <f t="shared" si="3"/>
        <v>-0.61687085049069545</v>
      </c>
      <c r="P16" s="7">
        <f t="shared" si="0"/>
        <v>-0.21838495314650905</v>
      </c>
      <c r="Q16" s="7">
        <f t="shared" si="0"/>
        <v>1.8250091738884398</v>
      </c>
      <c r="R16" s="7"/>
      <c r="S16" s="7">
        <f t="shared" si="4"/>
        <v>0.46393736829679166</v>
      </c>
      <c r="T16" s="7">
        <f t="shared" si="1"/>
        <v>1.7956454638634156</v>
      </c>
      <c r="U16" s="7">
        <f t="shared" si="2"/>
        <v>0.56507252008391373</v>
      </c>
      <c r="W16" s="7">
        <v>0.46392819089999998</v>
      </c>
      <c r="X16" s="7">
        <v>1.7956447378</v>
      </c>
      <c r="Y16" s="7">
        <v>0.56507586050000003</v>
      </c>
    </row>
    <row r="17" spans="1:25" x14ac:dyDescent="0.3">
      <c r="A17" s="1" t="s">
        <v>19</v>
      </c>
      <c r="B17">
        <v>14.8</v>
      </c>
      <c r="C17">
        <v>8.1</v>
      </c>
      <c r="D17">
        <v>18</v>
      </c>
      <c r="E17" t="s">
        <v>26</v>
      </c>
      <c r="O17" s="7">
        <f t="shared" si="3"/>
        <v>0.5768884805514829</v>
      </c>
      <c r="P17" s="7">
        <f t="shared" si="0"/>
        <v>-0.57644759206185137</v>
      </c>
      <c r="Q17" s="7">
        <f t="shared" si="0"/>
        <v>1.6186093268415329</v>
      </c>
      <c r="R17" s="7"/>
      <c r="S17" s="7">
        <f t="shared" si="4"/>
        <v>0.86978491342216258</v>
      </c>
      <c r="T17" s="7">
        <f t="shared" si="1"/>
        <v>1.4773622368462382</v>
      </c>
      <c r="U17" s="7">
        <f t="shared" si="2"/>
        <v>-0.5881201678670136</v>
      </c>
      <c r="W17" s="7">
        <v>0.86978040099999998</v>
      </c>
      <c r="X17" s="7">
        <v>1.4773594366</v>
      </c>
      <c r="Y17" s="7">
        <v>-0.58811516500000005</v>
      </c>
    </row>
    <row r="18" spans="1:25" x14ac:dyDescent="0.3">
      <c r="A18" s="1" t="s">
        <v>20</v>
      </c>
      <c r="B18">
        <v>10.1</v>
      </c>
      <c r="C18">
        <v>7.3</v>
      </c>
      <c r="D18">
        <v>6</v>
      </c>
      <c r="E18" t="s">
        <v>26</v>
      </c>
      <c r="O18" s="7">
        <f t="shared" si="3"/>
        <v>-0.69826353215266235</v>
      </c>
      <c r="P18" s="7">
        <f t="shared" ref="P18:P20" si="12">(C18-C$21)/C$22</f>
        <v>-0.744947657433777</v>
      </c>
      <c r="Q18" s="7">
        <f t="shared" ref="Q18:Q20" si="13">(D18-D$21)/D$22</f>
        <v>-0.85818883772134935</v>
      </c>
      <c r="R18" s="7"/>
      <c r="S18" s="7">
        <f t="shared" si="4"/>
        <v>-1.3197979074243551</v>
      </c>
      <c r="T18" s="7">
        <f t="shared" si="1"/>
        <v>-0.17623659343026221</v>
      </c>
      <c r="U18" s="7">
        <f t="shared" si="2"/>
        <v>-7.7916722743958111E-2</v>
      </c>
      <c r="W18" s="7">
        <v>-1.319801767</v>
      </c>
      <c r="X18" s="7">
        <v>-0.17623333599999999</v>
      </c>
      <c r="Y18" s="7">
        <v>-7.7924075999999995E-2</v>
      </c>
    </row>
    <row r="19" spans="1:25" x14ac:dyDescent="0.3">
      <c r="A19" s="1" t="s">
        <v>21</v>
      </c>
      <c r="B19">
        <v>7</v>
      </c>
      <c r="C19">
        <v>6.9</v>
      </c>
      <c r="D19">
        <v>6</v>
      </c>
      <c r="E19" t="s">
        <v>26</v>
      </c>
      <c r="O19" s="7">
        <f t="shared" si="3"/>
        <v>-1.5393212426596514</v>
      </c>
      <c r="P19" s="7">
        <f t="shared" si="12"/>
        <v>-0.82919769011973976</v>
      </c>
      <c r="Q19" s="7">
        <f t="shared" si="13"/>
        <v>-0.85818883772134935</v>
      </c>
      <c r="R19" s="7"/>
      <c r="S19" s="7">
        <f t="shared" si="4"/>
        <v>-1.8814202427849498</v>
      </c>
      <c r="T19" s="7">
        <f t="shared" si="1"/>
        <v>8.7392191855133139E-2</v>
      </c>
      <c r="U19" s="7">
        <f t="shared" si="2"/>
        <v>0.49615097557129217</v>
      </c>
      <c r="W19" s="7">
        <v>-1.881428377</v>
      </c>
      <c r="X19" s="7">
        <v>8.7397381400000002E-2</v>
      </c>
      <c r="Y19" s="7">
        <v>0.49614084730000002</v>
      </c>
    </row>
    <row r="20" spans="1:25" x14ac:dyDescent="0.3">
      <c r="A20" s="1" t="s">
        <v>22</v>
      </c>
      <c r="B20">
        <v>11.8</v>
      </c>
      <c r="C20">
        <v>9.1999999999999993</v>
      </c>
      <c r="D20">
        <v>6</v>
      </c>
      <c r="E20" t="s">
        <v>26</v>
      </c>
      <c r="O20" s="7">
        <f t="shared" si="3"/>
        <v>-0.23703833606818411</v>
      </c>
      <c r="P20" s="7">
        <f t="shared" si="12"/>
        <v>-0.34476000217545361</v>
      </c>
      <c r="Q20" s="7">
        <f t="shared" si="13"/>
        <v>-0.85818883772134935</v>
      </c>
      <c r="R20" s="7"/>
      <c r="S20" s="7">
        <f t="shared" si="4"/>
        <v>-0.80297387047937629</v>
      </c>
      <c r="T20" s="7">
        <f t="shared" si="1"/>
        <v>-0.49024970793319278</v>
      </c>
      <c r="U20" s="7">
        <f t="shared" si="2"/>
        <v>-0.16255216864918934</v>
      </c>
      <c r="W20" s="7">
        <v>-0.80297389500000005</v>
      </c>
      <c r="X20" s="7">
        <v>-0.490247816</v>
      </c>
      <c r="Y20" s="7">
        <v>-0.162556808</v>
      </c>
    </row>
    <row r="21" spans="1:25" x14ac:dyDescent="0.3">
      <c r="A21" s="3" t="s">
        <v>30</v>
      </c>
      <c r="B21" s="2">
        <f>AVERAGE(B2:B20)</f>
        <v>12.673684210526318</v>
      </c>
      <c r="C21" s="2">
        <f t="shared" ref="C21:D21" si="14">AVERAGE(C2:C20)</f>
        <v>10.836842105263159</v>
      </c>
      <c r="D21" s="2">
        <f t="shared" si="14"/>
        <v>10.157894736842104</v>
      </c>
      <c r="V21" t="s">
        <v>38</v>
      </c>
      <c r="W21" s="2">
        <f>_xlfn.VAR.S(W2:W20)</f>
        <v>2.2045212447359535</v>
      </c>
      <c r="X21" s="2">
        <f t="shared" ref="X21:Y21" si="15">_xlfn.VAR.S(X2:X20)</f>
        <v>0.535091616205982</v>
      </c>
      <c r="Y21" s="2">
        <f t="shared" si="15"/>
        <v>0.26038713922476542</v>
      </c>
    </row>
    <row r="22" spans="1:25" x14ac:dyDescent="0.3">
      <c r="A22" s="3" t="s">
        <v>31</v>
      </c>
      <c r="B22" s="2">
        <f>_xlfn.STDEV.S(B2:B20)</f>
        <v>3.6858350637215147</v>
      </c>
      <c r="C22" s="2">
        <f t="shared" ref="C22:D22" si="16">_xlfn.STDEV.S(C2:C20)</f>
        <v>4.7477726387475361</v>
      </c>
      <c r="D22" s="2">
        <f t="shared" si="16"/>
        <v>4.8449648306800244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 firms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Sager</dc:creator>
  <cp:lastModifiedBy> anonymous</cp:lastModifiedBy>
  <dcterms:created xsi:type="dcterms:W3CDTF">2014-02-06T08:11:04Z</dcterms:created>
  <dcterms:modified xsi:type="dcterms:W3CDTF">2021-02-17T01:07:35Z</dcterms:modified>
</cp:coreProperties>
</file>