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(((Business Analytics 2021\Cluster analysis\"/>
    </mc:Choice>
  </mc:AlternateContent>
  <bookViews>
    <workbookView xWindow="0" yWindow="0" windowWidth="23040" windowHeight="9192" activeTab="1"/>
  </bookViews>
  <sheets>
    <sheet name="regression approach to R-square" sheetId="1" r:id="rId1"/>
    <sheet name="formula approach to R-squa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N22" i="1"/>
  <c r="O22" i="1"/>
  <c r="P22" i="1"/>
  <c r="M21" i="1"/>
  <c r="N21" i="1"/>
  <c r="O21" i="1"/>
  <c r="P21" i="1"/>
  <c r="M20" i="1"/>
  <c r="N20" i="1"/>
  <c r="O20" i="1"/>
  <c r="P20" i="1"/>
  <c r="M30" i="2"/>
  <c r="M29" i="2"/>
  <c r="L29" i="2"/>
  <c r="K29" i="2"/>
  <c r="J29" i="2"/>
  <c r="J22" i="2"/>
  <c r="K22" i="2"/>
  <c r="L22" i="2"/>
  <c r="M22" i="2"/>
  <c r="J2" i="2"/>
  <c r="J12" i="2"/>
  <c r="J19" i="2"/>
  <c r="J21" i="2"/>
  <c r="K2" i="2"/>
  <c r="K12" i="2"/>
  <c r="K19" i="2"/>
  <c r="K21" i="2"/>
  <c r="L2" i="2"/>
  <c r="L12" i="2"/>
  <c r="L19" i="2"/>
  <c r="L21" i="2"/>
  <c r="M21" i="2"/>
  <c r="P20" i="2"/>
  <c r="R20" i="2"/>
  <c r="Q20" i="2"/>
  <c r="S20" i="2"/>
  <c r="P22" i="2"/>
  <c r="R22" i="2"/>
  <c r="Q22" i="2"/>
  <c r="S22" i="2"/>
  <c r="S24" i="2"/>
  <c r="P21" i="2"/>
  <c r="R21" i="2"/>
  <c r="Q21" i="2"/>
  <c r="S21" i="2"/>
  <c r="P24" i="1"/>
</calcChain>
</file>

<file path=xl/sharedStrings.xml><?xml version="1.0" encoding="utf-8"?>
<sst xmlns="http://schemas.openxmlformats.org/spreadsheetml/2006/main" count="346" uniqueCount="113">
  <si>
    <t>The REG Procedure</t>
  </si>
  <si>
    <t>Model: MODEL1</t>
  </si>
  <si>
    <t>Dependent Variable: P_E P_E</t>
  </si>
  <si>
    <t>Number of Observations Read</t>
  </si>
  <si>
    <t>Number of Observations Used</t>
  </si>
  <si>
    <t>Analysis of Variance</t>
  </si>
  <si>
    <t>Source</t>
  </si>
  <si>
    <t>DF</t>
  </si>
  <si>
    <t>Sum of</t>
  </si>
  <si>
    <t>Squares</t>
  </si>
  <si>
    <t>Mean</t>
  </si>
  <si>
    <t>Square</t>
  </si>
  <si>
    <t>F Value</t>
  </si>
  <si>
    <t>Pr &gt; F</t>
  </si>
  <si>
    <t>Model</t>
  </si>
  <si>
    <t>Error</t>
  </si>
  <si>
    <t>Corrected Total</t>
  </si>
  <si>
    <t>Root MSE</t>
  </si>
  <si>
    <t>R-Square</t>
  </si>
  <si>
    <t>Dependent Mean</t>
  </si>
  <si>
    <t>Adj R-Sq</t>
  </si>
  <si>
    <t>Coeff Var</t>
  </si>
  <si>
    <t>Model: MODEL2</t>
  </si>
  <si>
    <t>Dependent Variable: GROWTH GROWTH</t>
  </si>
  <si>
    <t>&lt;.0001</t>
  </si>
  <si>
    <t>Model: MODEL3</t>
  </si>
  <si>
    <t>Dependent Variable: PROFIT PROFIT</t>
  </si>
  <si>
    <t xml:space="preserve">Between SS = </t>
  </si>
  <si>
    <t>Within SS =</t>
  </si>
  <si>
    <t>TOTAL SS =</t>
  </si>
  <si>
    <t>Total</t>
  </si>
  <si>
    <t>R-square =</t>
  </si>
  <si>
    <t>FIRM</t>
  </si>
  <si>
    <t>P_E</t>
  </si>
  <si>
    <t>PROFIT</t>
  </si>
  <si>
    <t>GROWTH</t>
  </si>
  <si>
    <t>Industry</t>
  </si>
  <si>
    <t>Cluster</t>
  </si>
  <si>
    <t>CL1</t>
  </si>
  <si>
    <t>CL2</t>
  </si>
  <si>
    <t>CL3</t>
  </si>
  <si>
    <t>Exxon</t>
  </si>
  <si>
    <t>Oil</t>
  </si>
  <si>
    <t>Chevron</t>
  </si>
  <si>
    <t>Texaco</t>
  </si>
  <si>
    <t>Mobil</t>
  </si>
  <si>
    <t>Amoco</t>
  </si>
  <si>
    <t>Pfizer</t>
  </si>
  <si>
    <t>Drug</t>
  </si>
  <si>
    <t>Bristol Meyers</t>
  </si>
  <si>
    <t>Merck</t>
  </si>
  <si>
    <t>American Home Products</t>
  </si>
  <si>
    <t>Abbott Laboratories</t>
  </si>
  <si>
    <t>Eli Lilly</t>
  </si>
  <si>
    <t>Upjohn</t>
  </si>
  <si>
    <t>Warner-Lambert</t>
  </si>
  <si>
    <t>Amdahl</t>
  </si>
  <si>
    <t>Computer</t>
  </si>
  <si>
    <t>Digital</t>
  </si>
  <si>
    <t>Hewlett-Packard</t>
  </si>
  <si>
    <t>NCR</t>
  </si>
  <si>
    <t>Unisys</t>
  </si>
  <si>
    <t>IBM</t>
  </si>
  <si>
    <t>Number</t>
  </si>
  <si>
    <t>of</t>
  </si>
  <si>
    <t>Clusters</t>
  </si>
  <si>
    <t>Clusters Joined</t>
  </si>
  <si>
    <t>Freq</t>
  </si>
  <si>
    <t>Semipartial</t>
  </si>
  <si>
    <t>OB2</t>
  </si>
  <si>
    <t>OB17</t>
  </si>
  <si>
    <t>OB3</t>
  </si>
  <si>
    <t>OB4</t>
  </si>
  <si>
    <t>OB6</t>
  </si>
  <si>
    <t>OB9</t>
  </si>
  <si>
    <t>OB5</t>
  </si>
  <si>
    <t>OB19</t>
  </si>
  <si>
    <t>CL18</t>
  </si>
  <si>
    <t>CL15</t>
  </si>
  <si>
    <t>OB7</t>
  </si>
  <si>
    <t>OB10</t>
  </si>
  <si>
    <t>CL16</t>
  </si>
  <si>
    <t>OB12</t>
  </si>
  <si>
    <t>CL17</t>
  </si>
  <si>
    <t>OB18</t>
  </si>
  <si>
    <t>OB1</t>
  </si>
  <si>
    <t>CL14</t>
  </si>
  <si>
    <t>OB8</t>
  </si>
  <si>
    <t>OB11</t>
  </si>
  <si>
    <t>OB15</t>
  </si>
  <si>
    <t>OB16</t>
  </si>
  <si>
    <t>CL10</t>
  </si>
  <si>
    <t>OB14</t>
  </si>
  <si>
    <t>CL7</t>
  </si>
  <si>
    <t>CL11</t>
  </si>
  <si>
    <t>CL12</t>
  </si>
  <si>
    <t>CL13</t>
  </si>
  <si>
    <t>CL6</t>
  </si>
  <si>
    <t>OB13</t>
  </si>
  <si>
    <t>CL5</t>
  </si>
  <si>
    <t>CL8</t>
  </si>
  <si>
    <t>CL9</t>
  </si>
  <si>
    <t>CL4</t>
  </si>
  <si>
    <t>CLUSTER HISTORY</t>
  </si>
  <si>
    <t>Growth</t>
  </si>
  <si>
    <t>Profit</t>
  </si>
  <si>
    <t>Dependent Variable: P_E</t>
  </si>
  <si>
    <t>Dependent Variable: GROWTH</t>
  </si>
  <si>
    <t>Dependent Variable: PROFIT</t>
  </si>
  <si>
    <t>Cluster 1</t>
  </si>
  <si>
    <t>Cluster 2</t>
  </si>
  <si>
    <t>Cluster 3</t>
  </si>
  <si>
    <t>Predictors: CL1 and 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</si>
</sst>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2" borderId="0" xfId="0" applyFont="1" applyFill="1" applyAlignment="1">
      <alignment vertical="top"/>
    </xf>
    <xf numFmtId="0" fontId="0" fillId="2" borderId="0" xfId="0" applyFill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0" fillId="0" borderId="0" xfId="0" applyFill="1"/>
    <xf numFmtId="0" fontId="0" fillId="2" borderId="0" xfId="0" applyFill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7" xfId="0" applyFont="1" applyFill="1" applyBorder="1" applyAlignment="1">
      <alignment horizontal="center" vertical="top"/>
    </xf>
    <xf numFmtId="0" fontId="0" fillId="2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1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15" xfId="0" applyFont="1" applyFill="1" applyBorder="1" applyAlignment="1">
      <alignment horizontal="center" vertical="top"/>
    </xf>
    <xf numFmtId="0" fontId="0" fillId="2" borderId="1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8" xfId="0" applyFont="1" applyBorder="1"/>
    <xf numFmtId="0" fontId="1" fillId="2" borderId="19" xfId="0" applyFont="1" applyFill="1" applyBorder="1"/>
    <xf numFmtId="0" fontId="1" fillId="0" borderId="0" xfId="0" applyFont="1" applyFill="1"/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37</xdr:row>
      <xdr:rowOff>129540</xdr:rowOff>
    </xdr:from>
    <xdr:to>
      <xdr:col>11</xdr:col>
      <xdr:colOff>1005840</xdr:colOff>
      <xdr:row>44</xdr:row>
      <xdr:rowOff>167640</xdr:rowOff>
    </xdr:to>
    <xdr:sp macro="" textlink="">
      <xdr:nvSpPr>
        <xdr:cNvPr id="2" name="TextBox 1"/>
        <xdr:cNvSpPr txBox="1"/>
      </xdr:nvSpPr>
      <xdr:spPr>
        <a:xfrm>
          <a:off x="4693920" y="7117080"/>
          <a:ext cx="3032760" cy="13182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worksheet shows the use of regression with cluster membership indicator variables (CL1, CL2, CL3) used as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predictors </a:t>
          </a:r>
          <a:r>
            <a:rPr lang="en-US" sz="1100"/>
            <a:t>to  obtain the explanatory power (R-square)</a:t>
          </a:r>
          <a:r>
            <a:rPr lang="en-US" sz="1100" baseline="0"/>
            <a:t> of the clustering. This regression R-square should correspond to the R-square reported in the Cluster History at left for the corresponding step. </a:t>
          </a:r>
          <a:endParaRPr lang="en-US" sz="1100"/>
        </a:p>
      </xdr:txBody>
    </xdr:sp>
    <xdr:clientData/>
  </xdr:twoCellAnchor>
  <xdr:twoCellAnchor>
    <xdr:from>
      <xdr:col>7</xdr:col>
      <xdr:colOff>30480</xdr:colOff>
      <xdr:row>40</xdr:row>
      <xdr:rowOff>121920</xdr:rowOff>
    </xdr:from>
    <xdr:to>
      <xdr:col>7</xdr:col>
      <xdr:colOff>422148</xdr:colOff>
      <xdr:row>42</xdr:row>
      <xdr:rowOff>126492</xdr:rowOff>
    </xdr:to>
    <xdr:sp macro="" textlink="">
      <xdr:nvSpPr>
        <xdr:cNvPr id="3" name="Left Arrow 2"/>
        <xdr:cNvSpPr/>
      </xdr:nvSpPr>
      <xdr:spPr>
        <a:xfrm>
          <a:off x="4312920" y="7658100"/>
          <a:ext cx="391668" cy="37033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556260</xdr:colOff>
      <xdr:row>23</xdr:row>
      <xdr:rowOff>38100</xdr:rowOff>
    </xdr:from>
    <xdr:to>
      <xdr:col>13</xdr:col>
      <xdr:colOff>480060</xdr:colOff>
      <xdr:row>27</xdr:row>
      <xdr:rowOff>121920</xdr:rowOff>
    </xdr:to>
    <xdr:sp macro="" textlink="">
      <xdr:nvSpPr>
        <xdr:cNvPr id="2" name="TextBox 1"/>
        <xdr:cNvSpPr txBox="1"/>
      </xdr:nvSpPr>
      <xdr:spPr>
        <a:xfrm>
          <a:off x="6667500" y="4267200"/>
          <a:ext cx="1752600" cy="9982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</a:t>
          </a:r>
          <a:r>
            <a:rPr lang="en-US" sz="1100" b="1">
              <a:solidFill>
                <a:srgbClr val="FF0000"/>
              </a:solidFill>
            </a:rPr>
            <a:t>Within Sum</a:t>
          </a:r>
          <a:r>
            <a:rPr lang="en-US" sz="1100" b="1" baseline="0">
              <a:solidFill>
                <a:srgbClr val="FF0000"/>
              </a:solidFill>
            </a:rPr>
            <a:t> of Squares</a:t>
          </a:r>
          <a:r>
            <a:rPr lang="en-US" sz="1100" baseline="0"/>
            <a:t> for each variable is the total of the sum of squares (around the cluster means) for each of its clusters.</a:t>
          </a:r>
          <a:endParaRPr lang="en-US" sz="1100"/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10</xdr:col>
      <xdr:colOff>342900</xdr:colOff>
      <xdr:row>26</xdr:row>
      <xdr:rowOff>99060</xdr:rowOff>
    </xdr:to>
    <xdr:sp macro="" textlink="">
      <xdr:nvSpPr>
        <xdr:cNvPr id="7" name="TextBox 6"/>
        <xdr:cNvSpPr txBox="1"/>
      </xdr:nvSpPr>
      <xdr:spPr>
        <a:xfrm>
          <a:off x="4282440" y="4229100"/>
          <a:ext cx="2171700" cy="8305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</a:t>
          </a:r>
          <a:r>
            <a:rPr lang="en-US" sz="1100" b="1">
              <a:solidFill>
                <a:srgbClr val="FF0000"/>
              </a:solidFill>
            </a:rPr>
            <a:t>Total Sum</a:t>
          </a:r>
          <a:r>
            <a:rPr lang="en-US" sz="1100" b="1" baseline="0">
              <a:solidFill>
                <a:srgbClr val="FF0000"/>
              </a:solidFill>
            </a:rPr>
            <a:t> of Squares</a:t>
          </a:r>
          <a:r>
            <a:rPr lang="en-US" sz="1100" baseline="0"/>
            <a:t> for each variable is the sum of squares of all observations around the grand mean for the variable.</a:t>
          </a:r>
          <a:endParaRPr lang="en-US" sz="1100"/>
        </a:p>
      </xdr:txBody>
    </xdr:sp>
    <xdr:clientData/>
  </xdr:twoCellAnchor>
  <xdr:twoCellAnchor>
    <xdr:from>
      <xdr:col>8</xdr:col>
      <xdr:colOff>434340</xdr:colOff>
      <xdr:row>21</xdr:row>
      <xdr:rowOff>144780</xdr:rowOff>
    </xdr:from>
    <xdr:to>
      <xdr:col>9</xdr:col>
      <xdr:colOff>121920</xdr:colOff>
      <xdr:row>22</xdr:row>
      <xdr:rowOff>167640</xdr:rowOff>
    </xdr:to>
    <xdr:cxnSp macro="">
      <xdr:nvCxnSpPr>
        <xdr:cNvPr id="9" name="Straight Arrow Connector 8"/>
        <xdr:cNvCxnSpPr/>
      </xdr:nvCxnSpPr>
      <xdr:spPr>
        <a:xfrm flipV="1">
          <a:off x="5326380" y="4008120"/>
          <a:ext cx="29718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20</xdr:row>
      <xdr:rowOff>137160</xdr:rowOff>
    </xdr:from>
    <xdr:to>
      <xdr:col>11</xdr:col>
      <xdr:colOff>0</xdr:colOff>
      <xdr:row>23</xdr:row>
      <xdr:rowOff>22860</xdr:rowOff>
    </xdr:to>
    <xdr:cxnSp macro="">
      <xdr:nvCxnSpPr>
        <xdr:cNvPr id="11" name="Straight Arrow Connector 10"/>
        <xdr:cNvCxnSpPr/>
      </xdr:nvCxnSpPr>
      <xdr:spPr>
        <a:xfrm flipH="1" flipV="1">
          <a:off x="6073140" y="3817620"/>
          <a:ext cx="647700" cy="434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205740</xdr:colOff>
      <xdr:row>30</xdr:row>
      <xdr:rowOff>83820</xdr:rowOff>
    </xdr:from>
    <xdr:to>
      <xdr:col>11</xdr:col>
      <xdr:colOff>388620</xdr:colOff>
      <xdr:row>36</xdr:row>
      <xdr:rowOff>114300</xdr:rowOff>
    </xdr:to>
    <xdr:sp macro="" textlink="">
      <xdr:nvSpPr>
        <xdr:cNvPr id="12" name="TextBox 11"/>
        <xdr:cNvSpPr txBox="1"/>
      </xdr:nvSpPr>
      <xdr:spPr>
        <a:xfrm>
          <a:off x="4488180" y="5806440"/>
          <a:ext cx="2621280" cy="1127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</a:t>
          </a:r>
          <a:r>
            <a:rPr lang="en-US" sz="1100" b="1">
              <a:solidFill>
                <a:srgbClr val="FF0000"/>
              </a:solidFill>
            </a:rPr>
            <a:t>Between Sum of Squares</a:t>
          </a:r>
          <a:r>
            <a:rPr lang="en-US" sz="1100"/>
            <a:t> for each variable is</a:t>
          </a:r>
          <a:r>
            <a:rPr lang="en-US" sz="1100" baseline="0"/>
            <a:t> the (weighted) sum of squared deviations between the cluster means and the grand mean for the variable, where the weights are the number of observations in each cluster.</a:t>
          </a:r>
          <a:endParaRPr lang="en-US" sz="1100"/>
        </a:p>
      </xdr:txBody>
    </xdr:sp>
    <xdr:clientData/>
  </xdr:twoCellAnchor>
  <xdr:twoCellAnchor>
    <xdr:from>
      <xdr:col>8</xdr:col>
      <xdr:colOff>281940</xdr:colOff>
      <xdr:row>28</xdr:row>
      <xdr:rowOff>175260</xdr:rowOff>
    </xdr:from>
    <xdr:to>
      <xdr:col>9</xdr:col>
      <xdr:colOff>167640</xdr:colOff>
      <xdr:row>30</xdr:row>
      <xdr:rowOff>91440</xdr:rowOff>
    </xdr:to>
    <xdr:cxnSp macro="">
      <xdr:nvCxnSpPr>
        <xdr:cNvPr id="14" name="Straight Arrow Connector 13"/>
        <xdr:cNvCxnSpPr/>
      </xdr:nvCxnSpPr>
      <xdr:spPr>
        <a:xfrm flipV="1">
          <a:off x="5173980" y="5532120"/>
          <a:ext cx="49530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403860</xdr:colOff>
      <xdr:row>29</xdr:row>
      <xdr:rowOff>68580</xdr:rowOff>
    </xdr:from>
    <xdr:to>
      <xdr:col>18</xdr:col>
      <xdr:colOff>22860</xdr:colOff>
      <xdr:row>38</xdr:row>
      <xdr:rowOff>91440</xdr:rowOff>
    </xdr:to>
    <xdr:sp macro="" textlink="">
      <xdr:nvSpPr>
        <xdr:cNvPr id="15" name="TextBox 14"/>
        <xdr:cNvSpPr txBox="1"/>
      </xdr:nvSpPr>
      <xdr:spPr>
        <a:xfrm>
          <a:off x="8953500" y="5608320"/>
          <a:ext cx="3566160" cy="16687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worksheet builds on the regression approach of the first worksheet by adding direct computations</a:t>
          </a:r>
          <a:r>
            <a:rPr lang="en-US" sz="1100" baseline="0"/>
            <a:t> of the R-square of the clustering via formulas. </a:t>
          </a:r>
        </a:p>
        <a:p>
          <a:r>
            <a:rPr lang="en-US" sz="1100"/>
            <a:t>Compare</a:t>
          </a:r>
          <a:r>
            <a:rPr lang="en-US" sz="1100" baseline="0"/>
            <a:t> the </a:t>
          </a:r>
          <a:r>
            <a:rPr lang="en-US" sz="1100" baseline="0">
              <a:solidFill>
                <a:srgbClr val="FF0000"/>
              </a:solidFill>
            </a:rPr>
            <a:t>formula</a:t>
          </a:r>
          <a:r>
            <a:rPr lang="en-US" sz="1100" baseline="0"/>
            <a:t> calculations at left with the </a:t>
          </a:r>
          <a:r>
            <a:rPr lang="en-US" sz="1100" baseline="0">
              <a:solidFill>
                <a:srgbClr val="FF0000"/>
              </a:solidFill>
            </a:rPr>
            <a:t>regression</a:t>
          </a:r>
          <a:r>
            <a:rPr lang="en-US" sz="1100" baseline="0"/>
            <a:t> calculations above.</a:t>
          </a:r>
        </a:p>
        <a:p>
          <a:r>
            <a:rPr lang="en-US" sz="1100" baseline="0"/>
            <a:t>They are identical.</a:t>
          </a:r>
        </a:p>
        <a:p>
          <a:r>
            <a:rPr lang="en-US" sz="1100" baseline="0"/>
            <a:t>SAS documentation says that it uses these formulas to calculate the R-square in the cluster history. So the highlighted R-square in the cluster history should be 0.707.</a:t>
          </a:r>
          <a:endParaRPr lang="en-US" sz="1100"/>
        </a:p>
      </xdr:txBody>
    </xdr:sp>
    <xdr:clientData/>
  </xdr:twoCellAnchor>
  <xdr:twoCellAnchor>
    <xdr:from>
      <xdr:col>14</xdr:col>
      <xdr:colOff>0</xdr:colOff>
      <xdr:row>32</xdr:row>
      <xdr:rowOff>38100</xdr:rowOff>
    </xdr:from>
    <xdr:to>
      <xdr:col>14</xdr:col>
      <xdr:colOff>391668</xdr:colOff>
      <xdr:row>34</xdr:row>
      <xdr:rowOff>42672</xdr:rowOff>
    </xdr:to>
    <xdr:sp macro="" textlink="">
      <xdr:nvSpPr>
        <xdr:cNvPr id="16" name="Left Arrow 15"/>
        <xdr:cNvSpPr/>
      </xdr:nvSpPr>
      <xdr:spPr>
        <a:xfrm>
          <a:off x="8549640" y="6126480"/>
          <a:ext cx="391668" cy="37033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1577340</xdr:colOff>
      <xdr:row>26</xdr:row>
      <xdr:rowOff>175260</xdr:rowOff>
    </xdr:from>
    <xdr:to>
      <xdr:col>14</xdr:col>
      <xdr:colOff>1962912</xdr:colOff>
      <xdr:row>29</xdr:row>
      <xdr:rowOff>64008</xdr:rowOff>
    </xdr:to>
    <xdr:sp macro="" textlink="">
      <xdr:nvSpPr>
        <xdr:cNvPr id="17" name="Up Arrow 16"/>
        <xdr:cNvSpPr/>
      </xdr:nvSpPr>
      <xdr:spPr>
        <a:xfrm>
          <a:off x="10126980" y="5166360"/>
          <a:ext cx="385572" cy="43738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opLeftCell="A16" zoomScaleNormal="100" workbookViewId="0">
      <selection activeCell="A44" sqref="A44"/>
    </sheetView>
  </sheetViews>
  <sheetFormatPr defaultRowHeight="14.4" x14ac:dyDescent="0.3"/>
  <cols>
    <col min="5" max="5" width="9.109375" bestFit="1" customWidth="1"/>
    <col min="12" max="12" width="30.88671875" bestFit="1" customWidth="1"/>
    <col min="17" max="17" width="12.44140625" customWidth="1"/>
    <col min="19" max="19" width="32.109375" bestFit="1" customWidth="1"/>
    <col min="26" max="26" width="35.33203125" bestFit="1" customWidth="1"/>
  </cols>
  <sheetData>
    <row r="1" spans="1:31" x14ac:dyDescent="0.3">
      <c r="A1" s="12" t="s">
        <v>32</v>
      </c>
      <c r="B1" t="s">
        <v>33</v>
      </c>
      <c r="C1" t="s">
        <v>34</v>
      </c>
      <c r="D1" t="s">
        <v>35</v>
      </c>
      <c r="E1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L1" s="1" t="s">
        <v>0</v>
      </c>
      <c r="M1" s="3"/>
      <c r="N1" s="3"/>
      <c r="O1" s="3"/>
      <c r="P1" s="3"/>
      <c r="Q1" s="3"/>
      <c r="S1" s="1" t="s">
        <v>0</v>
      </c>
      <c r="T1" s="3"/>
      <c r="U1" s="3"/>
      <c r="V1" s="3"/>
      <c r="W1" s="3"/>
      <c r="X1" s="3"/>
      <c r="Z1" s="1" t="s">
        <v>0</v>
      </c>
      <c r="AA1" s="3"/>
      <c r="AB1" s="3"/>
      <c r="AC1" s="3"/>
      <c r="AD1" s="3"/>
      <c r="AE1" s="3"/>
    </row>
    <row r="2" spans="1:31" x14ac:dyDescent="0.3">
      <c r="A2" s="12" t="s">
        <v>41</v>
      </c>
      <c r="B2">
        <v>11.3</v>
      </c>
      <c r="C2">
        <v>6.5</v>
      </c>
      <c r="D2">
        <v>10</v>
      </c>
      <c r="E2" t="s">
        <v>42</v>
      </c>
      <c r="F2" s="11">
        <v>1</v>
      </c>
      <c r="G2" s="11">
        <v>1</v>
      </c>
      <c r="H2" s="11">
        <v>0</v>
      </c>
      <c r="I2" s="11">
        <v>0</v>
      </c>
      <c r="L2" s="1" t="s">
        <v>1</v>
      </c>
      <c r="M2" s="3"/>
      <c r="N2" s="3"/>
      <c r="O2" s="3"/>
      <c r="P2" s="3"/>
      <c r="Q2" s="3"/>
      <c r="S2" s="1" t="s">
        <v>22</v>
      </c>
      <c r="T2" s="3"/>
      <c r="U2" s="3"/>
      <c r="V2" s="3"/>
      <c r="W2" s="3"/>
      <c r="X2" s="3"/>
      <c r="Z2" s="1" t="s">
        <v>25</v>
      </c>
      <c r="AA2" s="3"/>
      <c r="AB2" s="3"/>
      <c r="AC2" s="3"/>
      <c r="AD2" s="3"/>
      <c r="AE2" s="3"/>
    </row>
    <row r="3" spans="1:31" x14ac:dyDescent="0.3">
      <c r="A3" s="12" t="s">
        <v>43</v>
      </c>
      <c r="B3">
        <v>10</v>
      </c>
      <c r="C3">
        <v>7</v>
      </c>
      <c r="D3">
        <v>5</v>
      </c>
      <c r="E3" t="s">
        <v>42</v>
      </c>
      <c r="F3" s="11">
        <v>1</v>
      </c>
      <c r="G3" s="11">
        <v>1</v>
      </c>
      <c r="H3" s="11">
        <v>0</v>
      </c>
      <c r="I3" s="11">
        <v>0</v>
      </c>
      <c r="L3" s="1" t="s">
        <v>106</v>
      </c>
      <c r="M3" s="3"/>
      <c r="N3" s="3"/>
      <c r="O3" s="3"/>
      <c r="P3" s="3"/>
      <c r="Q3" s="3"/>
      <c r="S3" s="1" t="s">
        <v>108</v>
      </c>
      <c r="T3" s="3"/>
      <c r="U3" s="3"/>
      <c r="V3" s="3"/>
      <c r="W3" s="3"/>
      <c r="X3" s="3"/>
      <c r="Z3" s="1" t="s">
        <v>107</v>
      </c>
      <c r="AA3" s="3"/>
      <c r="AB3" s="3"/>
      <c r="AC3" s="3"/>
      <c r="AD3" s="3"/>
      <c r="AE3" s="3"/>
    </row>
    <row r="4" spans="1:31" ht="15" thickBot="1" x14ac:dyDescent="0.35">
      <c r="A4" s="12" t="s">
        <v>44</v>
      </c>
      <c r="B4">
        <v>9.9</v>
      </c>
      <c r="C4">
        <v>3.9</v>
      </c>
      <c r="D4">
        <v>5</v>
      </c>
      <c r="E4" t="s">
        <v>42</v>
      </c>
      <c r="F4" s="11">
        <v>1</v>
      </c>
      <c r="G4" s="11">
        <v>1</v>
      </c>
      <c r="H4" s="11">
        <v>0</v>
      </c>
      <c r="I4" s="11">
        <v>0</v>
      </c>
      <c r="L4" s="46" t="s">
        <v>112</v>
      </c>
      <c r="M4" s="3"/>
      <c r="N4" s="3"/>
      <c r="O4" s="3"/>
      <c r="P4" s="3"/>
      <c r="Q4" s="3"/>
      <c r="S4" s="46" t="s">
        <v>112</v>
      </c>
      <c r="T4" s="3"/>
      <c r="U4" s="3"/>
      <c r="V4" s="3"/>
      <c r="W4" s="3"/>
      <c r="X4" s="3"/>
      <c r="Z4" s="46" t="s">
        <v>112</v>
      </c>
      <c r="AA4" s="3"/>
      <c r="AB4" s="3"/>
      <c r="AC4" s="3"/>
      <c r="AD4" s="3"/>
      <c r="AE4" s="3"/>
    </row>
    <row r="5" spans="1:31" x14ac:dyDescent="0.3">
      <c r="A5" s="12" t="s">
        <v>45</v>
      </c>
      <c r="B5">
        <v>9.6999999999999993</v>
      </c>
      <c r="C5">
        <v>4.3</v>
      </c>
      <c r="D5">
        <v>7</v>
      </c>
      <c r="E5" t="s">
        <v>42</v>
      </c>
      <c r="F5" s="11">
        <v>1</v>
      </c>
      <c r="G5" s="11">
        <v>1</v>
      </c>
      <c r="H5" s="11">
        <v>0</v>
      </c>
      <c r="I5" s="11">
        <v>0</v>
      </c>
      <c r="L5" s="4" t="s">
        <v>3</v>
      </c>
      <c r="M5" s="5">
        <v>19</v>
      </c>
      <c r="N5" s="3"/>
      <c r="O5" s="3"/>
      <c r="P5" s="3"/>
      <c r="Q5" s="3"/>
      <c r="S5" s="4" t="s">
        <v>3</v>
      </c>
      <c r="T5" s="5">
        <v>19</v>
      </c>
      <c r="U5" s="3"/>
      <c r="V5" s="3"/>
      <c r="W5" s="3"/>
      <c r="X5" s="3"/>
      <c r="Z5" s="4" t="s">
        <v>3</v>
      </c>
      <c r="AA5" s="5">
        <v>19</v>
      </c>
      <c r="AB5" s="3"/>
      <c r="AC5" s="3"/>
      <c r="AD5" s="3"/>
      <c r="AE5" s="3"/>
    </row>
    <row r="6" spans="1:31" x14ac:dyDescent="0.3">
      <c r="A6" s="12" t="s">
        <v>46</v>
      </c>
      <c r="B6">
        <v>10</v>
      </c>
      <c r="C6">
        <v>9.8000000000000007</v>
      </c>
      <c r="D6">
        <v>8</v>
      </c>
      <c r="E6" t="s">
        <v>42</v>
      </c>
      <c r="F6" s="11">
        <v>1</v>
      </c>
      <c r="G6" s="11">
        <v>1</v>
      </c>
      <c r="H6" s="11">
        <v>0</v>
      </c>
      <c r="I6" s="11">
        <v>0</v>
      </c>
      <c r="L6" s="6" t="s">
        <v>4</v>
      </c>
      <c r="M6" s="7">
        <v>19</v>
      </c>
      <c r="N6" s="3"/>
      <c r="O6" s="3"/>
      <c r="P6" s="3"/>
      <c r="Q6" s="3"/>
      <c r="S6" s="6" t="s">
        <v>4</v>
      </c>
      <c r="T6" s="7">
        <v>19</v>
      </c>
      <c r="U6" s="3"/>
      <c r="V6" s="3"/>
      <c r="W6" s="3"/>
      <c r="X6" s="3"/>
      <c r="Z6" s="6" t="s">
        <v>4</v>
      </c>
      <c r="AA6" s="7">
        <v>19</v>
      </c>
      <c r="AB6" s="3"/>
      <c r="AC6" s="3"/>
      <c r="AD6" s="3"/>
      <c r="AE6" s="3"/>
    </row>
    <row r="7" spans="1:31" ht="15" thickBot="1" x14ac:dyDescent="0.35">
      <c r="A7" s="12" t="s">
        <v>47</v>
      </c>
      <c r="B7">
        <v>11.9</v>
      </c>
      <c r="C7">
        <v>14.7</v>
      </c>
      <c r="D7">
        <v>12</v>
      </c>
      <c r="E7" t="s">
        <v>48</v>
      </c>
      <c r="F7" s="11">
        <v>2</v>
      </c>
      <c r="G7" s="11">
        <v>0</v>
      </c>
      <c r="H7" s="11">
        <v>1</v>
      </c>
      <c r="I7" s="11">
        <v>0</v>
      </c>
      <c r="L7" s="2"/>
      <c r="M7" s="3"/>
      <c r="N7" s="3"/>
      <c r="O7" s="3"/>
      <c r="P7" s="3"/>
      <c r="Q7" s="3"/>
      <c r="S7" s="2"/>
      <c r="T7" s="3"/>
      <c r="U7" s="3"/>
      <c r="V7" s="3"/>
      <c r="W7" s="3"/>
      <c r="X7" s="3"/>
      <c r="Z7" s="2"/>
      <c r="AA7" s="3"/>
      <c r="AB7" s="3"/>
      <c r="AC7" s="3"/>
      <c r="AD7" s="3"/>
      <c r="AE7" s="3"/>
    </row>
    <row r="8" spans="1:31" x14ac:dyDescent="0.3">
      <c r="A8" s="12" t="s">
        <v>49</v>
      </c>
      <c r="B8">
        <v>16.2</v>
      </c>
      <c r="C8">
        <v>13.9</v>
      </c>
      <c r="D8">
        <v>14</v>
      </c>
      <c r="E8" t="s">
        <v>48</v>
      </c>
      <c r="F8" s="11">
        <v>2</v>
      </c>
      <c r="G8" s="11">
        <v>0</v>
      </c>
      <c r="H8" s="11">
        <v>1</v>
      </c>
      <c r="I8" s="11">
        <v>0</v>
      </c>
      <c r="L8" s="47" t="s">
        <v>5</v>
      </c>
      <c r="M8" s="48"/>
      <c r="N8" s="48"/>
      <c r="O8" s="48"/>
      <c r="P8" s="48"/>
      <c r="Q8" s="48"/>
      <c r="S8" s="47" t="s">
        <v>5</v>
      </c>
      <c r="T8" s="48"/>
      <c r="U8" s="48"/>
      <c r="V8" s="48"/>
      <c r="W8" s="48"/>
      <c r="X8" s="48"/>
      <c r="Z8" s="47" t="s">
        <v>5</v>
      </c>
      <c r="AA8" s="48"/>
      <c r="AB8" s="48"/>
      <c r="AC8" s="48"/>
      <c r="AD8" s="48"/>
      <c r="AE8" s="48"/>
    </row>
    <row r="9" spans="1:31" x14ac:dyDescent="0.3">
      <c r="A9" s="12" t="s">
        <v>50</v>
      </c>
      <c r="B9">
        <v>21</v>
      </c>
      <c r="C9">
        <v>20.3</v>
      </c>
      <c r="D9">
        <v>16</v>
      </c>
      <c r="E9" t="s">
        <v>48</v>
      </c>
      <c r="F9" s="11">
        <v>3</v>
      </c>
      <c r="G9" s="11">
        <v>0</v>
      </c>
      <c r="H9" s="11">
        <v>0</v>
      </c>
      <c r="I9" s="11">
        <v>1</v>
      </c>
      <c r="L9" s="49" t="s">
        <v>6</v>
      </c>
      <c r="M9" s="50" t="s">
        <v>7</v>
      </c>
      <c r="N9" s="8" t="s">
        <v>8</v>
      </c>
      <c r="O9" s="8" t="s">
        <v>10</v>
      </c>
      <c r="P9" s="50" t="s">
        <v>12</v>
      </c>
      <c r="Q9" s="50" t="s">
        <v>13</v>
      </c>
      <c r="S9" s="49" t="s">
        <v>6</v>
      </c>
      <c r="T9" s="50" t="s">
        <v>7</v>
      </c>
      <c r="U9" s="8" t="s">
        <v>8</v>
      </c>
      <c r="V9" s="8" t="s">
        <v>10</v>
      </c>
      <c r="W9" s="50" t="s">
        <v>12</v>
      </c>
      <c r="X9" s="50" t="s">
        <v>13</v>
      </c>
      <c r="Z9" s="49" t="s">
        <v>6</v>
      </c>
      <c r="AA9" s="50" t="s">
        <v>7</v>
      </c>
      <c r="AB9" s="8" t="s">
        <v>8</v>
      </c>
      <c r="AC9" s="8" t="s">
        <v>10</v>
      </c>
      <c r="AD9" s="50" t="s">
        <v>12</v>
      </c>
      <c r="AE9" s="50" t="s">
        <v>13</v>
      </c>
    </row>
    <row r="10" spans="1:31" x14ac:dyDescent="0.3">
      <c r="A10" s="12" t="s">
        <v>51</v>
      </c>
      <c r="B10">
        <v>13.3</v>
      </c>
      <c r="C10">
        <v>16.899999999999999</v>
      </c>
      <c r="D10">
        <v>11</v>
      </c>
      <c r="E10" t="s">
        <v>48</v>
      </c>
      <c r="F10" s="11">
        <v>2</v>
      </c>
      <c r="G10" s="11">
        <v>0</v>
      </c>
      <c r="H10" s="11">
        <v>1</v>
      </c>
      <c r="I10" s="11">
        <v>0</v>
      </c>
      <c r="L10" s="49"/>
      <c r="M10" s="50"/>
      <c r="N10" s="8" t="s">
        <v>9</v>
      </c>
      <c r="O10" s="8" t="s">
        <v>11</v>
      </c>
      <c r="P10" s="50"/>
      <c r="Q10" s="50"/>
      <c r="S10" s="49"/>
      <c r="T10" s="50"/>
      <c r="U10" s="8" t="s">
        <v>9</v>
      </c>
      <c r="V10" s="8" t="s">
        <v>11</v>
      </c>
      <c r="W10" s="50"/>
      <c r="X10" s="50"/>
      <c r="Z10" s="49"/>
      <c r="AA10" s="50"/>
      <c r="AB10" s="8" t="s">
        <v>9</v>
      </c>
      <c r="AC10" s="8" t="s">
        <v>11</v>
      </c>
      <c r="AD10" s="50"/>
      <c r="AE10" s="50"/>
    </row>
    <row r="11" spans="1:31" x14ac:dyDescent="0.3">
      <c r="A11" s="12" t="s">
        <v>52</v>
      </c>
      <c r="B11">
        <v>15.5</v>
      </c>
      <c r="C11">
        <v>15.2</v>
      </c>
      <c r="D11">
        <v>18</v>
      </c>
      <c r="E11" t="s">
        <v>48</v>
      </c>
      <c r="F11" s="11">
        <v>2</v>
      </c>
      <c r="G11" s="11">
        <v>0</v>
      </c>
      <c r="H11" s="11">
        <v>1</v>
      </c>
      <c r="I11" s="11">
        <v>0</v>
      </c>
      <c r="L11" s="6" t="s">
        <v>14</v>
      </c>
      <c r="M11" s="7">
        <v>2</v>
      </c>
      <c r="N11" s="10">
        <v>165.78727000000001</v>
      </c>
      <c r="O11" s="7">
        <v>82.893640000000005</v>
      </c>
      <c r="P11" s="7">
        <v>16.84</v>
      </c>
      <c r="Q11" s="7">
        <v>1E-4</v>
      </c>
      <c r="S11" s="6" t="s">
        <v>14</v>
      </c>
      <c r="T11" s="7">
        <v>2</v>
      </c>
      <c r="U11" s="10">
        <v>292.64206999999999</v>
      </c>
      <c r="V11" s="7">
        <v>146.32103000000001</v>
      </c>
      <c r="W11" s="7">
        <v>20.7</v>
      </c>
      <c r="X11" s="7" t="s">
        <v>24</v>
      </c>
      <c r="Z11" s="6" t="s">
        <v>14</v>
      </c>
      <c r="AA11" s="7">
        <v>2</v>
      </c>
      <c r="AB11" s="10">
        <v>299.91203000000002</v>
      </c>
      <c r="AC11" s="7">
        <v>149.95602</v>
      </c>
      <c r="AD11" s="7">
        <v>19.57</v>
      </c>
      <c r="AE11" s="7" t="s">
        <v>24</v>
      </c>
    </row>
    <row r="12" spans="1:31" x14ac:dyDescent="0.3">
      <c r="A12" s="12" t="s">
        <v>53</v>
      </c>
      <c r="B12">
        <v>18.899999999999999</v>
      </c>
      <c r="C12">
        <v>18.7</v>
      </c>
      <c r="D12">
        <v>11</v>
      </c>
      <c r="E12" t="s">
        <v>48</v>
      </c>
      <c r="F12" s="11">
        <v>3</v>
      </c>
      <c r="G12" s="11">
        <v>0</v>
      </c>
      <c r="H12" s="11">
        <v>0</v>
      </c>
      <c r="I12" s="11">
        <v>1</v>
      </c>
      <c r="L12" s="6" t="s">
        <v>15</v>
      </c>
      <c r="M12" s="7">
        <v>16</v>
      </c>
      <c r="N12" s="10">
        <v>78.749570000000006</v>
      </c>
      <c r="O12" s="7">
        <v>4.9218500000000001</v>
      </c>
      <c r="P12" s="7"/>
      <c r="Q12" s="7"/>
      <c r="S12" s="6" t="s">
        <v>15</v>
      </c>
      <c r="T12" s="7">
        <v>16</v>
      </c>
      <c r="U12" s="10">
        <v>113.10214000000001</v>
      </c>
      <c r="V12" s="7">
        <v>7.0688800000000001</v>
      </c>
      <c r="W12" s="7"/>
      <c r="X12" s="7"/>
      <c r="Z12" s="6" t="s">
        <v>15</v>
      </c>
      <c r="AA12" s="7">
        <v>16</v>
      </c>
      <c r="AB12" s="10">
        <v>122.61429</v>
      </c>
      <c r="AC12" s="7">
        <v>7.6633899999999997</v>
      </c>
      <c r="AD12" s="7"/>
      <c r="AE12" s="7"/>
    </row>
    <row r="13" spans="1:31" x14ac:dyDescent="0.3">
      <c r="A13" s="12" t="s">
        <v>54</v>
      </c>
      <c r="B13">
        <v>14.6</v>
      </c>
      <c r="C13">
        <v>12.8</v>
      </c>
      <c r="D13">
        <v>10</v>
      </c>
      <c r="E13" t="s">
        <v>48</v>
      </c>
      <c r="F13" s="11">
        <v>2</v>
      </c>
      <c r="G13" s="11">
        <v>0</v>
      </c>
      <c r="H13" s="11">
        <v>1</v>
      </c>
      <c r="I13" s="11">
        <v>0</v>
      </c>
      <c r="L13" s="6" t="s">
        <v>16</v>
      </c>
      <c r="M13" s="7">
        <v>18</v>
      </c>
      <c r="N13" s="10">
        <v>244.53684000000001</v>
      </c>
      <c r="O13" s="7"/>
      <c r="P13" s="7"/>
      <c r="Q13" s="7"/>
      <c r="S13" s="6" t="s">
        <v>16</v>
      </c>
      <c r="T13" s="7">
        <v>18</v>
      </c>
      <c r="U13" s="10">
        <v>405.74421000000001</v>
      </c>
      <c r="V13" s="7"/>
      <c r="W13" s="7"/>
      <c r="X13" s="7"/>
      <c r="Z13" s="6" t="s">
        <v>16</v>
      </c>
      <c r="AA13" s="7">
        <v>18</v>
      </c>
      <c r="AB13" s="10">
        <v>422.52632</v>
      </c>
      <c r="AC13" s="7"/>
      <c r="AD13" s="7"/>
      <c r="AE13" s="7"/>
    </row>
    <row r="14" spans="1:31" ht="15" thickBot="1" x14ac:dyDescent="0.35">
      <c r="A14" s="12" t="s">
        <v>55</v>
      </c>
      <c r="B14">
        <v>16</v>
      </c>
      <c r="C14">
        <v>8.6999999999999993</v>
      </c>
      <c r="D14">
        <v>7</v>
      </c>
      <c r="E14" t="s">
        <v>48</v>
      </c>
      <c r="F14" s="11">
        <v>1</v>
      </c>
      <c r="G14" s="11">
        <v>1</v>
      </c>
      <c r="H14" s="11">
        <v>0</v>
      </c>
      <c r="I14" s="11">
        <v>0</v>
      </c>
      <c r="L14" s="2"/>
      <c r="M14" s="3"/>
      <c r="N14" s="3"/>
      <c r="O14" s="3"/>
      <c r="P14" s="3"/>
      <c r="Q14" s="3"/>
      <c r="S14" s="2"/>
      <c r="T14" s="3"/>
      <c r="U14" s="3"/>
      <c r="V14" s="3"/>
      <c r="W14" s="3"/>
      <c r="X14" s="3"/>
      <c r="Z14" s="2"/>
      <c r="AA14" s="3"/>
      <c r="AB14" s="3"/>
      <c r="AC14" s="3"/>
      <c r="AD14" s="3"/>
      <c r="AE14" s="3"/>
    </row>
    <row r="15" spans="1:31" x14ac:dyDescent="0.3">
      <c r="A15" s="12" t="s">
        <v>56</v>
      </c>
      <c r="B15">
        <v>8.4</v>
      </c>
      <c r="C15">
        <v>11.9</v>
      </c>
      <c r="D15">
        <v>4</v>
      </c>
      <c r="E15" t="s">
        <v>57</v>
      </c>
      <c r="F15" s="11">
        <v>1</v>
      </c>
      <c r="G15" s="11">
        <v>1</v>
      </c>
      <c r="H15" s="11">
        <v>0</v>
      </c>
      <c r="I15" s="11">
        <v>0</v>
      </c>
      <c r="L15" s="4" t="s">
        <v>17</v>
      </c>
      <c r="M15" s="5">
        <v>2.2185199999999998</v>
      </c>
      <c r="N15" s="9" t="s">
        <v>18</v>
      </c>
      <c r="O15" s="5">
        <v>0.67800000000000005</v>
      </c>
      <c r="P15" s="3"/>
      <c r="Q15" s="3"/>
      <c r="S15" s="4" t="s">
        <v>17</v>
      </c>
      <c r="T15" s="5">
        <v>2.6587399999999999</v>
      </c>
      <c r="U15" s="9" t="s">
        <v>18</v>
      </c>
      <c r="V15" s="5">
        <v>0.72119999999999995</v>
      </c>
      <c r="W15" s="3"/>
      <c r="X15" s="3"/>
      <c r="Z15" s="4" t="s">
        <v>17</v>
      </c>
      <c r="AA15" s="5">
        <v>2.7682799999999999</v>
      </c>
      <c r="AB15" s="9" t="s">
        <v>18</v>
      </c>
      <c r="AC15" s="5">
        <v>0.70979999999999999</v>
      </c>
      <c r="AD15" s="3"/>
      <c r="AE15" s="3"/>
    </row>
    <row r="16" spans="1:31" x14ac:dyDescent="0.3">
      <c r="A16" s="12" t="s">
        <v>58</v>
      </c>
      <c r="B16">
        <v>10.4</v>
      </c>
      <c r="C16">
        <v>9.8000000000000007</v>
      </c>
      <c r="D16">
        <v>19</v>
      </c>
      <c r="E16" t="s">
        <v>57</v>
      </c>
      <c r="F16" s="11">
        <v>2</v>
      </c>
      <c r="G16" s="11">
        <v>0</v>
      </c>
      <c r="H16" s="11">
        <v>1</v>
      </c>
      <c r="I16" s="11">
        <v>0</v>
      </c>
      <c r="L16" s="6" t="s">
        <v>19</v>
      </c>
      <c r="M16" s="7">
        <v>12.673679999999999</v>
      </c>
      <c r="N16" s="8" t="s">
        <v>20</v>
      </c>
      <c r="O16" s="7">
        <v>0.63770000000000004</v>
      </c>
      <c r="P16" s="3"/>
      <c r="Q16" s="3"/>
      <c r="S16" s="6" t="s">
        <v>19</v>
      </c>
      <c r="T16" s="7">
        <v>10.83684</v>
      </c>
      <c r="U16" s="8" t="s">
        <v>20</v>
      </c>
      <c r="V16" s="7">
        <v>0.68640000000000001</v>
      </c>
      <c r="W16" s="3"/>
      <c r="X16" s="3"/>
      <c r="Z16" s="6" t="s">
        <v>19</v>
      </c>
      <c r="AA16" s="7">
        <v>10.15789</v>
      </c>
      <c r="AB16" s="8" t="s">
        <v>20</v>
      </c>
      <c r="AC16" s="7">
        <v>0.67349999999999999</v>
      </c>
      <c r="AD16" s="3"/>
      <c r="AE16" s="3"/>
    </row>
    <row r="17" spans="1:31" x14ac:dyDescent="0.3">
      <c r="A17" s="12" t="s">
        <v>59</v>
      </c>
      <c r="B17">
        <v>14.8</v>
      </c>
      <c r="C17">
        <v>8.1</v>
      </c>
      <c r="D17">
        <v>18</v>
      </c>
      <c r="E17" t="s">
        <v>57</v>
      </c>
      <c r="F17" s="11">
        <v>2</v>
      </c>
      <c r="G17" s="11">
        <v>0</v>
      </c>
      <c r="H17" s="11">
        <v>1</v>
      </c>
      <c r="I17" s="11">
        <v>0</v>
      </c>
      <c r="L17" s="6" t="s">
        <v>21</v>
      </c>
      <c r="M17" s="7">
        <v>17.504960000000001</v>
      </c>
      <c r="N17" s="8"/>
      <c r="O17" s="7"/>
      <c r="P17" s="3"/>
      <c r="Q17" s="3"/>
      <c r="S17" s="6" t="s">
        <v>21</v>
      </c>
      <c r="T17" s="7">
        <v>24.53424</v>
      </c>
      <c r="U17" s="8"/>
      <c r="V17" s="7"/>
      <c r="W17" s="3"/>
      <c r="X17" s="3"/>
      <c r="Z17" s="6" t="s">
        <v>21</v>
      </c>
      <c r="AA17" s="7">
        <v>27.25253</v>
      </c>
      <c r="AB17" s="8"/>
      <c r="AC17" s="7"/>
      <c r="AD17" s="3"/>
      <c r="AE17" s="3"/>
    </row>
    <row r="18" spans="1:31" ht="15" thickBot="1" x14ac:dyDescent="0.35">
      <c r="A18" s="12" t="s">
        <v>60</v>
      </c>
      <c r="B18">
        <v>10.1</v>
      </c>
      <c r="C18">
        <v>7.3</v>
      </c>
      <c r="D18">
        <v>6</v>
      </c>
      <c r="E18" t="s">
        <v>57</v>
      </c>
      <c r="F18" s="11">
        <v>1</v>
      </c>
      <c r="G18" s="11">
        <v>1</v>
      </c>
      <c r="H18" s="11">
        <v>0</v>
      </c>
      <c r="I18" s="11">
        <v>0</v>
      </c>
    </row>
    <row r="19" spans="1:31" x14ac:dyDescent="0.3">
      <c r="A19" s="12" t="s">
        <v>61</v>
      </c>
      <c r="B19">
        <v>7</v>
      </c>
      <c r="C19">
        <v>6.9</v>
      </c>
      <c r="D19">
        <v>6</v>
      </c>
      <c r="E19" t="s">
        <v>57</v>
      </c>
      <c r="F19" s="11">
        <v>1</v>
      </c>
      <c r="G19" s="11">
        <v>1</v>
      </c>
      <c r="H19" s="11">
        <v>0</v>
      </c>
      <c r="I19" s="11">
        <v>0</v>
      </c>
      <c r="L19" s="23"/>
      <c r="M19" s="24" t="s">
        <v>33</v>
      </c>
      <c r="N19" s="24" t="s">
        <v>105</v>
      </c>
      <c r="O19" s="24" t="s">
        <v>104</v>
      </c>
      <c r="P19" s="25" t="s">
        <v>30</v>
      </c>
    </row>
    <row r="20" spans="1:31" x14ac:dyDescent="0.3">
      <c r="A20" s="12" t="s">
        <v>62</v>
      </c>
      <c r="B20">
        <v>11.8</v>
      </c>
      <c r="C20">
        <v>9.1999999999999993</v>
      </c>
      <c r="D20">
        <v>6</v>
      </c>
      <c r="E20" t="s">
        <v>57</v>
      </c>
      <c r="F20" s="11">
        <v>1</v>
      </c>
      <c r="G20" s="11">
        <v>1</v>
      </c>
      <c r="H20" s="11">
        <v>0</v>
      </c>
      <c r="I20" s="11">
        <v>0</v>
      </c>
      <c r="L20" s="26" t="s">
        <v>27</v>
      </c>
      <c r="M20" s="20">
        <f>N11</f>
        <v>165.78727000000001</v>
      </c>
      <c r="N20" s="20">
        <f>U11</f>
        <v>292.64206999999999</v>
      </c>
      <c r="O20" s="20">
        <f>AB11</f>
        <v>299.91203000000002</v>
      </c>
      <c r="P20" s="27">
        <f>SUM(M20:O20)</f>
        <v>758.3413700000001</v>
      </c>
    </row>
    <row r="21" spans="1:31" x14ac:dyDescent="0.3">
      <c r="L21" s="26" t="s">
        <v>28</v>
      </c>
      <c r="M21" s="20">
        <f>N12</f>
        <v>78.749570000000006</v>
      </c>
      <c r="N21" s="20">
        <f>U12</f>
        <v>113.10214000000001</v>
      </c>
      <c r="O21" s="20">
        <f>AB12</f>
        <v>122.61429</v>
      </c>
      <c r="P21" s="27">
        <f t="shared" ref="P21:P22" si="0">SUM(M21:O21)</f>
        <v>314.46600000000001</v>
      </c>
    </row>
    <row r="22" spans="1:31" x14ac:dyDescent="0.3">
      <c r="L22" s="26" t="s">
        <v>29</v>
      </c>
      <c r="M22" s="20">
        <f>N13</f>
        <v>244.53684000000001</v>
      </c>
      <c r="N22" s="20">
        <f>U13</f>
        <v>405.74421000000001</v>
      </c>
      <c r="O22" s="20">
        <f>AB13</f>
        <v>422.52632</v>
      </c>
      <c r="P22" s="27">
        <f t="shared" si="0"/>
        <v>1072.80737</v>
      </c>
    </row>
    <row r="23" spans="1:31" x14ac:dyDescent="0.3">
      <c r="C23" s="15" t="s">
        <v>103</v>
      </c>
      <c r="L23" s="28"/>
      <c r="M23" s="21"/>
      <c r="N23" s="21"/>
      <c r="O23" s="21"/>
      <c r="P23" s="29"/>
    </row>
    <row r="24" spans="1:31" ht="29.4" thickBot="1" x14ac:dyDescent="0.35">
      <c r="A24" s="13" t="s">
        <v>63</v>
      </c>
      <c r="B24" s="51" t="s">
        <v>66</v>
      </c>
      <c r="C24" s="51"/>
      <c r="D24" s="51" t="s">
        <v>67</v>
      </c>
      <c r="E24" s="13" t="s">
        <v>68</v>
      </c>
      <c r="F24" s="51" t="s">
        <v>18</v>
      </c>
      <c r="L24" s="30"/>
      <c r="M24" s="31"/>
      <c r="N24" s="32"/>
      <c r="O24" s="32" t="s">
        <v>31</v>
      </c>
      <c r="P24" s="33">
        <f>P20/P22</f>
        <v>0.70687561551707101</v>
      </c>
    </row>
    <row r="25" spans="1:31" x14ac:dyDescent="0.3">
      <c r="A25" s="13" t="s">
        <v>64</v>
      </c>
      <c r="B25" s="51"/>
      <c r="C25" s="51"/>
      <c r="D25" s="51"/>
      <c r="E25" s="13" t="s">
        <v>18</v>
      </c>
      <c r="F25" s="51"/>
    </row>
    <row r="26" spans="1:31" x14ac:dyDescent="0.3">
      <c r="A26" s="13" t="s">
        <v>65</v>
      </c>
      <c r="B26" s="51"/>
      <c r="C26" s="51"/>
      <c r="D26" s="51"/>
      <c r="E26" s="13"/>
      <c r="F26" s="51"/>
    </row>
    <row r="27" spans="1:31" x14ac:dyDescent="0.3">
      <c r="A27" s="13">
        <v>18</v>
      </c>
      <c r="B27" s="13" t="s">
        <v>69</v>
      </c>
      <c r="C27" s="13" t="s">
        <v>70</v>
      </c>
      <c r="D27" s="14">
        <v>2</v>
      </c>
      <c r="E27" s="14">
        <v>4.0000000000000002E-4</v>
      </c>
      <c r="F27" s="14">
        <v>1</v>
      </c>
    </row>
    <row r="28" spans="1:31" x14ac:dyDescent="0.3">
      <c r="A28" s="13">
        <v>17</v>
      </c>
      <c r="B28" s="13" t="s">
        <v>71</v>
      </c>
      <c r="C28" s="13" t="s">
        <v>72</v>
      </c>
      <c r="D28" s="14">
        <v>2</v>
      </c>
      <c r="E28" s="14">
        <v>1.6999999999999999E-3</v>
      </c>
      <c r="F28" s="14">
        <v>0.998</v>
      </c>
    </row>
    <row r="29" spans="1:31" x14ac:dyDescent="0.3">
      <c r="A29" s="13">
        <v>16</v>
      </c>
      <c r="B29" s="13" t="s">
        <v>73</v>
      </c>
      <c r="C29" s="13" t="s">
        <v>74</v>
      </c>
      <c r="D29" s="14">
        <v>2</v>
      </c>
      <c r="E29" s="14">
        <v>3.7000000000000002E-3</v>
      </c>
      <c r="F29" s="14">
        <v>0.99399999999999999</v>
      </c>
    </row>
    <row r="30" spans="1:31" x14ac:dyDescent="0.3">
      <c r="A30" s="13">
        <v>15</v>
      </c>
      <c r="B30" s="13" t="s">
        <v>75</v>
      </c>
      <c r="C30" s="13" t="s">
        <v>76</v>
      </c>
      <c r="D30" s="14">
        <v>2</v>
      </c>
      <c r="E30" s="14">
        <v>3.8999999999999998E-3</v>
      </c>
      <c r="F30" s="14">
        <v>0.99</v>
      </c>
    </row>
    <row r="31" spans="1:31" x14ac:dyDescent="0.3">
      <c r="A31" s="13">
        <v>14</v>
      </c>
      <c r="B31" s="13" t="s">
        <v>77</v>
      </c>
      <c r="C31" s="13" t="s">
        <v>78</v>
      </c>
      <c r="D31" s="14">
        <v>4</v>
      </c>
      <c r="E31" s="14">
        <v>7.3000000000000001E-3</v>
      </c>
      <c r="F31" s="14">
        <v>0.98299999999999998</v>
      </c>
    </row>
    <row r="32" spans="1:31" x14ac:dyDescent="0.3">
      <c r="A32" s="13">
        <v>13</v>
      </c>
      <c r="B32" s="13" t="s">
        <v>79</v>
      </c>
      <c r="C32" s="13" t="s">
        <v>80</v>
      </c>
      <c r="D32" s="14">
        <v>2</v>
      </c>
      <c r="E32" s="14">
        <v>7.3000000000000001E-3</v>
      </c>
      <c r="F32" s="14">
        <v>0.97599999999999998</v>
      </c>
    </row>
    <row r="33" spans="1:6" x14ac:dyDescent="0.3">
      <c r="A33" s="13">
        <v>12</v>
      </c>
      <c r="B33" s="13" t="s">
        <v>81</v>
      </c>
      <c r="C33" s="13" t="s">
        <v>82</v>
      </c>
      <c r="D33" s="14">
        <v>3</v>
      </c>
      <c r="E33" s="14">
        <v>9.7000000000000003E-3</v>
      </c>
      <c r="F33" s="14">
        <v>0.96599999999999997</v>
      </c>
    </row>
    <row r="34" spans="1:6" x14ac:dyDescent="0.3">
      <c r="A34" s="13">
        <v>11</v>
      </c>
      <c r="B34" s="13" t="s">
        <v>83</v>
      </c>
      <c r="C34" s="13" t="s">
        <v>84</v>
      </c>
      <c r="D34" s="14">
        <v>3</v>
      </c>
      <c r="E34" s="14">
        <v>1.14E-2</v>
      </c>
      <c r="F34" s="14">
        <v>0.95399999999999996</v>
      </c>
    </row>
    <row r="35" spans="1:6" x14ac:dyDescent="0.3">
      <c r="A35" s="13">
        <v>10</v>
      </c>
      <c r="B35" s="13" t="s">
        <v>85</v>
      </c>
      <c r="C35" s="13" t="s">
        <v>86</v>
      </c>
      <c r="D35" s="14">
        <v>5</v>
      </c>
      <c r="E35" s="14">
        <v>1.18E-2</v>
      </c>
      <c r="F35" s="14">
        <v>0.94299999999999995</v>
      </c>
    </row>
    <row r="36" spans="1:6" x14ac:dyDescent="0.3">
      <c r="A36" s="13">
        <v>9</v>
      </c>
      <c r="B36" s="13" t="s">
        <v>87</v>
      </c>
      <c r="C36" s="13" t="s">
        <v>88</v>
      </c>
      <c r="D36" s="14">
        <v>2</v>
      </c>
      <c r="E36" s="14">
        <v>1.3899999999999999E-2</v>
      </c>
      <c r="F36" s="14">
        <v>0.92900000000000005</v>
      </c>
    </row>
    <row r="37" spans="1:6" x14ac:dyDescent="0.3">
      <c r="A37" s="13">
        <v>8</v>
      </c>
      <c r="B37" s="13" t="s">
        <v>89</v>
      </c>
      <c r="C37" s="13" t="s">
        <v>90</v>
      </c>
      <c r="D37" s="14">
        <v>2</v>
      </c>
      <c r="E37" s="14">
        <v>1.4800000000000001E-2</v>
      </c>
      <c r="F37" s="14">
        <v>0.91400000000000003</v>
      </c>
    </row>
    <row r="38" spans="1:6" x14ac:dyDescent="0.3">
      <c r="A38" s="13">
        <v>7</v>
      </c>
      <c r="B38" s="13" t="s">
        <v>91</v>
      </c>
      <c r="C38" s="13" t="s">
        <v>92</v>
      </c>
      <c r="D38" s="14">
        <v>6</v>
      </c>
      <c r="E38" s="14">
        <v>2.2200000000000001E-2</v>
      </c>
      <c r="F38" s="14">
        <v>0.89200000000000002</v>
      </c>
    </row>
    <row r="39" spans="1:6" x14ac:dyDescent="0.3">
      <c r="A39" s="13">
        <v>6</v>
      </c>
      <c r="B39" s="13" t="s">
        <v>93</v>
      </c>
      <c r="C39" s="13" t="s">
        <v>94</v>
      </c>
      <c r="D39" s="14">
        <v>9</v>
      </c>
      <c r="E39" s="14">
        <v>2.6800000000000001E-2</v>
      </c>
      <c r="F39" s="14">
        <v>0.86499999999999999</v>
      </c>
    </row>
    <row r="40" spans="1:6" x14ac:dyDescent="0.3">
      <c r="A40" s="13">
        <v>5</v>
      </c>
      <c r="B40" s="13" t="s">
        <v>95</v>
      </c>
      <c r="C40" s="13" t="s">
        <v>96</v>
      </c>
      <c r="D40" s="14">
        <v>5</v>
      </c>
      <c r="E40" s="14">
        <v>3.4599999999999999E-2</v>
      </c>
      <c r="F40" s="14">
        <v>0.83</v>
      </c>
    </row>
    <row r="41" spans="1:6" x14ac:dyDescent="0.3">
      <c r="A41" s="13">
        <v>4</v>
      </c>
      <c r="B41" s="13" t="s">
        <v>97</v>
      </c>
      <c r="C41" s="13" t="s">
        <v>98</v>
      </c>
      <c r="D41" s="14">
        <v>10</v>
      </c>
      <c r="E41" s="14">
        <v>4.87E-2</v>
      </c>
      <c r="F41" s="14">
        <v>0.78200000000000003</v>
      </c>
    </row>
    <row r="42" spans="1:6" x14ac:dyDescent="0.3">
      <c r="A42" s="13">
        <v>3</v>
      </c>
      <c r="B42" s="13" t="s">
        <v>99</v>
      </c>
      <c r="C42" s="13" t="s">
        <v>100</v>
      </c>
      <c r="D42" s="14">
        <v>7</v>
      </c>
      <c r="E42" s="14">
        <v>7.85E-2</v>
      </c>
      <c r="F42" s="17">
        <v>0.70299999999999996</v>
      </c>
    </row>
    <row r="43" spans="1:6" x14ac:dyDescent="0.3">
      <c r="A43" s="13">
        <v>2</v>
      </c>
      <c r="B43" s="13" t="s">
        <v>40</v>
      </c>
      <c r="C43" s="13" t="s">
        <v>101</v>
      </c>
      <c r="D43" s="14">
        <v>9</v>
      </c>
      <c r="E43" s="14">
        <v>0.1343</v>
      </c>
      <c r="F43" s="14">
        <v>0.56899999999999995</v>
      </c>
    </row>
    <row r="44" spans="1:6" x14ac:dyDescent="0.3">
      <c r="A44" s="13">
        <v>1</v>
      </c>
      <c r="B44" s="13" t="s">
        <v>102</v>
      </c>
      <c r="C44" s="13" t="s">
        <v>39</v>
      </c>
      <c r="D44" s="14">
        <v>19</v>
      </c>
      <c r="E44" s="14">
        <v>0.56869999999999998</v>
      </c>
      <c r="F44" s="14">
        <v>0</v>
      </c>
    </row>
  </sheetData>
  <mergeCells count="18">
    <mergeCell ref="Z8:AE8"/>
    <mergeCell ref="Z9:Z10"/>
    <mergeCell ref="AA9:AA10"/>
    <mergeCell ref="AD9:AD10"/>
    <mergeCell ref="AE9:AE10"/>
    <mergeCell ref="B24:C26"/>
    <mergeCell ref="D24:D26"/>
    <mergeCell ref="F24:F26"/>
    <mergeCell ref="L8:Q8"/>
    <mergeCell ref="L9:L10"/>
    <mergeCell ref="M9:M10"/>
    <mergeCell ref="P9:P10"/>
    <mergeCell ref="Q9:Q10"/>
    <mergeCell ref="S8:X8"/>
    <mergeCell ref="S9:S10"/>
    <mergeCell ref="T9:T10"/>
    <mergeCell ref="W9:W10"/>
    <mergeCell ref="X9:X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abSelected="1" topLeftCell="A15" workbookViewId="0">
      <selection activeCell="M30" sqref="M30"/>
    </sheetView>
  </sheetViews>
  <sheetFormatPr defaultRowHeight="14.4" x14ac:dyDescent="0.3"/>
  <cols>
    <col min="5" max="5" width="9.109375" bestFit="1" customWidth="1"/>
    <col min="10" max="11" width="8.88671875" style="18"/>
    <col min="15" max="15" width="30.88671875" bestFit="1" customWidth="1"/>
    <col min="20" max="20" width="12.44140625" customWidth="1"/>
    <col min="22" max="22" width="32.109375" bestFit="1" customWidth="1"/>
    <col min="29" max="29" width="35.33203125" bestFit="1" customWidth="1"/>
  </cols>
  <sheetData>
    <row r="1" spans="1:34" x14ac:dyDescent="0.3">
      <c r="A1" s="12" t="s">
        <v>32</v>
      </c>
      <c r="B1" t="s">
        <v>33</v>
      </c>
      <c r="C1" t="s">
        <v>34</v>
      </c>
      <c r="D1" t="s">
        <v>35</v>
      </c>
      <c r="E1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22" t="s">
        <v>33</v>
      </c>
      <c r="K1" s="22" t="s">
        <v>34</v>
      </c>
      <c r="L1" s="22" t="s">
        <v>35</v>
      </c>
      <c r="O1" s="1" t="s">
        <v>0</v>
      </c>
      <c r="P1" s="3"/>
      <c r="Q1" s="3"/>
      <c r="R1" s="3"/>
      <c r="S1" s="3"/>
      <c r="T1" s="3"/>
      <c r="V1" s="1" t="s">
        <v>0</v>
      </c>
      <c r="W1" s="3"/>
      <c r="X1" s="3"/>
      <c r="Y1" s="3"/>
      <c r="Z1" s="3"/>
      <c r="AA1" s="3"/>
      <c r="AC1" s="1" t="s">
        <v>0</v>
      </c>
      <c r="AD1" s="3"/>
      <c r="AE1" s="3"/>
      <c r="AF1" s="3"/>
      <c r="AG1" s="3"/>
      <c r="AH1" s="3"/>
    </row>
    <row r="2" spans="1:34" x14ac:dyDescent="0.3">
      <c r="A2" s="12" t="s">
        <v>41</v>
      </c>
      <c r="B2">
        <v>11.3</v>
      </c>
      <c r="C2">
        <v>6.5</v>
      </c>
      <c r="D2">
        <v>10</v>
      </c>
      <c r="E2" t="s">
        <v>42</v>
      </c>
      <c r="F2" s="11">
        <v>1</v>
      </c>
      <c r="G2" s="11">
        <v>1</v>
      </c>
      <c r="H2" s="11">
        <v>0</v>
      </c>
      <c r="I2" s="11">
        <v>0</v>
      </c>
      <c r="J2" s="18">
        <f>VAR(B2:B11)*9</f>
        <v>50.835999999999785</v>
      </c>
      <c r="K2" s="18">
        <f t="shared" ref="K2:L2" si="0">VAR(C2:C11)*9</f>
        <v>53.805000000000064</v>
      </c>
      <c r="L2" s="18">
        <f t="shared" si="0"/>
        <v>26.399999999999977</v>
      </c>
      <c r="M2" s="18" t="s">
        <v>109</v>
      </c>
      <c r="O2" s="1" t="s">
        <v>1</v>
      </c>
      <c r="P2" s="3"/>
      <c r="Q2" s="3"/>
      <c r="R2" s="3"/>
      <c r="S2" s="3"/>
      <c r="T2" s="3"/>
      <c r="V2" s="1" t="s">
        <v>22</v>
      </c>
      <c r="W2" s="3"/>
      <c r="X2" s="3"/>
      <c r="Y2" s="3"/>
      <c r="Z2" s="3"/>
      <c r="AA2" s="3"/>
      <c r="AC2" s="1" t="s">
        <v>25</v>
      </c>
      <c r="AD2" s="3"/>
      <c r="AE2" s="3"/>
      <c r="AF2" s="3"/>
      <c r="AG2" s="3"/>
      <c r="AH2" s="3"/>
    </row>
    <row r="3" spans="1:34" x14ac:dyDescent="0.3">
      <c r="A3" s="12" t="s">
        <v>43</v>
      </c>
      <c r="B3">
        <v>10</v>
      </c>
      <c r="C3">
        <v>7</v>
      </c>
      <c r="D3">
        <v>5</v>
      </c>
      <c r="E3" t="s">
        <v>42</v>
      </c>
      <c r="F3" s="11">
        <v>1</v>
      </c>
      <c r="G3" s="11">
        <v>1</v>
      </c>
      <c r="H3" s="11">
        <v>0</v>
      </c>
      <c r="I3" s="11">
        <v>0</v>
      </c>
      <c r="O3" s="1" t="s">
        <v>2</v>
      </c>
      <c r="P3" s="3"/>
      <c r="Q3" s="3"/>
      <c r="R3" s="3"/>
      <c r="S3" s="3"/>
      <c r="T3" s="3"/>
      <c r="V3" s="1" t="s">
        <v>26</v>
      </c>
      <c r="W3" s="3"/>
      <c r="X3" s="3"/>
      <c r="Y3" s="3"/>
      <c r="Z3" s="3"/>
      <c r="AA3" s="3"/>
      <c r="AC3" s="1" t="s">
        <v>23</v>
      </c>
      <c r="AD3" s="3"/>
      <c r="AE3" s="3"/>
      <c r="AF3" s="3"/>
      <c r="AG3" s="3"/>
      <c r="AH3" s="3"/>
    </row>
    <row r="4" spans="1:34" ht="15" thickBot="1" x14ac:dyDescent="0.35">
      <c r="A4" s="12" t="s">
        <v>44</v>
      </c>
      <c r="B4">
        <v>9.9</v>
      </c>
      <c r="C4">
        <v>3.9</v>
      </c>
      <c r="D4">
        <v>5</v>
      </c>
      <c r="E4" t="s">
        <v>42</v>
      </c>
      <c r="F4" s="11">
        <v>1</v>
      </c>
      <c r="G4" s="11">
        <v>1</v>
      </c>
      <c r="H4" s="11">
        <v>0</v>
      </c>
      <c r="I4" s="11">
        <v>0</v>
      </c>
      <c r="O4" s="2"/>
      <c r="P4" s="3"/>
      <c r="Q4" s="3"/>
      <c r="R4" s="3"/>
      <c r="S4" s="3"/>
      <c r="T4" s="3"/>
      <c r="V4" s="2"/>
      <c r="W4" s="3"/>
      <c r="X4" s="3"/>
      <c r="Y4" s="3"/>
      <c r="Z4" s="3"/>
      <c r="AA4" s="3"/>
      <c r="AC4" s="2"/>
      <c r="AD4" s="3"/>
      <c r="AE4" s="3"/>
      <c r="AF4" s="3"/>
      <c r="AG4" s="3"/>
      <c r="AH4" s="3"/>
    </row>
    <row r="5" spans="1:34" x14ac:dyDescent="0.3">
      <c r="A5" s="12" t="s">
        <v>45</v>
      </c>
      <c r="B5">
        <v>9.6999999999999993</v>
      </c>
      <c r="C5">
        <v>4.3</v>
      </c>
      <c r="D5">
        <v>7</v>
      </c>
      <c r="E5" t="s">
        <v>42</v>
      </c>
      <c r="F5" s="11">
        <v>1</v>
      </c>
      <c r="G5" s="11">
        <v>1</v>
      </c>
      <c r="H5" s="11">
        <v>0</v>
      </c>
      <c r="I5" s="11">
        <v>0</v>
      </c>
      <c r="O5" s="4" t="s">
        <v>3</v>
      </c>
      <c r="P5" s="5">
        <v>19</v>
      </c>
      <c r="Q5" s="3"/>
      <c r="R5" s="3"/>
      <c r="S5" s="3"/>
      <c r="T5" s="3"/>
      <c r="V5" s="4" t="s">
        <v>3</v>
      </c>
      <c r="W5" s="5">
        <v>19</v>
      </c>
      <c r="X5" s="3"/>
      <c r="Y5" s="3"/>
      <c r="Z5" s="3"/>
      <c r="AA5" s="3"/>
      <c r="AC5" s="4" t="s">
        <v>3</v>
      </c>
      <c r="AD5" s="5">
        <v>19</v>
      </c>
      <c r="AE5" s="3"/>
      <c r="AF5" s="3"/>
      <c r="AG5" s="3"/>
      <c r="AH5" s="3"/>
    </row>
    <row r="6" spans="1:34" x14ac:dyDescent="0.3">
      <c r="A6" s="12" t="s">
        <v>46</v>
      </c>
      <c r="B6">
        <v>10</v>
      </c>
      <c r="C6">
        <v>9.8000000000000007</v>
      </c>
      <c r="D6">
        <v>8</v>
      </c>
      <c r="E6" t="s">
        <v>42</v>
      </c>
      <c r="F6" s="11">
        <v>1</v>
      </c>
      <c r="G6" s="11">
        <v>1</v>
      </c>
      <c r="H6" s="11">
        <v>0</v>
      </c>
      <c r="I6" s="11">
        <v>0</v>
      </c>
      <c r="O6" s="6" t="s">
        <v>4</v>
      </c>
      <c r="P6" s="7">
        <v>19</v>
      </c>
      <c r="Q6" s="3"/>
      <c r="R6" s="3"/>
      <c r="S6" s="3"/>
      <c r="T6" s="3"/>
      <c r="V6" s="6" t="s">
        <v>4</v>
      </c>
      <c r="W6" s="7">
        <v>19</v>
      </c>
      <c r="X6" s="3"/>
      <c r="Y6" s="3"/>
      <c r="Z6" s="3"/>
      <c r="AA6" s="3"/>
      <c r="AC6" s="6" t="s">
        <v>4</v>
      </c>
      <c r="AD6" s="7">
        <v>19</v>
      </c>
      <c r="AE6" s="3"/>
      <c r="AF6" s="3"/>
      <c r="AG6" s="3"/>
      <c r="AH6" s="3"/>
    </row>
    <row r="7" spans="1:34" ht="15" thickBot="1" x14ac:dyDescent="0.35">
      <c r="A7" s="12" t="s">
        <v>55</v>
      </c>
      <c r="B7">
        <v>16</v>
      </c>
      <c r="C7">
        <v>8.6999999999999993</v>
      </c>
      <c r="D7">
        <v>7</v>
      </c>
      <c r="E7" t="s">
        <v>48</v>
      </c>
      <c r="F7" s="11">
        <v>1</v>
      </c>
      <c r="G7" s="11">
        <v>1</v>
      </c>
      <c r="H7" s="11">
        <v>0</v>
      </c>
      <c r="I7" s="11">
        <v>0</v>
      </c>
      <c r="O7" s="2"/>
      <c r="P7" s="3"/>
      <c r="Q7" s="3"/>
      <c r="R7" s="3"/>
      <c r="S7" s="3"/>
      <c r="T7" s="3"/>
      <c r="V7" s="2"/>
      <c r="W7" s="3"/>
      <c r="X7" s="3"/>
      <c r="Y7" s="3"/>
      <c r="Z7" s="3"/>
      <c r="AA7" s="3"/>
      <c r="AC7" s="2"/>
      <c r="AD7" s="3"/>
      <c r="AE7" s="3"/>
      <c r="AF7" s="3"/>
      <c r="AG7" s="3"/>
      <c r="AH7" s="3"/>
    </row>
    <row r="8" spans="1:34" x14ac:dyDescent="0.3">
      <c r="A8" s="12" t="s">
        <v>56</v>
      </c>
      <c r="B8">
        <v>8.4</v>
      </c>
      <c r="C8">
        <v>11.9</v>
      </c>
      <c r="D8">
        <v>4</v>
      </c>
      <c r="E8" t="s">
        <v>57</v>
      </c>
      <c r="F8" s="11">
        <v>1</v>
      </c>
      <c r="G8" s="11">
        <v>1</v>
      </c>
      <c r="H8" s="11">
        <v>0</v>
      </c>
      <c r="I8" s="11">
        <v>0</v>
      </c>
      <c r="O8" s="47" t="s">
        <v>5</v>
      </c>
      <c r="P8" s="48"/>
      <c r="Q8" s="48"/>
      <c r="R8" s="48"/>
      <c r="S8" s="48"/>
      <c r="T8" s="48"/>
      <c r="V8" s="47" t="s">
        <v>5</v>
      </c>
      <c r="W8" s="48"/>
      <c r="X8" s="48"/>
      <c r="Y8" s="48"/>
      <c r="Z8" s="48"/>
      <c r="AA8" s="48"/>
      <c r="AC8" s="47" t="s">
        <v>5</v>
      </c>
      <c r="AD8" s="48"/>
      <c r="AE8" s="48"/>
      <c r="AF8" s="48"/>
      <c r="AG8" s="48"/>
      <c r="AH8" s="48"/>
    </row>
    <row r="9" spans="1:34" x14ac:dyDescent="0.3">
      <c r="A9" s="12" t="s">
        <v>60</v>
      </c>
      <c r="B9">
        <v>10.1</v>
      </c>
      <c r="C9">
        <v>7.3</v>
      </c>
      <c r="D9">
        <v>6</v>
      </c>
      <c r="E9" t="s">
        <v>57</v>
      </c>
      <c r="F9" s="11">
        <v>1</v>
      </c>
      <c r="G9" s="11">
        <v>1</v>
      </c>
      <c r="H9" s="11">
        <v>0</v>
      </c>
      <c r="I9" s="11">
        <v>0</v>
      </c>
      <c r="O9" s="49" t="s">
        <v>6</v>
      </c>
      <c r="P9" s="50" t="s">
        <v>7</v>
      </c>
      <c r="Q9" s="8" t="s">
        <v>8</v>
      </c>
      <c r="R9" s="8" t="s">
        <v>10</v>
      </c>
      <c r="S9" s="50" t="s">
        <v>12</v>
      </c>
      <c r="T9" s="50" t="s">
        <v>13</v>
      </c>
      <c r="V9" s="49" t="s">
        <v>6</v>
      </c>
      <c r="W9" s="50" t="s">
        <v>7</v>
      </c>
      <c r="X9" s="8" t="s">
        <v>8</v>
      </c>
      <c r="Y9" s="8" t="s">
        <v>10</v>
      </c>
      <c r="Z9" s="50" t="s">
        <v>12</v>
      </c>
      <c r="AA9" s="50" t="s">
        <v>13</v>
      </c>
      <c r="AC9" s="49" t="s">
        <v>6</v>
      </c>
      <c r="AD9" s="50" t="s">
        <v>7</v>
      </c>
      <c r="AE9" s="8" t="s">
        <v>8</v>
      </c>
      <c r="AF9" s="8" t="s">
        <v>10</v>
      </c>
      <c r="AG9" s="50" t="s">
        <v>12</v>
      </c>
      <c r="AH9" s="50" t="s">
        <v>13</v>
      </c>
    </row>
    <row r="10" spans="1:34" x14ac:dyDescent="0.3">
      <c r="A10" s="12" t="s">
        <v>61</v>
      </c>
      <c r="B10">
        <v>7</v>
      </c>
      <c r="C10">
        <v>6.9</v>
      </c>
      <c r="D10">
        <v>6</v>
      </c>
      <c r="E10" t="s">
        <v>57</v>
      </c>
      <c r="F10" s="11">
        <v>1</v>
      </c>
      <c r="G10" s="11">
        <v>1</v>
      </c>
      <c r="H10" s="11">
        <v>0</v>
      </c>
      <c r="I10" s="11">
        <v>0</v>
      </c>
      <c r="O10" s="49"/>
      <c r="P10" s="50"/>
      <c r="Q10" s="8" t="s">
        <v>9</v>
      </c>
      <c r="R10" s="8" t="s">
        <v>11</v>
      </c>
      <c r="S10" s="50"/>
      <c r="T10" s="50"/>
      <c r="V10" s="49"/>
      <c r="W10" s="50"/>
      <c r="X10" s="8" t="s">
        <v>9</v>
      </c>
      <c r="Y10" s="8" t="s">
        <v>11</v>
      </c>
      <c r="Z10" s="50"/>
      <c r="AA10" s="50"/>
      <c r="AC10" s="49"/>
      <c r="AD10" s="50"/>
      <c r="AE10" s="8" t="s">
        <v>9</v>
      </c>
      <c r="AF10" s="8" t="s">
        <v>11</v>
      </c>
      <c r="AG10" s="50"/>
      <c r="AH10" s="50"/>
    </row>
    <row r="11" spans="1:34" x14ac:dyDescent="0.3">
      <c r="A11" s="12" t="s">
        <v>62</v>
      </c>
      <c r="B11">
        <v>11.8</v>
      </c>
      <c r="C11">
        <v>9.1999999999999993</v>
      </c>
      <c r="D11">
        <v>6</v>
      </c>
      <c r="E11" t="s">
        <v>57</v>
      </c>
      <c r="F11" s="11">
        <v>1</v>
      </c>
      <c r="G11" s="11">
        <v>1</v>
      </c>
      <c r="H11" s="11">
        <v>0</v>
      </c>
      <c r="I11" s="11">
        <v>0</v>
      </c>
      <c r="O11" s="6" t="s">
        <v>14</v>
      </c>
      <c r="P11" s="7">
        <v>2</v>
      </c>
      <c r="Q11" s="10">
        <v>165.78727000000001</v>
      </c>
      <c r="R11" s="7">
        <v>82.893640000000005</v>
      </c>
      <c r="S11" s="7">
        <v>16.84</v>
      </c>
      <c r="T11" s="7">
        <v>1E-4</v>
      </c>
      <c r="V11" s="6" t="s">
        <v>14</v>
      </c>
      <c r="W11" s="7">
        <v>2</v>
      </c>
      <c r="X11" s="10">
        <v>292.64206999999999</v>
      </c>
      <c r="Y11" s="7">
        <v>146.32103000000001</v>
      </c>
      <c r="Z11" s="7">
        <v>20.7</v>
      </c>
      <c r="AA11" s="7" t="s">
        <v>24</v>
      </c>
      <c r="AC11" s="6" t="s">
        <v>14</v>
      </c>
      <c r="AD11" s="7">
        <v>2</v>
      </c>
      <c r="AE11" s="10">
        <v>299.91203000000002</v>
      </c>
      <c r="AF11" s="7">
        <v>149.95602</v>
      </c>
      <c r="AG11" s="7">
        <v>19.57</v>
      </c>
      <c r="AH11" s="7" t="s">
        <v>24</v>
      </c>
    </row>
    <row r="12" spans="1:34" x14ac:dyDescent="0.3">
      <c r="A12" s="12" t="s">
        <v>47</v>
      </c>
      <c r="B12">
        <v>11.9</v>
      </c>
      <c r="C12">
        <v>14.7</v>
      </c>
      <c r="D12">
        <v>12</v>
      </c>
      <c r="E12" t="s">
        <v>48</v>
      </c>
      <c r="F12" s="11">
        <v>2</v>
      </c>
      <c r="G12" s="11">
        <v>0</v>
      </c>
      <c r="H12" s="11">
        <v>1</v>
      </c>
      <c r="I12" s="11">
        <v>0</v>
      </c>
      <c r="J12" s="18">
        <f>VAR(B12:B18)*6</f>
        <v>25.708571428571531</v>
      </c>
      <c r="K12" s="18">
        <f t="shared" ref="K12:L12" si="1">VAR(C12:C18)*6</f>
        <v>58.017142857142744</v>
      </c>
      <c r="L12" s="18">
        <f t="shared" si="1"/>
        <v>83.714285714285779</v>
      </c>
      <c r="M12" s="18" t="s">
        <v>110</v>
      </c>
      <c r="O12" s="6" t="s">
        <v>15</v>
      </c>
      <c r="P12" s="7">
        <v>16</v>
      </c>
      <c r="Q12" s="10">
        <v>78.749570000000006</v>
      </c>
      <c r="R12" s="7">
        <v>4.9218500000000001</v>
      </c>
      <c r="S12" s="7"/>
      <c r="T12" s="7"/>
      <c r="V12" s="6" t="s">
        <v>15</v>
      </c>
      <c r="W12" s="7">
        <v>16</v>
      </c>
      <c r="X12" s="10">
        <v>113.10214000000001</v>
      </c>
      <c r="Y12" s="7">
        <v>7.0688800000000001</v>
      </c>
      <c r="Z12" s="7"/>
      <c r="AA12" s="7"/>
      <c r="AC12" s="6" t="s">
        <v>15</v>
      </c>
      <c r="AD12" s="7">
        <v>16</v>
      </c>
      <c r="AE12" s="10">
        <v>122.61429</v>
      </c>
      <c r="AF12" s="7">
        <v>7.6633899999999997</v>
      </c>
      <c r="AG12" s="7"/>
      <c r="AH12" s="7"/>
    </row>
    <row r="13" spans="1:34" x14ac:dyDescent="0.3">
      <c r="A13" s="12" t="s">
        <v>49</v>
      </c>
      <c r="B13">
        <v>16.2</v>
      </c>
      <c r="C13">
        <v>13.9</v>
      </c>
      <c r="D13">
        <v>14</v>
      </c>
      <c r="E13" t="s">
        <v>48</v>
      </c>
      <c r="F13" s="11">
        <v>2</v>
      </c>
      <c r="G13" s="11">
        <v>0</v>
      </c>
      <c r="H13" s="11">
        <v>1</v>
      </c>
      <c r="I13" s="11">
        <v>0</v>
      </c>
      <c r="O13" s="6" t="s">
        <v>16</v>
      </c>
      <c r="P13" s="7">
        <v>18</v>
      </c>
      <c r="Q13" s="10">
        <v>244.53684000000001</v>
      </c>
      <c r="R13" s="7"/>
      <c r="S13" s="7"/>
      <c r="T13" s="7"/>
      <c r="V13" s="6" t="s">
        <v>16</v>
      </c>
      <c r="W13" s="7">
        <v>18</v>
      </c>
      <c r="X13" s="10">
        <v>405.74421000000001</v>
      </c>
      <c r="Y13" s="7"/>
      <c r="Z13" s="7"/>
      <c r="AA13" s="7"/>
      <c r="AC13" s="6" t="s">
        <v>16</v>
      </c>
      <c r="AD13" s="7">
        <v>18</v>
      </c>
      <c r="AE13" s="10">
        <v>422.52632</v>
      </c>
      <c r="AF13" s="7"/>
      <c r="AG13" s="7"/>
      <c r="AH13" s="7"/>
    </row>
    <row r="14" spans="1:34" ht="15" thickBot="1" x14ac:dyDescent="0.35">
      <c r="A14" s="12" t="s">
        <v>51</v>
      </c>
      <c r="B14">
        <v>13.3</v>
      </c>
      <c r="C14">
        <v>16.899999999999999</v>
      </c>
      <c r="D14">
        <v>11</v>
      </c>
      <c r="E14" t="s">
        <v>48</v>
      </c>
      <c r="F14" s="11">
        <v>2</v>
      </c>
      <c r="G14" s="11">
        <v>0</v>
      </c>
      <c r="H14" s="11">
        <v>1</v>
      </c>
      <c r="I14" s="11">
        <v>0</v>
      </c>
      <c r="O14" s="2"/>
      <c r="P14" s="3"/>
      <c r="Q14" s="3"/>
      <c r="R14" s="3"/>
      <c r="S14" s="3"/>
      <c r="T14" s="3"/>
      <c r="V14" s="2"/>
      <c r="W14" s="3"/>
      <c r="X14" s="3"/>
      <c r="Y14" s="3"/>
      <c r="Z14" s="3"/>
      <c r="AA14" s="3"/>
      <c r="AC14" s="2"/>
      <c r="AD14" s="3"/>
      <c r="AE14" s="3"/>
      <c r="AF14" s="3"/>
      <c r="AG14" s="3"/>
      <c r="AH14" s="3"/>
    </row>
    <row r="15" spans="1:34" x14ac:dyDescent="0.3">
      <c r="A15" s="12" t="s">
        <v>52</v>
      </c>
      <c r="B15">
        <v>15.5</v>
      </c>
      <c r="C15">
        <v>15.2</v>
      </c>
      <c r="D15">
        <v>18</v>
      </c>
      <c r="E15" t="s">
        <v>48</v>
      </c>
      <c r="F15" s="11">
        <v>2</v>
      </c>
      <c r="G15" s="11">
        <v>0</v>
      </c>
      <c r="H15" s="11">
        <v>1</v>
      </c>
      <c r="I15" s="11">
        <v>0</v>
      </c>
      <c r="O15" s="4" t="s">
        <v>17</v>
      </c>
      <c r="P15" s="5">
        <v>2.2185199999999998</v>
      </c>
      <c r="Q15" s="9" t="s">
        <v>18</v>
      </c>
      <c r="R15" s="5">
        <v>0.67800000000000005</v>
      </c>
      <c r="S15" s="3"/>
      <c r="T15" s="3"/>
      <c r="V15" s="4" t="s">
        <v>17</v>
      </c>
      <c r="W15" s="5">
        <v>2.6587399999999999</v>
      </c>
      <c r="X15" s="9" t="s">
        <v>18</v>
      </c>
      <c r="Y15" s="5">
        <v>0.72119999999999995</v>
      </c>
      <c r="Z15" s="3"/>
      <c r="AA15" s="3"/>
      <c r="AC15" s="4" t="s">
        <v>17</v>
      </c>
      <c r="AD15" s="5">
        <v>2.7682799999999999</v>
      </c>
      <c r="AE15" s="9" t="s">
        <v>18</v>
      </c>
      <c r="AF15" s="5">
        <v>0.70979999999999999</v>
      </c>
      <c r="AG15" s="3"/>
      <c r="AH15" s="3"/>
    </row>
    <row r="16" spans="1:34" x14ac:dyDescent="0.3">
      <c r="A16" s="12" t="s">
        <v>54</v>
      </c>
      <c r="B16">
        <v>14.6</v>
      </c>
      <c r="C16">
        <v>12.8</v>
      </c>
      <c r="D16">
        <v>10</v>
      </c>
      <c r="E16" t="s">
        <v>48</v>
      </c>
      <c r="F16" s="11">
        <v>2</v>
      </c>
      <c r="G16" s="11">
        <v>0</v>
      </c>
      <c r="H16" s="11">
        <v>1</v>
      </c>
      <c r="I16" s="11">
        <v>0</v>
      </c>
      <c r="O16" s="6" t="s">
        <v>19</v>
      </c>
      <c r="P16" s="7">
        <v>12.673679999999999</v>
      </c>
      <c r="Q16" s="8" t="s">
        <v>20</v>
      </c>
      <c r="R16" s="7">
        <v>0.63770000000000004</v>
      </c>
      <c r="S16" s="3"/>
      <c r="T16" s="3"/>
      <c r="V16" s="6" t="s">
        <v>19</v>
      </c>
      <c r="W16" s="7">
        <v>10.83684</v>
      </c>
      <c r="X16" s="8" t="s">
        <v>20</v>
      </c>
      <c r="Y16" s="7">
        <v>0.68640000000000001</v>
      </c>
      <c r="Z16" s="3"/>
      <c r="AA16" s="3"/>
      <c r="AC16" s="6" t="s">
        <v>19</v>
      </c>
      <c r="AD16" s="7">
        <v>10.15789</v>
      </c>
      <c r="AE16" s="8" t="s">
        <v>20</v>
      </c>
      <c r="AF16" s="7">
        <v>0.67349999999999999</v>
      </c>
      <c r="AG16" s="3"/>
      <c r="AH16" s="3"/>
    </row>
    <row r="17" spans="1:34" x14ac:dyDescent="0.3">
      <c r="A17" s="12" t="s">
        <v>58</v>
      </c>
      <c r="B17">
        <v>10.4</v>
      </c>
      <c r="C17">
        <v>9.8000000000000007</v>
      </c>
      <c r="D17">
        <v>19</v>
      </c>
      <c r="E17" t="s">
        <v>57</v>
      </c>
      <c r="F17" s="11">
        <v>2</v>
      </c>
      <c r="G17" s="11">
        <v>0</v>
      </c>
      <c r="H17" s="11">
        <v>1</v>
      </c>
      <c r="I17" s="11">
        <v>0</v>
      </c>
      <c r="O17" s="6" t="s">
        <v>21</v>
      </c>
      <c r="P17" s="7">
        <v>17.504960000000001</v>
      </c>
      <c r="Q17" s="8"/>
      <c r="R17" s="7"/>
      <c r="S17" s="3"/>
      <c r="T17" s="3"/>
      <c r="V17" s="6" t="s">
        <v>21</v>
      </c>
      <c r="W17" s="7">
        <v>24.53424</v>
      </c>
      <c r="X17" s="8"/>
      <c r="Y17" s="7"/>
      <c r="Z17" s="3"/>
      <c r="AA17" s="3"/>
      <c r="AC17" s="6" t="s">
        <v>21</v>
      </c>
      <c r="AD17" s="7">
        <v>27.25253</v>
      </c>
      <c r="AE17" s="8"/>
      <c r="AF17" s="7"/>
      <c r="AG17" s="3"/>
      <c r="AH17" s="3"/>
    </row>
    <row r="18" spans="1:34" ht="15" thickBot="1" x14ac:dyDescent="0.35">
      <c r="A18" s="12" t="s">
        <v>59</v>
      </c>
      <c r="B18">
        <v>14.8</v>
      </c>
      <c r="C18">
        <v>8.1</v>
      </c>
      <c r="D18">
        <v>18</v>
      </c>
      <c r="E18" t="s">
        <v>57</v>
      </c>
      <c r="F18" s="11">
        <v>2</v>
      </c>
      <c r="G18" s="11">
        <v>0</v>
      </c>
      <c r="H18" s="11">
        <v>1</v>
      </c>
      <c r="I18" s="11">
        <v>0</v>
      </c>
    </row>
    <row r="19" spans="1:34" ht="15" thickTop="1" x14ac:dyDescent="0.3">
      <c r="A19" s="12" t="s">
        <v>50</v>
      </c>
      <c r="B19">
        <v>21</v>
      </c>
      <c r="C19">
        <v>20.3</v>
      </c>
      <c r="D19">
        <v>16</v>
      </c>
      <c r="E19" t="s">
        <v>48</v>
      </c>
      <c r="F19" s="11">
        <v>3</v>
      </c>
      <c r="G19" s="11">
        <v>0</v>
      </c>
      <c r="H19" s="11">
        <v>0</v>
      </c>
      <c r="I19" s="11">
        <v>1</v>
      </c>
      <c r="J19" s="18">
        <f>VAR(B19:B20)*1</f>
        <v>2.2050000000000032</v>
      </c>
      <c r="K19" s="18">
        <f t="shared" ref="K19:L19" si="2">VAR(C19:C20)*1</f>
        <v>1.2800000000000022</v>
      </c>
      <c r="L19" s="18">
        <f t="shared" si="2"/>
        <v>12.5</v>
      </c>
      <c r="M19" s="18" t="s">
        <v>111</v>
      </c>
      <c r="O19" s="34"/>
      <c r="P19" s="35" t="s">
        <v>33</v>
      </c>
      <c r="Q19" s="35" t="s">
        <v>105</v>
      </c>
      <c r="R19" s="35" t="s">
        <v>104</v>
      </c>
      <c r="S19" s="36" t="s">
        <v>30</v>
      </c>
    </row>
    <row r="20" spans="1:34" x14ac:dyDescent="0.3">
      <c r="A20" s="12" t="s">
        <v>53</v>
      </c>
      <c r="B20">
        <v>18.899999999999999</v>
      </c>
      <c r="C20">
        <v>18.7</v>
      </c>
      <c r="D20">
        <v>11</v>
      </c>
      <c r="E20" t="s">
        <v>48</v>
      </c>
      <c r="F20" s="11">
        <v>3</v>
      </c>
      <c r="G20" s="11">
        <v>0</v>
      </c>
      <c r="H20" s="11">
        <v>0</v>
      </c>
      <c r="I20" s="11">
        <v>1</v>
      </c>
      <c r="O20" s="37" t="s">
        <v>27</v>
      </c>
      <c r="P20" s="20">
        <f>Q11</f>
        <v>165.78727000000001</v>
      </c>
      <c r="Q20" s="20">
        <f>X11</f>
        <v>292.64206999999999</v>
      </c>
      <c r="R20" s="20">
        <f>AE11</f>
        <v>299.91203000000002</v>
      </c>
      <c r="S20" s="38">
        <f>SUM(P20:R20)</f>
        <v>758.3413700000001</v>
      </c>
    </row>
    <row r="21" spans="1:34" x14ac:dyDescent="0.3">
      <c r="J21" s="11">
        <f>J2+J12+J19</f>
        <v>78.749571428571315</v>
      </c>
      <c r="K21" s="11">
        <f t="shared" ref="K21:L21" si="3">K2+K12+K19</f>
        <v>113.10214285714281</v>
      </c>
      <c r="L21" s="11">
        <f t="shared" si="3"/>
        <v>122.61428571428576</v>
      </c>
      <c r="M21" s="11">
        <f>J21+K21+L21</f>
        <v>314.46599999999989</v>
      </c>
      <c r="O21" s="37" t="s">
        <v>28</v>
      </c>
      <c r="P21" s="20">
        <f>Q12</f>
        <v>78.749570000000006</v>
      </c>
      <c r="Q21" s="20">
        <f>X12</f>
        <v>113.10214000000001</v>
      </c>
      <c r="R21" s="20">
        <f>AE12</f>
        <v>122.61429</v>
      </c>
      <c r="S21" s="38">
        <f>SUM(P21:R21)</f>
        <v>314.46600000000001</v>
      </c>
    </row>
    <row r="22" spans="1:34" x14ac:dyDescent="0.3">
      <c r="J22" s="11">
        <f>VAR(B2:B20)*18</f>
        <v>244.53684210526217</v>
      </c>
      <c r="K22" s="11">
        <f t="shared" ref="K22:L22" si="4">VAR(C2:C20)*18</f>
        <v>405.74421052631533</v>
      </c>
      <c r="L22" s="11">
        <f t="shared" si="4"/>
        <v>422.52631578947376</v>
      </c>
      <c r="M22" s="11">
        <f>J22+K22+L22</f>
        <v>1072.8073684210513</v>
      </c>
      <c r="O22" s="37" t="s">
        <v>29</v>
      </c>
      <c r="P22" s="20">
        <f>Q13</f>
        <v>244.53684000000001</v>
      </c>
      <c r="Q22" s="20">
        <f>X13</f>
        <v>405.74421000000001</v>
      </c>
      <c r="R22" s="20">
        <f>AE13</f>
        <v>422.52632</v>
      </c>
      <c r="S22" s="38">
        <f>SUM(P22:R22)</f>
        <v>1072.80737</v>
      </c>
    </row>
    <row r="23" spans="1:34" x14ac:dyDescent="0.3">
      <c r="C23" s="15" t="s">
        <v>103</v>
      </c>
      <c r="O23" s="39"/>
      <c r="P23" s="21"/>
      <c r="Q23" s="21"/>
      <c r="R23" s="21"/>
      <c r="S23" s="40"/>
    </row>
    <row r="24" spans="1:34" ht="29.4" thickBot="1" x14ac:dyDescent="0.35">
      <c r="A24" s="13" t="s">
        <v>63</v>
      </c>
      <c r="B24" s="51" t="s">
        <v>66</v>
      </c>
      <c r="C24" s="51"/>
      <c r="D24" s="51" t="s">
        <v>67</v>
      </c>
      <c r="E24" s="13" t="s">
        <v>68</v>
      </c>
      <c r="F24" s="51" t="s">
        <v>18</v>
      </c>
      <c r="O24" s="41"/>
      <c r="P24" s="42"/>
      <c r="Q24" s="43"/>
      <c r="R24" s="43" t="s">
        <v>31</v>
      </c>
      <c r="S24" s="44">
        <f>S20/S22</f>
        <v>0.70687561551707101</v>
      </c>
    </row>
    <row r="25" spans="1:34" ht="15" thickTop="1" x14ac:dyDescent="0.3">
      <c r="A25" s="13" t="s">
        <v>64</v>
      </c>
      <c r="B25" s="51"/>
      <c r="C25" s="51"/>
      <c r="D25" s="51"/>
      <c r="E25" s="13" t="s">
        <v>18</v>
      </c>
      <c r="F25" s="51"/>
    </row>
    <row r="26" spans="1:34" x14ac:dyDescent="0.3">
      <c r="A26" s="13" t="s">
        <v>65</v>
      </c>
      <c r="B26" s="51"/>
      <c r="C26" s="51"/>
      <c r="D26" s="51"/>
      <c r="E26" s="13"/>
      <c r="F26" s="51"/>
    </row>
    <row r="27" spans="1:34" x14ac:dyDescent="0.3">
      <c r="A27" s="13">
        <v>18</v>
      </c>
      <c r="B27" s="13" t="s">
        <v>69</v>
      </c>
      <c r="C27" s="13" t="s">
        <v>70</v>
      </c>
      <c r="D27" s="14">
        <v>2</v>
      </c>
      <c r="E27" s="14">
        <v>4.0000000000000002E-4</v>
      </c>
      <c r="F27" s="14">
        <v>1</v>
      </c>
    </row>
    <row r="28" spans="1:34" x14ac:dyDescent="0.3">
      <c r="A28" s="13">
        <v>17</v>
      </c>
      <c r="B28" s="13" t="s">
        <v>71</v>
      </c>
      <c r="C28" s="13" t="s">
        <v>72</v>
      </c>
      <c r="D28" s="14">
        <v>2</v>
      </c>
      <c r="E28" s="14">
        <v>1.6999999999999999E-3</v>
      </c>
      <c r="F28" s="14">
        <v>0.998</v>
      </c>
    </row>
    <row r="29" spans="1:34" x14ac:dyDescent="0.3">
      <c r="A29" s="13">
        <v>16</v>
      </c>
      <c r="B29" s="13" t="s">
        <v>73</v>
      </c>
      <c r="C29" s="13" t="s">
        <v>74</v>
      </c>
      <c r="D29" s="14">
        <v>2</v>
      </c>
      <c r="E29" s="14">
        <v>3.7000000000000002E-3</v>
      </c>
      <c r="F29" s="14">
        <v>0.99399999999999999</v>
      </c>
      <c r="J29" s="11">
        <f>10*(AVERAGE(B2:B11)-AVERAGE(B1:B20))^2+7*(AVERAGE(B12:B18)-AVERAGE(B2:B20))^2+2*(AVERAGE(B19:B20)-AVERAGE(B2:B20))^2</f>
        <v>165.78727067669172</v>
      </c>
      <c r="K29" s="11">
        <f t="shared" ref="K29:L29" si="5">10*(AVERAGE(C2:C11)-AVERAGE(C1:C20))^2+7*(AVERAGE(C12:C18)-AVERAGE(C2:C20))^2+2*(AVERAGE(C19:C20)-AVERAGE(C2:C20))^2</f>
        <v>292.64206766917289</v>
      </c>
      <c r="L29" s="11">
        <f t="shared" si="5"/>
        <v>299.91203007518789</v>
      </c>
      <c r="M29" s="11">
        <f>J29+K29+L29</f>
        <v>758.34136842105249</v>
      </c>
    </row>
    <row r="30" spans="1:34" x14ac:dyDescent="0.3">
      <c r="A30" s="13">
        <v>15</v>
      </c>
      <c r="B30" s="13" t="s">
        <v>75</v>
      </c>
      <c r="C30" s="13" t="s">
        <v>76</v>
      </c>
      <c r="D30" s="14">
        <v>2</v>
      </c>
      <c r="E30" s="14">
        <v>3.8999999999999998E-3</v>
      </c>
      <c r="F30" s="14">
        <v>0.99</v>
      </c>
      <c r="L30" s="45" t="s">
        <v>31</v>
      </c>
      <c r="M30" s="16">
        <f>M29/M22</f>
        <v>0.70687561508565411</v>
      </c>
    </row>
    <row r="31" spans="1:34" x14ac:dyDescent="0.3">
      <c r="A31" s="13">
        <v>14</v>
      </c>
      <c r="B31" s="13" t="s">
        <v>77</v>
      </c>
      <c r="C31" s="13" t="s">
        <v>78</v>
      </c>
      <c r="D31" s="14">
        <v>4</v>
      </c>
      <c r="E31" s="14">
        <v>7.3000000000000001E-3</v>
      </c>
      <c r="F31" s="14">
        <v>0.98299999999999998</v>
      </c>
    </row>
    <row r="32" spans="1:34" x14ac:dyDescent="0.3">
      <c r="A32" s="13">
        <v>13</v>
      </c>
      <c r="B32" s="13" t="s">
        <v>79</v>
      </c>
      <c r="C32" s="13" t="s">
        <v>80</v>
      </c>
      <c r="D32" s="14">
        <v>2</v>
      </c>
      <c r="E32" s="14">
        <v>7.3000000000000001E-3</v>
      </c>
      <c r="F32" s="14">
        <v>0.97599999999999998</v>
      </c>
    </row>
    <row r="33" spans="1:6" x14ac:dyDescent="0.3">
      <c r="A33" s="13">
        <v>12</v>
      </c>
      <c r="B33" s="13" t="s">
        <v>81</v>
      </c>
      <c r="C33" s="13" t="s">
        <v>82</v>
      </c>
      <c r="D33" s="14">
        <v>3</v>
      </c>
      <c r="E33" s="14">
        <v>9.7000000000000003E-3</v>
      </c>
      <c r="F33" s="14">
        <v>0.96599999999999997</v>
      </c>
    </row>
    <row r="34" spans="1:6" x14ac:dyDescent="0.3">
      <c r="A34" s="13">
        <v>11</v>
      </c>
      <c r="B34" s="13" t="s">
        <v>83</v>
      </c>
      <c r="C34" s="13" t="s">
        <v>84</v>
      </c>
      <c r="D34" s="14">
        <v>3</v>
      </c>
      <c r="E34" s="14">
        <v>1.14E-2</v>
      </c>
      <c r="F34" s="14">
        <v>0.95399999999999996</v>
      </c>
    </row>
    <row r="35" spans="1:6" x14ac:dyDescent="0.3">
      <c r="A35" s="13">
        <v>10</v>
      </c>
      <c r="B35" s="13" t="s">
        <v>85</v>
      </c>
      <c r="C35" s="13" t="s">
        <v>86</v>
      </c>
      <c r="D35" s="14">
        <v>5</v>
      </c>
      <c r="E35" s="14">
        <v>1.18E-2</v>
      </c>
      <c r="F35" s="14">
        <v>0.94299999999999995</v>
      </c>
    </row>
    <row r="36" spans="1:6" x14ac:dyDescent="0.3">
      <c r="A36" s="13">
        <v>9</v>
      </c>
      <c r="B36" s="13" t="s">
        <v>87</v>
      </c>
      <c r="C36" s="13" t="s">
        <v>88</v>
      </c>
      <c r="D36" s="14">
        <v>2</v>
      </c>
      <c r="E36" s="14">
        <v>1.3899999999999999E-2</v>
      </c>
      <c r="F36" s="14">
        <v>0.92900000000000005</v>
      </c>
    </row>
    <row r="37" spans="1:6" x14ac:dyDescent="0.3">
      <c r="A37" s="13">
        <v>8</v>
      </c>
      <c r="B37" s="13" t="s">
        <v>89</v>
      </c>
      <c r="C37" s="13" t="s">
        <v>90</v>
      </c>
      <c r="D37" s="14">
        <v>2</v>
      </c>
      <c r="E37" s="14">
        <v>1.4800000000000001E-2</v>
      </c>
      <c r="F37" s="14">
        <v>0.91400000000000003</v>
      </c>
    </row>
    <row r="38" spans="1:6" x14ac:dyDescent="0.3">
      <c r="A38" s="13">
        <v>7</v>
      </c>
      <c r="B38" s="13" t="s">
        <v>91</v>
      </c>
      <c r="C38" s="13" t="s">
        <v>92</v>
      </c>
      <c r="D38" s="14">
        <v>6</v>
      </c>
      <c r="E38" s="14">
        <v>2.2200000000000001E-2</v>
      </c>
      <c r="F38" s="14">
        <v>0.89200000000000002</v>
      </c>
    </row>
    <row r="39" spans="1:6" x14ac:dyDescent="0.3">
      <c r="A39" s="13">
        <v>6</v>
      </c>
      <c r="B39" s="13" t="s">
        <v>93</v>
      </c>
      <c r="C39" s="13" t="s">
        <v>94</v>
      </c>
      <c r="D39" s="14">
        <v>9</v>
      </c>
      <c r="E39" s="14">
        <v>2.6800000000000001E-2</v>
      </c>
      <c r="F39" s="14">
        <v>0.86499999999999999</v>
      </c>
    </row>
    <row r="40" spans="1:6" x14ac:dyDescent="0.3">
      <c r="A40" s="13">
        <v>5</v>
      </c>
      <c r="B40" s="13" t="s">
        <v>95</v>
      </c>
      <c r="C40" s="13" t="s">
        <v>96</v>
      </c>
      <c r="D40" s="14">
        <v>5</v>
      </c>
      <c r="E40" s="14">
        <v>3.4599999999999999E-2</v>
      </c>
      <c r="F40" s="14">
        <v>0.83</v>
      </c>
    </row>
    <row r="41" spans="1:6" x14ac:dyDescent="0.3">
      <c r="A41" s="13">
        <v>4</v>
      </c>
      <c r="B41" s="13" t="s">
        <v>97</v>
      </c>
      <c r="C41" s="13" t="s">
        <v>98</v>
      </c>
      <c r="D41" s="14">
        <v>10</v>
      </c>
      <c r="E41" s="14">
        <v>4.87E-2</v>
      </c>
      <c r="F41" s="14">
        <v>0.78200000000000003</v>
      </c>
    </row>
    <row r="42" spans="1:6" x14ac:dyDescent="0.3">
      <c r="A42" s="13">
        <v>3</v>
      </c>
      <c r="B42" s="13" t="s">
        <v>99</v>
      </c>
      <c r="C42" s="13" t="s">
        <v>100</v>
      </c>
      <c r="D42" s="14">
        <v>7</v>
      </c>
      <c r="E42" s="14">
        <v>7.85E-2</v>
      </c>
      <c r="F42" s="17">
        <v>0.70299999999999996</v>
      </c>
    </row>
    <row r="43" spans="1:6" x14ac:dyDescent="0.3">
      <c r="A43" s="13">
        <v>2</v>
      </c>
      <c r="B43" s="13" t="s">
        <v>40</v>
      </c>
      <c r="C43" s="13" t="s">
        <v>101</v>
      </c>
      <c r="D43" s="14">
        <v>9</v>
      </c>
      <c r="E43" s="14">
        <v>0.1343</v>
      </c>
      <c r="F43" s="14">
        <v>0.56899999999999995</v>
      </c>
    </row>
    <row r="44" spans="1:6" x14ac:dyDescent="0.3">
      <c r="A44" s="13">
        <v>1</v>
      </c>
      <c r="B44" s="13" t="s">
        <v>102</v>
      </c>
      <c r="C44" s="13" t="s">
        <v>39</v>
      </c>
      <c r="D44" s="14">
        <v>19</v>
      </c>
      <c r="E44" s="14">
        <v>0.56869999999999998</v>
      </c>
      <c r="F44" s="14">
        <v>0</v>
      </c>
    </row>
  </sheetData>
  <sortState ref="A2:I20">
    <sortCondition ref="F2:F20"/>
  </sortState>
  <mergeCells count="18">
    <mergeCell ref="B24:C26"/>
    <mergeCell ref="D24:D26"/>
    <mergeCell ref="F24:F26"/>
    <mergeCell ref="O8:T8"/>
    <mergeCell ref="AC8:AH8"/>
    <mergeCell ref="V8:AA8"/>
    <mergeCell ref="O9:O10"/>
    <mergeCell ref="P9:P10"/>
    <mergeCell ref="S9:S10"/>
    <mergeCell ref="T9:T10"/>
    <mergeCell ref="AC9:AC10"/>
    <mergeCell ref="AD9:AD10"/>
    <mergeCell ref="AG9:AG10"/>
    <mergeCell ref="AH9:AH10"/>
    <mergeCell ref="V9:V10"/>
    <mergeCell ref="W9:W10"/>
    <mergeCell ref="Z9:Z10"/>
    <mergeCell ref="AA9:A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approach to R-square</vt:lpstr>
      <vt:lpstr>formula approach to R-square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 anonymous</cp:lastModifiedBy>
  <dcterms:created xsi:type="dcterms:W3CDTF">2020-03-12T10:53:51Z</dcterms:created>
  <dcterms:modified xsi:type="dcterms:W3CDTF">2021-03-22T04:03:50Z</dcterms:modified>
</cp:coreProperties>
</file>