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chaks/Code/GitHub/unsupervised-learning/"/>
    </mc:Choice>
  </mc:AlternateContent>
  <xr:revisionPtr revIDLastSave="0" documentId="13_ncr:1_{C51B245D-B4F2-B340-87AB-64E2EBFA75D5}" xr6:coauthVersionLast="47" xr6:coauthVersionMax="47" xr10:uidLastSave="{00000000-0000-0000-0000-000000000000}"/>
  <bookViews>
    <workbookView xWindow="0" yWindow="0" windowWidth="33600" windowHeight="21000" xr2:uid="{00000000-000D-0000-FFFF-FFFF00000000}"/>
  </bookViews>
  <sheets>
    <sheet name="19 firms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2" i="1" l="1"/>
  <c r="J3" i="2"/>
  <c r="J22" i="2" s="1"/>
  <c r="K3" i="2"/>
  <c r="J4" i="2"/>
  <c r="K4" i="2"/>
  <c r="K23" i="2" s="1"/>
  <c r="J5" i="2"/>
  <c r="K5" i="2"/>
  <c r="K22" i="2" s="1"/>
  <c r="J6" i="2"/>
  <c r="K6" i="2"/>
  <c r="J7" i="2"/>
  <c r="K7" i="2"/>
  <c r="J8" i="2"/>
  <c r="K8" i="2"/>
  <c r="J9" i="2"/>
  <c r="K9" i="2"/>
  <c r="J10" i="2"/>
  <c r="K10" i="2"/>
  <c r="J11" i="2"/>
  <c r="K11" i="2"/>
  <c r="J12" i="2"/>
  <c r="K12" i="2"/>
  <c r="J13" i="2"/>
  <c r="K13" i="2"/>
  <c r="J14" i="2"/>
  <c r="K14" i="2"/>
  <c r="J15" i="2"/>
  <c r="K15" i="2"/>
  <c r="J16" i="2"/>
  <c r="K16" i="2"/>
  <c r="J17" i="2"/>
  <c r="K17" i="2"/>
  <c r="J18" i="2"/>
  <c r="K18" i="2"/>
  <c r="J19" i="2"/>
  <c r="K19" i="2"/>
  <c r="J20" i="2"/>
  <c r="K20" i="2"/>
  <c r="J21" i="2"/>
  <c r="K21" i="2"/>
  <c r="I21" i="2"/>
  <c r="I4" i="2"/>
  <c r="I5" i="2"/>
  <c r="I6" i="2"/>
  <c r="I7" i="2"/>
  <c r="I8" i="2"/>
  <c r="O6" i="2" s="1"/>
  <c r="I9" i="2"/>
  <c r="I10" i="2"/>
  <c r="I11" i="2"/>
  <c r="I12" i="2"/>
  <c r="I13" i="2"/>
  <c r="I14" i="2"/>
  <c r="I15" i="2"/>
  <c r="I16" i="2"/>
  <c r="I17" i="2"/>
  <c r="I18" i="2"/>
  <c r="I19" i="2"/>
  <c r="I20" i="2"/>
  <c r="I22" i="2"/>
  <c r="I3" i="2"/>
  <c r="L19" i="1"/>
  <c r="C22" i="2"/>
  <c r="D22" i="2"/>
  <c r="C23" i="2"/>
  <c r="D23" i="2"/>
  <c r="B23" i="2"/>
  <c r="B22" i="2"/>
  <c r="P7" i="2" l="1"/>
  <c r="Q8" i="2"/>
  <c r="I23" i="2"/>
  <c r="J23" i="2"/>
  <c r="Y21" i="1"/>
  <c r="X21" i="1"/>
  <c r="W21" i="1"/>
  <c r="F21" i="1" l="1"/>
  <c r="F20" i="1"/>
  <c r="F19" i="1"/>
  <c r="J22" i="1"/>
  <c r="I22" i="1"/>
  <c r="H22" i="1"/>
  <c r="K5" i="1"/>
  <c r="K4" i="1"/>
  <c r="K3" i="1"/>
  <c r="J6" i="1"/>
  <c r="I6" i="1"/>
  <c r="H6" i="1"/>
  <c r="P20" i="1"/>
  <c r="P19" i="1"/>
  <c r="P17" i="1"/>
  <c r="P16" i="1"/>
  <c r="P15" i="1"/>
  <c r="P13" i="1"/>
  <c r="P12" i="1"/>
  <c r="P11" i="1"/>
  <c r="P9" i="1"/>
  <c r="P8" i="1"/>
  <c r="P7" i="1"/>
  <c r="P5" i="1"/>
  <c r="P4" i="1"/>
  <c r="P3" i="1"/>
  <c r="O19" i="1"/>
  <c r="O18" i="1"/>
  <c r="O17" i="1"/>
  <c r="O15" i="1"/>
  <c r="O11" i="1"/>
  <c r="O10" i="1"/>
  <c r="O9" i="1"/>
  <c r="O7" i="1"/>
  <c r="O3" i="1"/>
  <c r="O2" i="1"/>
  <c r="D22" i="1"/>
  <c r="Q20" i="1" s="1"/>
  <c r="C22" i="1"/>
  <c r="P2" i="1" s="1"/>
  <c r="D21" i="1"/>
  <c r="Q18" i="1" s="1"/>
  <c r="C21" i="1"/>
  <c r="P18" i="1" s="1"/>
  <c r="B22" i="1"/>
  <c r="B21" i="1"/>
  <c r="O14" i="1" s="1"/>
  <c r="K23" i="1"/>
  <c r="M21" i="1"/>
  <c r="M23" i="1" s="1"/>
  <c r="L21" i="1"/>
  <c r="L23" i="1" s="1"/>
  <c r="N23" i="1" s="1"/>
  <c r="M20" i="1"/>
  <c r="L20" i="1"/>
  <c r="M19" i="1"/>
  <c r="K21" i="1"/>
  <c r="K20" i="1"/>
  <c r="K19" i="1"/>
  <c r="U10" i="1" l="1"/>
  <c r="Q4" i="1"/>
  <c r="Q8" i="1"/>
  <c r="Q12" i="1"/>
  <c r="T15" i="1"/>
  <c r="O8" i="1"/>
  <c r="O16" i="1"/>
  <c r="Q3" i="1"/>
  <c r="S3" i="1" s="1"/>
  <c r="Q7" i="1"/>
  <c r="S7" i="1" s="1"/>
  <c r="Q11" i="1"/>
  <c r="Q15" i="1"/>
  <c r="S15" i="1" s="1"/>
  <c r="Q19" i="1"/>
  <c r="S18" i="1"/>
  <c r="U18" i="1"/>
  <c r="T18" i="1"/>
  <c r="Q16" i="1"/>
  <c r="T11" i="1"/>
  <c r="U11" i="1"/>
  <c r="S11" i="1"/>
  <c r="O12" i="1"/>
  <c r="Q5" i="1"/>
  <c r="Q13" i="1"/>
  <c r="O5" i="1"/>
  <c r="O13" i="1"/>
  <c r="P6" i="1"/>
  <c r="P10" i="1"/>
  <c r="T10" i="1" s="1"/>
  <c r="P14" i="1"/>
  <c r="U14" i="1" s="1"/>
  <c r="U2" i="1"/>
  <c r="T2" i="1"/>
  <c r="U3" i="1"/>
  <c r="T3" i="1"/>
  <c r="T19" i="1"/>
  <c r="U19" i="1"/>
  <c r="S19" i="1"/>
  <c r="O4" i="1"/>
  <c r="O20" i="1"/>
  <c r="Q9" i="1"/>
  <c r="S9" i="1" s="1"/>
  <c r="Q17" i="1"/>
  <c r="U17" i="1" s="1"/>
  <c r="O6" i="1"/>
  <c r="Q2" i="1"/>
  <c r="Q6" i="1"/>
  <c r="Q10" i="1"/>
  <c r="Q14" i="1"/>
  <c r="U7" i="1" l="1"/>
  <c r="S10" i="1"/>
  <c r="T17" i="1"/>
  <c r="T7" i="1"/>
  <c r="U5" i="1"/>
  <c r="T5" i="1"/>
  <c r="S5" i="1"/>
  <c r="T16" i="1"/>
  <c r="S16" i="1"/>
  <c r="U16" i="1"/>
  <c r="S17" i="1"/>
  <c r="U9" i="1"/>
  <c r="S14" i="1"/>
  <c r="U20" i="1"/>
  <c r="T20" i="1"/>
  <c r="S20" i="1"/>
  <c r="U4" i="1"/>
  <c r="S4" i="1"/>
  <c r="T4" i="1"/>
  <c r="T13" i="1"/>
  <c r="S13" i="1"/>
  <c r="U13" i="1"/>
  <c r="T9" i="1"/>
  <c r="T8" i="1"/>
  <c r="U8" i="1"/>
  <c r="S8" i="1"/>
  <c r="T14" i="1"/>
  <c r="U15" i="1"/>
  <c r="S6" i="1"/>
  <c r="U6" i="1"/>
  <c r="T6" i="1"/>
  <c r="U12" i="1"/>
  <c r="T12" i="1"/>
  <c r="S12" i="1"/>
</calcChain>
</file>

<file path=xl/sharedStrings.xml><?xml version="1.0" encoding="utf-8"?>
<sst xmlns="http://schemas.openxmlformats.org/spreadsheetml/2006/main" count="174" uniqueCount="54">
  <si>
    <t>FIRM</t>
  </si>
  <si>
    <t>P_E</t>
  </si>
  <si>
    <t>PROFIT</t>
  </si>
  <si>
    <t>GROWTH</t>
  </si>
  <si>
    <t>Exxon</t>
  </si>
  <si>
    <t>Chevron</t>
  </si>
  <si>
    <t>Texaco</t>
  </si>
  <si>
    <t>Mobil</t>
  </si>
  <si>
    <t>Amoco</t>
  </si>
  <si>
    <t>Pfizer</t>
  </si>
  <si>
    <t>Bristol Meyers</t>
  </si>
  <si>
    <t>Merck</t>
  </si>
  <si>
    <t>American Home Products</t>
  </si>
  <si>
    <t>Abbott Laboratories</t>
  </si>
  <si>
    <t>Eli Lilly</t>
  </si>
  <si>
    <t>Upjohn</t>
  </si>
  <si>
    <t>Warner-Lambert</t>
  </si>
  <si>
    <t>Amdahl</t>
  </si>
  <si>
    <t>Digital</t>
  </si>
  <si>
    <t>Hewlett-Packard</t>
  </si>
  <si>
    <t>NCR</t>
  </si>
  <si>
    <t>Unisys</t>
  </si>
  <si>
    <t>IBM</t>
  </si>
  <si>
    <t>Industry</t>
  </si>
  <si>
    <t>Oil</t>
  </si>
  <si>
    <t>Drug</t>
  </si>
  <si>
    <t>Computer</t>
  </si>
  <si>
    <t>Prin1</t>
  </si>
  <si>
    <t>Prin2</t>
  </si>
  <si>
    <t>Prin3</t>
  </si>
  <si>
    <t>mean</t>
  </si>
  <si>
    <t>stdev</t>
  </si>
  <si>
    <t>st PE</t>
  </si>
  <si>
    <t>st PROFIT</t>
  </si>
  <si>
    <t>st GROWTH</t>
  </si>
  <si>
    <t>prin1</t>
  </si>
  <si>
    <t>prin2</t>
  </si>
  <si>
    <t>prin3</t>
  </si>
  <si>
    <t>variance=</t>
  </si>
  <si>
    <t>ratios</t>
  </si>
  <si>
    <t>Prin Comp (Eigenvectors) - copied from JMP</t>
  </si>
  <si>
    <t>Correlations (Loadings) - copied from JMP</t>
  </si>
  <si>
    <t>Squaring correlations gives us the R2 of regressing column to row( R2 of regressing Prin1 against PE)</t>
  </si>
  <si>
    <t>These (2.2, 0.53, 0.26) are eigenvalues and add up to 3</t>
  </si>
  <si>
    <t>R2 of regression of Prin1 v/s All three = 1 (From the top matrix)</t>
  </si>
  <si>
    <t>Rows SumSQ = 1 b/c PE/Growth/Profit etc are completely explained by the 3 PCs (and the PCs are uncorrelated)</t>
  </si>
  <si>
    <t>Col SumSQ ≠ 1 b/c prin1 , though explained by PE, Profit, GROWTH, the features are correlated</t>
  </si>
  <si>
    <t>std</t>
  </si>
  <si>
    <t>Original Data</t>
  </si>
  <si>
    <t>Standadised Data</t>
  </si>
  <si>
    <t>Correlation</t>
  </si>
  <si>
    <t>Column 1</t>
  </si>
  <si>
    <t>Column 2</t>
  </si>
  <si>
    <t>Column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</si>
</sst>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"/>
  </numFmts>
  <fonts count="5" x14ac:knownFonts="1">
    <font>
      <sz val="11"/>
      <color theme="1"/>
      <name val="Calibri"/>
      <family val="2"/>
      <scheme val="minor"/>
    </font>
    <font>
      <sz val="10"/>
      <color rgb="FF000000"/>
      <name val="Courier New"/>
      <family val="3"/>
    </font>
    <font>
      <b/>
      <sz val="11"/>
      <color theme="1"/>
      <name val="Calibri"/>
      <family val="2"/>
      <scheme val="minor"/>
    </font>
    <font>
      <b/>
      <sz val="10"/>
      <color rgb="FF000000"/>
      <name val="Courier New"/>
      <family val="1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0" borderId="0" xfId="0" applyFont="1"/>
    <xf numFmtId="0" fontId="0" fillId="0" borderId="0" xfId="0" applyAlignment="1">
      <alignment horizontal="right"/>
    </xf>
    <xf numFmtId="164" fontId="2" fillId="0" borderId="0" xfId="0" applyNumberFormat="1" applyFont="1"/>
    <xf numFmtId="165" fontId="0" fillId="0" borderId="0" xfId="0" applyNumberFormat="1"/>
    <xf numFmtId="0" fontId="3" fillId="0" borderId="0" xfId="0" applyFont="1" applyAlignment="1">
      <alignment vertical="center"/>
    </xf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9469</xdr:colOff>
      <xdr:row>22</xdr:row>
      <xdr:rowOff>5327</xdr:rowOff>
    </xdr:from>
    <xdr:ext cx="981130" cy="436786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 rot="10800000" flipH="1" flipV="1">
          <a:off x="10372669" y="4028687"/>
          <a:ext cx="981130" cy="43678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Standardized variables.</a:t>
          </a:r>
        </a:p>
      </xdr:txBody>
    </xdr:sp>
    <xdr:clientData/>
  </xdr:oneCellAnchor>
  <xdr:twoCellAnchor>
    <xdr:from>
      <xdr:col>14</xdr:col>
      <xdr:colOff>464820</xdr:colOff>
      <xdr:row>20</xdr:row>
      <xdr:rowOff>0</xdr:rowOff>
    </xdr:from>
    <xdr:to>
      <xdr:col>15</xdr:col>
      <xdr:colOff>281940</xdr:colOff>
      <xdr:row>22</xdr:row>
      <xdr:rowOff>22860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 flipV="1">
          <a:off x="10218420" y="3657600"/>
          <a:ext cx="42672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320040</xdr:colOff>
      <xdr:row>19</xdr:row>
      <xdr:rowOff>152401</xdr:rowOff>
    </xdr:from>
    <xdr:to>
      <xdr:col>15</xdr:col>
      <xdr:colOff>342900</xdr:colOff>
      <xdr:row>21</xdr:row>
      <xdr:rowOff>167640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 flipV="1">
          <a:off x="10683240" y="3627121"/>
          <a:ext cx="22860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76200</xdr:colOff>
      <xdr:row>20</xdr:row>
      <xdr:rowOff>38100</xdr:rowOff>
    </xdr:from>
    <xdr:to>
      <xdr:col>16</xdr:col>
      <xdr:colOff>289560</xdr:colOff>
      <xdr:row>21</xdr:row>
      <xdr:rowOff>160020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flipV="1">
          <a:off x="11049000" y="3695700"/>
          <a:ext cx="21336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251460</xdr:colOff>
      <xdr:row>23</xdr:row>
      <xdr:rowOff>45720</xdr:rowOff>
    </xdr:from>
    <xdr:to>
      <xdr:col>24</xdr:col>
      <xdr:colOff>579120</xdr:colOff>
      <xdr:row>26</xdr:row>
      <xdr:rowOff>22860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 txBox="1"/>
      </xdr:nvSpPr>
      <xdr:spPr>
        <a:xfrm>
          <a:off x="12443460" y="4251960"/>
          <a:ext cx="1546860" cy="5257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Principal</a:t>
          </a:r>
          <a:r>
            <a:rPr lang="en-US" sz="1100" baseline="0"/>
            <a:t> components (copied from JMP)</a:t>
          </a:r>
          <a:endParaRPr lang="en-US" sz="1100"/>
        </a:p>
      </xdr:txBody>
    </xdr:sp>
    <xdr:clientData/>
  </xdr:twoCellAnchor>
  <xdr:twoCellAnchor>
    <xdr:from>
      <xdr:col>22</xdr:col>
      <xdr:colOff>464820</xdr:colOff>
      <xdr:row>20</xdr:row>
      <xdr:rowOff>175260</xdr:rowOff>
    </xdr:from>
    <xdr:to>
      <xdr:col>23</xdr:col>
      <xdr:colOff>281940</xdr:colOff>
      <xdr:row>23</xdr:row>
      <xdr:rowOff>15240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 flipV="1">
          <a:off x="12656820" y="3832860"/>
          <a:ext cx="42672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403860</xdr:colOff>
      <xdr:row>21</xdr:row>
      <xdr:rowOff>15240</xdr:rowOff>
    </xdr:from>
    <xdr:to>
      <xdr:col>23</xdr:col>
      <xdr:colOff>426720</xdr:colOff>
      <xdr:row>23</xdr:row>
      <xdr:rowOff>30479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/>
      </xdr:nvCxnSpPr>
      <xdr:spPr>
        <a:xfrm flipH="1" flipV="1">
          <a:off x="13205460" y="3855720"/>
          <a:ext cx="22860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99060</xdr:colOff>
      <xdr:row>21</xdr:row>
      <xdr:rowOff>60960</xdr:rowOff>
    </xdr:from>
    <xdr:to>
      <xdr:col>24</xdr:col>
      <xdr:colOff>312420</xdr:colOff>
      <xdr:row>23</xdr:row>
      <xdr:rowOff>0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/>
      </xdr:nvCxnSpPr>
      <xdr:spPr>
        <a:xfrm flipV="1">
          <a:off x="13510260" y="3901440"/>
          <a:ext cx="21336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22860</xdr:colOff>
      <xdr:row>22</xdr:row>
      <xdr:rowOff>129540</xdr:rowOff>
    </xdr:from>
    <xdr:to>
      <xdr:col>21</xdr:col>
      <xdr:colOff>99060</xdr:colOff>
      <xdr:row>26</xdr:row>
      <xdr:rowOff>76200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12214860" y="4152900"/>
          <a:ext cx="1905000" cy="67818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Principal</a:t>
          </a:r>
          <a:r>
            <a:rPr lang="en-US" sz="1100" baseline="0"/>
            <a:t> components (computed from eigenvectors and standardized variables)</a:t>
          </a:r>
          <a:endParaRPr lang="en-US" sz="1100"/>
        </a:p>
      </xdr:txBody>
    </xdr:sp>
    <xdr:clientData/>
  </xdr:twoCellAnchor>
  <xdr:twoCellAnchor>
    <xdr:from>
      <xdr:col>18</xdr:col>
      <xdr:colOff>396240</xdr:colOff>
      <xdr:row>20</xdr:row>
      <xdr:rowOff>53340</xdr:rowOff>
    </xdr:from>
    <xdr:to>
      <xdr:col>19</xdr:col>
      <xdr:colOff>213360</xdr:colOff>
      <xdr:row>22</xdr:row>
      <xdr:rowOff>76200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/>
      </xdr:nvCxnSpPr>
      <xdr:spPr>
        <a:xfrm flipH="1" flipV="1">
          <a:off x="12588240" y="3710940"/>
          <a:ext cx="426720" cy="38862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396240</xdr:colOff>
      <xdr:row>20</xdr:row>
      <xdr:rowOff>53340</xdr:rowOff>
    </xdr:from>
    <xdr:to>
      <xdr:col>19</xdr:col>
      <xdr:colOff>419100</xdr:colOff>
      <xdr:row>22</xdr:row>
      <xdr:rowOff>68579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 flipH="1" flipV="1">
          <a:off x="13197840" y="3710940"/>
          <a:ext cx="22860" cy="380999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137160</xdr:colOff>
      <xdr:row>20</xdr:row>
      <xdr:rowOff>91440</xdr:rowOff>
    </xdr:from>
    <xdr:to>
      <xdr:col>20</xdr:col>
      <xdr:colOff>350520</xdr:colOff>
      <xdr:row>22</xdr:row>
      <xdr:rowOff>30480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V="1">
          <a:off x="13548360" y="3749040"/>
          <a:ext cx="213360" cy="3048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1"/>
  <sheetViews>
    <sheetView tabSelected="1" topLeftCell="B1" zoomScale="125" workbookViewId="0">
      <selection activeCell="H5" sqref="H5"/>
    </sheetView>
  </sheetViews>
  <sheetFormatPr baseColWidth="10" defaultColWidth="8.83203125" defaultRowHeight="15" x14ac:dyDescent="0.2"/>
  <cols>
    <col min="1" max="1" width="26.6640625" bestFit="1" customWidth="1"/>
  </cols>
  <sheetData>
    <row r="1" spans="1:25" x14ac:dyDescent="0.2">
      <c r="A1" s="1" t="s">
        <v>0</v>
      </c>
      <c r="B1" t="s">
        <v>1</v>
      </c>
      <c r="C1" t="s">
        <v>2</v>
      </c>
      <c r="D1" t="s">
        <v>3</v>
      </c>
      <c r="E1" t="s">
        <v>23</v>
      </c>
      <c r="G1" s="2" t="s">
        <v>40</v>
      </c>
      <c r="O1" s="2" t="s">
        <v>32</v>
      </c>
      <c r="P1" s="2" t="s">
        <v>33</v>
      </c>
      <c r="Q1" s="2" t="s">
        <v>34</v>
      </c>
      <c r="R1" s="2"/>
      <c r="S1" t="s">
        <v>27</v>
      </c>
      <c r="T1" s="4" t="s">
        <v>28</v>
      </c>
      <c r="U1" s="4" t="s">
        <v>29</v>
      </c>
      <c r="W1" t="s">
        <v>35</v>
      </c>
      <c r="X1" t="s">
        <v>36</v>
      </c>
      <c r="Y1" t="s">
        <v>37</v>
      </c>
    </row>
    <row r="2" spans="1:25" x14ac:dyDescent="0.2">
      <c r="A2" s="1" t="s">
        <v>4</v>
      </c>
      <c r="B2">
        <v>11.3</v>
      </c>
      <c r="C2">
        <v>6.5</v>
      </c>
      <c r="D2">
        <v>10</v>
      </c>
      <c r="E2" t="s">
        <v>24</v>
      </c>
      <c r="H2" s="5" t="s">
        <v>27</v>
      </c>
      <c r="I2" s="5" t="s">
        <v>28</v>
      </c>
      <c r="J2" s="5" t="s">
        <v>29</v>
      </c>
      <c r="O2" s="7">
        <f>(B2-B$21)/B$22</f>
        <v>-0.37269280550479528</v>
      </c>
      <c r="P2" s="7">
        <f t="shared" ref="P2:Q17" si="0">(C2-C$21)/C$22</f>
        <v>-0.91344772280570263</v>
      </c>
      <c r="Q2" s="7">
        <f t="shared" si="0"/>
        <v>-3.2589449533721962E-2</v>
      </c>
      <c r="R2" s="7"/>
      <c r="S2" s="7">
        <f>$O2*H$3+$P2*H$4+$Q2*H$5</f>
        <v>-0.78303082810062186</v>
      </c>
      <c r="T2" s="7">
        <f t="shared" ref="T2:T20" si="1">$O2*I$3+$P2*I$4+$Q2*I$5</f>
        <v>0.50891617691665214</v>
      </c>
      <c r="U2" s="7">
        <f t="shared" ref="U2:U20" si="2">$O2*J$3+$P2*J$4+$Q2*J$5</f>
        <v>-0.31969168827598743</v>
      </c>
      <c r="W2" s="7">
        <v>-0.78303631500000004</v>
      </c>
      <c r="X2" s="7">
        <v>0.50891782829999999</v>
      </c>
      <c r="Y2" s="7">
        <v>-0.31969597399999999</v>
      </c>
    </row>
    <row r="3" spans="1:25" x14ac:dyDescent="0.2">
      <c r="A3" s="1" t="s">
        <v>5</v>
      </c>
      <c r="B3">
        <v>10</v>
      </c>
      <c r="C3">
        <v>7</v>
      </c>
      <c r="D3">
        <v>5</v>
      </c>
      <c r="E3" t="s">
        <v>24</v>
      </c>
      <c r="G3" t="s">
        <v>1</v>
      </c>
      <c r="H3" s="4">
        <v>0.60865999999999998</v>
      </c>
      <c r="I3">
        <v>-0.26550000000000001</v>
      </c>
      <c r="J3">
        <v>-0.74768999999999997</v>
      </c>
      <c r="K3" s="6">
        <f>SUMSQ(H3:J3)</f>
        <v>0.99999758169999986</v>
      </c>
      <c r="O3" s="7">
        <f t="shared" ref="O3:O20" si="3">(B3-B$21)/B$22</f>
        <v>-0.7253944260399845</v>
      </c>
      <c r="P3" s="7">
        <f t="shared" si="0"/>
        <v>-0.80813518194824918</v>
      </c>
      <c r="Q3" s="7">
        <f t="shared" si="0"/>
        <v>-1.0645886847682562</v>
      </c>
      <c r="R3" s="7"/>
      <c r="S3" s="7">
        <f t="shared" ref="S3:S20" si="4">$O3*H$3+$P3*H$4+$Q3*H$5</f>
        <v>-1.4830928841126367</v>
      </c>
      <c r="T3" s="7">
        <f t="shared" si="1"/>
        <v>-0.31152133673892168</v>
      </c>
      <c r="U3" s="7">
        <f t="shared" si="2"/>
        <v>-0.12652240402932535</v>
      </c>
      <c r="W3" s="7">
        <v>-1.4830965270000001</v>
      </c>
      <c r="X3" s="7">
        <v>-0.311517708</v>
      </c>
      <c r="Y3" s="7">
        <v>-0.12653071799999999</v>
      </c>
    </row>
    <row r="4" spans="1:25" x14ac:dyDescent="0.2">
      <c r="A4" s="1" t="s">
        <v>6</v>
      </c>
      <c r="B4">
        <v>9.9</v>
      </c>
      <c r="C4">
        <v>3.9</v>
      </c>
      <c r="D4">
        <v>5</v>
      </c>
      <c r="E4" t="s">
        <v>24</v>
      </c>
      <c r="G4" t="s">
        <v>2</v>
      </c>
      <c r="H4" s="4">
        <v>0.58996000000000004</v>
      </c>
      <c r="I4">
        <v>-0.47866999999999998</v>
      </c>
      <c r="J4">
        <v>0.65024000000000004</v>
      </c>
      <c r="K4" s="6">
        <f t="shared" ref="K4:K5" si="5">SUMSQ(H4:J4)</f>
        <v>0.99998982810000014</v>
      </c>
      <c r="O4" s="7">
        <f t="shared" si="3"/>
        <v>-0.75252531992730665</v>
      </c>
      <c r="P4" s="7">
        <f t="shared" si="0"/>
        <v>-1.4610729352644611</v>
      </c>
      <c r="Q4" s="7">
        <f t="shared" si="0"/>
        <v>-1.0645886847682562</v>
      </c>
      <c r="R4" s="7"/>
      <c r="S4" s="7">
        <f t="shared" si="4"/>
        <v>-1.8848135309325267</v>
      </c>
      <c r="T4" s="7">
        <f t="shared" si="1"/>
        <v>8.2236299680336078E-3</v>
      </c>
      <c r="U4" s="7">
        <f t="shared" si="2"/>
        <v>-0.53080315069504713</v>
      </c>
      <c r="W4" s="7">
        <v>-1.884820049</v>
      </c>
      <c r="X4" s="7">
        <v>8.2278811000000007E-3</v>
      </c>
      <c r="Y4" s="7">
        <v>-0.53081374400000003</v>
      </c>
    </row>
    <row r="5" spans="1:25" x14ac:dyDescent="0.2">
      <c r="A5" s="1" t="s">
        <v>7</v>
      </c>
      <c r="B5">
        <v>9.6999999999999993</v>
      </c>
      <c r="C5">
        <v>4.3</v>
      </c>
      <c r="D5">
        <v>7</v>
      </c>
      <c r="E5" t="s">
        <v>24</v>
      </c>
      <c r="G5" t="s">
        <v>3</v>
      </c>
      <c r="H5" s="4">
        <v>0.53054000000000001</v>
      </c>
      <c r="I5">
        <v>0.83689000000000002</v>
      </c>
      <c r="J5">
        <v>0.13471</v>
      </c>
      <c r="K5" s="6">
        <f t="shared" si="5"/>
        <v>1.0000043478</v>
      </c>
      <c r="O5" s="7">
        <f t="shared" si="3"/>
        <v>-0.80678710770195139</v>
      </c>
      <c r="P5" s="7">
        <f t="shared" si="0"/>
        <v>-1.3768229025784984</v>
      </c>
      <c r="Q5" s="7">
        <f t="shared" si="0"/>
        <v>-0.65178899067444251</v>
      </c>
      <c r="R5" s="7"/>
      <c r="S5" s="7">
        <f t="shared" si="4"/>
        <v>-1.6491296116914995</v>
      </c>
      <c r="T5" s="7">
        <f t="shared" si="1"/>
        <v>0.32777010746658375</v>
      </c>
      <c r="U5" s="7">
        <f t="shared" si="2"/>
        <v>-0.37984116654872491</v>
      </c>
      <c r="W5" s="7">
        <v>-1.649137246</v>
      </c>
      <c r="X5" s="7">
        <v>0.32777389080000002</v>
      </c>
      <c r="Y5" s="7">
        <v>-0.37985030199999997</v>
      </c>
    </row>
    <row r="6" spans="1:25" x14ac:dyDescent="0.2">
      <c r="A6" s="1" t="s">
        <v>8</v>
      </c>
      <c r="B6">
        <v>10</v>
      </c>
      <c r="C6">
        <v>9.8000000000000007</v>
      </c>
      <c r="D6">
        <v>8</v>
      </c>
      <c r="E6" t="s">
        <v>24</v>
      </c>
      <c r="H6" s="6">
        <f>SUMSQ(H3:H5)</f>
        <v>0.99999248880000002</v>
      </c>
      <c r="I6" s="6">
        <f t="shared" ref="I6:J6" si="6">SUMSQ(I3:I5)</f>
        <v>1.000000091</v>
      </c>
      <c r="J6" s="6">
        <f t="shared" si="6"/>
        <v>0.99999917780000003</v>
      </c>
      <c r="O6" s="7">
        <f t="shared" si="3"/>
        <v>-0.7253944260399845</v>
      </c>
      <c r="P6" s="7">
        <f t="shared" si="0"/>
        <v>-0.21838495314650905</v>
      </c>
      <c r="Q6" s="7">
        <f t="shared" si="0"/>
        <v>-0.44538914362753568</v>
      </c>
      <c r="R6" s="7"/>
      <c r="S6" s="7">
        <f t="shared" si="4"/>
        <v>-0.80665371457196422</v>
      </c>
      <c r="T6" s="7">
        <f t="shared" si="1"/>
        <v>-7.5615174774192939E-2</v>
      </c>
      <c r="U6" s="7">
        <f t="shared" si="2"/>
        <v>0.34036915493378467</v>
      </c>
      <c r="W6" s="7">
        <v>-0.80665670099999998</v>
      </c>
      <c r="X6" s="7">
        <v>-7.5612825999999994E-2</v>
      </c>
      <c r="Y6" s="7">
        <v>0.34036483010000002</v>
      </c>
    </row>
    <row r="7" spans="1:25" x14ac:dyDescent="0.2">
      <c r="A7" s="1" t="s">
        <v>9</v>
      </c>
      <c r="B7">
        <v>11.9</v>
      </c>
      <c r="C7">
        <v>14.7</v>
      </c>
      <c r="D7">
        <v>12</v>
      </c>
      <c r="E7" t="s">
        <v>25</v>
      </c>
      <c r="O7" s="7">
        <f t="shared" si="3"/>
        <v>-0.20990744218086196</v>
      </c>
      <c r="P7" s="7">
        <f t="shared" si="0"/>
        <v>0.81367794725653553</v>
      </c>
      <c r="Q7" s="7">
        <f t="shared" si="0"/>
        <v>0.38021024456009173</v>
      </c>
      <c r="R7" s="7"/>
      <c r="S7" s="7">
        <f t="shared" si="4"/>
        <v>0.55399192115457341</v>
      </c>
      <c r="T7" s="7">
        <f t="shared" si="1"/>
        <v>-1.5558645544371863E-2</v>
      </c>
      <c r="U7" s="7">
        <f t="shared" si="2"/>
        <v>0.73724976591298841</v>
      </c>
      <c r="W7" s="7">
        <v>0.55399324699999997</v>
      </c>
      <c r="X7" s="7">
        <v>-1.5559356999999999E-2</v>
      </c>
      <c r="Y7" s="7">
        <v>0.73725311449999997</v>
      </c>
    </row>
    <row r="8" spans="1:25" x14ac:dyDescent="0.2">
      <c r="A8" s="1" t="s">
        <v>10</v>
      </c>
      <c r="B8">
        <v>16.2</v>
      </c>
      <c r="C8">
        <v>13.9</v>
      </c>
      <c r="D8">
        <v>14</v>
      </c>
      <c r="E8" t="s">
        <v>25</v>
      </c>
      <c r="O8" s="7">
        <f t="shared" si="3"/>
        <v>0.95672099497399377</v>
      </c>
      <c r="P8" s="7">
        <f t="shared" si="0"/>
        <v>0.64517788188461012</v>
      </c>
      <c r="Q8" s="7">
        <f t="shared" si="0"/>
        <v>0.79300993865390546</v>
      </c>
      <c r="R8" s="7"/>
      <c r="S8" s="7">
        <f t="shared" si="4"/>
        <v>1.3836704368509585</v>
      </c>
      <c r="T8" s="7">
        <f t="shared" si="1"/>
        <v>0.1008253666727652</v>
      </c>
      <c r="U8" s="7">
        <f t="shared" si="2"/>
        <v>-0.18898388597938881</v>
      </c>
      <c r="W8" s="7">
        <v>1.3836752728999999</v>
      </c>
      <c r="X8" s="7">
        <v>0.1008217054</v>
      </c>
      <c r="Y8" s="7">
        <v>-0.18897631400000001</v>
      </c>
    </row>
    <row r="9" spans="1:25" x14ac:dyDescent="0.2">
      <c r="A9" s="1" t="s">
        <v>11</v>
      </c>
      <c r="B9">
        <v>21</v>
      </c>
      <c r="C9">
        <v>20.3</v>
      </c>
      <c r="D9">
        <v>16</v>
      </c>
      <c r="E9" t="s">
        <v>25</v>
      </c>
      <c r="O9" s="7">
        <f t="shared" si="3"/>
        <v>2.2590039015654613</v>
      </c>
      <c r="P9" s="7">
        <f t="shared" si="0"/>
        <v>1.9931784048600159</v>
      </c>
      <c r="Q9" s="7">
        <f t="shared" si="0"/>
        <v>1.2058096327477192</v>
      </c>
      <c r="R9" s="7"/>
      <c r="S9" s="7">
        <f t="shared" si="4"/>
        <v>3.1905910890160234</v>
      </c>
      <c r="T9" s="7">
        <f t="shared" si="1"/>
        <v>-0.54471021936973485</v>
      </c>
      <c r="U9" s="7">
        <f t="shared" si="2"/>
        <v>-0.2305556855578576</v>
      </c>
      <c r="W9" s="7">
        <v>3.1906064518999999</v>
      </c>
      <c r="X9" s="7">
        <v>-0.544718437</v>
      </c>
      <c r="Y9" s="7">
        <v>-0.23053838099999999</v>
      </c>
    </row>
    <row r="10" spans="1:25" x14ac:dyDescent="0.2">
      <c r="A10" s="1" t="s">
        <v>12</v>
      </c>
      <c r="B10">
        <v>13.3</v>
      </c>
      <c r="C10">
        <v>16.899999999999999</v>
      </c>
      <c r="D10">
        <v>11</v>
      </c>
      <c r="E10" t="s">
        <v>25</v>
      </c>
      <c r="O10" s="7">
        <f t="shared" si="3"/>
        <v>0.16992507224164941</v>
      </c>
      <c r="P10" s="7">
        <f t="shared" si="0"/>
        <v>1.277053127029331</v>
      </c>
      <c r="Q10" s="7">
        <f t="shared" si="0"/>
        <v>0.17381039751318489</v>
      </c>
      <c r="R10" s="7"/>
      <c r="S10" s="7">
        <f t="shared" si="4"/>
        <v>0.94905022558947172</v>
      </c>
      <c r="T10" s="7">
        <f t="shared" si="1"/>
        <v>-0.51094194342047849</v>
      </c>
      <c r="U10" s="7">
        <f t="shared" si="2"/>
        <v>0.72675374670419457</v>
      </c>
      <c r="W10" s="7">
        <v>0.94905588129999996</v>
      </c>
      <c r="X10" s="7">
        <v>-0.51094363600000003</v>
      </c>
      <c r="Y10" s="7">
        <v>0.7267591135</v>
      </c>
    </row>
    <row r="11" spans="1:25" x14ac:dyDescent="0.2">
      <c r="A11" s="1" t="s">
        <v>13</v>
      </c>
      <c r="B11">
        <v>15.5</v>
      </c>
      <c r="C11">
        <v>15.2</v>
      </c>
      <c r="D11">
        <v>18</v>
      </c>
      <c r="E11" t="s">
        <v>25</v>
      </c>
      <c r="O11" s="7">
        <f t="shared" si="3"/>
        <v>0.76680473776273839</v>
      </c>
      <c r="P11" s="7">
        <f t="shared" si="0"/>
        <v>0.91899048811398909</v>
      </c>
      <c r="Q11" s="7">
        <f t="shared" si="0"/>
        <v>1.6186093268415329</v>
      </c>
      <c r="R11" s="7"/>
      <c r="S11" s="7">
        <f t="shared" si="4"/>
        <v>1.8676279923169044</v>
      </c>
      <c r="T11" s="7">
        <f t="shared" si="1"/>
        <v>0.71111812471888025</v>
      </c>
      <c r="U11" s="7">
        <f t="shared" si="2"/>
        <v>0.24227500303224128</v>
      </c>
      <c r="W11" s="7">
        <v>1.8676306608</v>
      </c>
      <c r="X11" s="7">
        <v>0.71111361699999998</v>
      </c>
      <c r="Y11" s="7">
        <v>0.2422856051</v>
      </c>
    </row>
    <row r="12" spans="1:25" x14ac:dyDescent="0.2">
      <c r="A12" s="1" t="s">
        <v>14</v>
      </c>
      <c r="B12">
        <v>18.899999999999999</v>
      </c>
      <c r="C12">
        <v>18.7</v>
      </c>
      <c r="D12">
        <v>11</v>
      </c>
      <c r="E12" t="s">
        <v>25</v>
      </c>
      <c r="O12" s="7">
        <f t="shared" si="3"/>
        <v>1.689255129931694</v>
      </c>
      <c r="P12" s="7">
        <f t="shared" si="0"/>
        <v>1.6561782741161641</v>
      </c>
      <c r="Q12" s="7">
        <f t="shared" si="0"/>
        <v>0.17381039751318489</v>
      </c>
      <c r="R12" s="7"/>
      <c r="S12" s="7">
        <f t="shared" si="4"/>
        <v>2.0974743302784424</v>
      </c>
      <c r="T12" s="7">
        <f t="shared" si="1"/>
        <v>-1.0957999078932397</v>
      </c>
      <c r="U12" s="7">
        <f t="shared" si="2"/>
        <v>-0.16271180848833239</v>
      </c>
      <c r="W12" s="7">
        <v>2.097488663</v>
      </c>
      <c r="X12" s="7">
        <v>-1.0958052869999999</v>
      </c>
      <c r="Y12" s="7">
        <v>-0.16270066399999999</v>
      </c>
    </row>
    <row r="13" spans="1:25" x14ac:dyDescent="0.2">
      <c r="A13" s="1" t="s">
        <v>15</v>
      </c>
      <c r="B13">
        <v>14.6</v>
      </c>
      <c r="C13">
        <v>12.8</v>
      </c>
      <c r="D13">
        <v>10</v>
      </c>
      <c r="E13" t="s">
        <v>25</v>
      </c>
      <c r="O13" s="7">
        <f t="shared" si="3"/>
        <v>0.52262669277683815</v>
      </c>
      <c r="P13" s="7">
        <f t="shared" si="0"/>
        <v>0.41349029199821236</v>
      </c>
      <c r="Q13" s="7">
        <f t="shared" si="0"/>
        <v>-3.2589449533721962E-2</v>
      </c>
      <c r="R13" s="7"/>
      <c r="S13" s="7">
        <f t="shared" si="4"/>
        <v>0.54475468893719481</v>
      </c>
      <c r="T13" s="7">
        <f t="shared" si="1"/>
        <v>-0.36395656942331139</v>
      </c>
      <c r="U13" s="7">
        <f t="shared" si="2"/>
        <v>-0.12628494920008412</v>
      </c>
      <c r="W13" s="7">
        <v>0.54475896160000004</v>
      </c>
      <c r="X13" s="7">
        <v>-0.36395804100000001</v>
      </c>
      <c r="Y13" s="7">
        <v>-0.126282114</v>
      </c>
    </row>
    <row r="14" spans="1:25" x14ac:dyDescent="0.2">
      <c r="A14" s="1" t="s">
        <v>16</v>
      </c>
      <c r="B14">
        <v>16</v>
      </c>
      <c r="C14">
        <v>8.6999999999999993</v>
      </c>
      <c r="D14">
        <v>7</v>
      </c>
      <c r="E14" t="s">
        <v>25</v>
      </c>
      <c r="O14" s="7">
        <f t="shared" si="3"/>
        <v>0.90245920719934958</v>
      </c>
      <c r="P14" s="7">
        <f t="shared" si="0"/>
        <v>-0.45007254303290717</v>
      </c>
      <c r="Q14" s="7">
        <f t="shared" si="0"/>
        <v>-0.65178899067444251</v>
      </c>
      <c r="R14" s="7"/>
      <c r="S14" s="7">
        <f t="shared" si="4"/>
        <v>-6.2034107546156569E-2</v>
      </c>
      <c r="T14" s="7">
        <f t="shared" si="1"/>
        <v>-0.56964238374339982</v>
      </c>
      <c r="U14" s="7">
        <f t="shared" si="2"/>
        <v>-1.0552173899463533</v>
      </c>
      <c r="W14" s="7">
        <v>-6.2029873999999999E-2</v>
      </c>
      <c r="X14" s="7">
        <v>-0.56964317799999997</v>
      </c>
      <c r="Y14" s="7">
        <v>-1.055218341</v>
      </c>
    </row>
    <row r="15" spans="1:25" x14ac:dyDescent="0.2">
      <c r="A15" s="1" t="s">
        <v>17</v>
      </c>
      <c r="B15">
        <v>8.4</v>
      </c>
      <c r="C15">
        <v>11.9</v>
      </c>
      <c r="D15">
        <v>4</v>
      </c>
      <c r="E15" t="s">
        <v>26</v>
      </c>
      <c r="O15" s="7">
        <f t="shared" si="3"/>
        <v>-1.1594887282371402</v>
      </c>
      <c r="P15" s="7">
        <f t="shared" si="0"/>
        <v>0.22392771845479584</v>
      </c>
      <c r="Q15" s="7">
        <f t="shared" si="0"/>
        <v>-1.270988531815163</v>
      </c>
      <c r="R15" s="7"/>
      <c r="S15" s="7">
        <f t="shared" si="4"/>
        <v>-1.2479362682184429</v>
      </c>
      <c r="T15" s="7">
        <f t="shared" si="1"/>
        <v>-0.86302081603658809</v>
      </c>
      <c r="U15" s="7">
        <f t="shared" si="2"/>
        <v>0.8413300217428531</v>
      </c>
      <c r="W15" s="7">
        <v>-1.24793698</v>
      </c>
      <c r="X15" s="7">
        <v>-0.86301685800000005</v>
      </c>
      <c r="Y15" s="7">
        <v>0.8413232303</v>
      </c>
    </row>
    <row r="16" spans="1:25" x14ac:dyDescent="0.2">
      <c r="A16" s="1" t="s">
        <v>18</v>
      </c>
      <c r="B16">
        <v>10.4</v>
      </c>
      <c r="C16">
        <v>9.8000000000000007</v>
      </c>
      <c r="D16">
        <v>19</v>
      </c>
      <c r="E16" t="s">
        <v>26</v>
      </c>
      <c r="O16" s="7">
        <f t="shared" si="3"/>
        <v>-0.61687085049069545</v>
      </c>
      <c r="P16" s="7">
        <f t="shared" si="0"/>
        <v>-0.21838495314650905</v>
      </c>
      <c r="Q16" s="7">
        <f t="shared" si="0"/>
        <v>1.8250091738884398</v>
      </c>
      <c r="R16" s="7"/>
      <c r="S16" s="7">
        <f t="shared" si="4"/>
        <v>0.46393736829679166</v>
      </c>
      <c r="T16" s="7">
        <f t="shared" si="1"/>
        <v>1.7956454638634156</v>
      </c>
      <c r="U16" s="7">
        <f t="shared" si="2"/>
        <v>0.56507252008391373</v>
      </c>
      <c r="W16" s="7">
        <v>0.46392819089999998</v>
      </c>
      <c r="X16" s="7">
        <v>1.7956447378</v>
      </c>
      <c r="Y16" s="7">
        <v>0.56507586050000003</v>
      </c>
    </row>
    <row r="17" spans="1:25" x14ac:dyDescent="0.2">
      <c r="A17" s="1" t="s">
        <v>19</v>
      </c>
      <c r="B17">
        <v>14.8</v>
      </c>
      <c r="C17">
        <v>8.1</v>
      </c>
      <c r="D17">
        <v>18</v>
      </c>
      <c r="E17" t="s">
        <v>26</v>
      </c>
      <c r="G17" s="2" t="s">
        <v>41</v>
      </c>
      <c r="O17" s="7">
        <f t="shared" si="3"/>
        <v>0.5768884805514829</v>
      </c>
      <c r="P17" s="7">
        <f t="shared" si="0"/>
        <v>-0.57644759206185137</v>
      </c>
      <c r="Q17" s="7">
        <f t="shared" si="0"/>
        <v>1.6186093268415329</v>
      </c>
      <c r="R17" s="7"/>
      <c r="S17" s="7">
        <f t="shared" si="4"/>
        <v>0.86978491342216258</v>
      </c>
      <c r="T17" s="7">
        <f t="shared" si="1"/>
        <v>1.4773622368462382</v>
      </c>
      <c r="U17" s="7">
        <f t="shared" si="2"/>
        <v>-0.5881201678670136</v>
      </c>
      <c r="W17" s="7">
        <v>0.86978040099999998</v>
      </c>
      <c r="X17" s="7">
        <v>1.4773594366</v>
      </c>
      <c r="Y17" s="7">
        <v>-0.58811516500000005</v>
      </c>
    </row>
    <row r="18" spans="1:25" x14ac:dyDescent="0.2">
      <c r="A18" s="1" t="s">
        <v>20</v>
      </c>
      <c r="B18">
        <v>10.1</v>
      </c>
      <c r="C18">
        <v>7.3</v>
      </c>
      <c r="D18">
        <v>6</v>
      </c>
      <c r="E18" t="s">
        <v>26</v>
      </c>
      <c r="H18" s="5" t="s">
        <v>27</v>
      </c>
      <c r="I18" s="5" t="s">
        <v>28</v>
      </c>
      <c r="J18" s="5" t="s">
        <v>29</v>
      </c>
      <c r="K18" s="2" t="s">
        <v>39</v>
      </c>
      <c r="O18" s="7">
        <f t="shared" si="3"/>
        <v>-0.69826353215266235</v>
      </c>
      <c r="P18" s="7">
        <f t="shared" ref="P18:P20" si="7">(C18-C$21)/C$22</f>
        <v>-0.744947657433777</v>
      </c>
      <c r="Q18" s="7">
        <f t="shared" ref="Q18:Q20" si="8">(D18-D$21)/D$22</f>
        <v>-0.85818883772134935</v>
      </c>
      <c r="R18" s="7"/>
      <c r="S18" s="7">
        <f t="shared" si="4"/>
        <v>-1.3197979074243551</v>
      </c>
      <c r="T18" s="7">
        <f t="shared" si="1"/>
        <v>-0.17623659343026221</v>
      </c>
      <c r="U18" s="7">
        <f t="shared" si="2"/>
        <v>-7.7916722743958111E-2</v>
      </c>
      <c r="W18" s="7">
        <v>-1.319801767</v>
      </c>
      <c r="X18" s="7">
        <v>-0.17623333599999999</v>
      </c>
      <c r="Y18" s="7">
        <v>-7.7924075999999995E-2</v>
      </c>
    </row>
    <row r="19" spans="1:25" x14ac:dyDescent="0.2">
      <c r="A19" s="1" t="s">
        <v>21</v>
      </c>
      <c r="B19">
        <v>7</v>
      </c>
      <c r="C19">
        <v>6.9</v>
      </c>
      <c r="D19">
        <v>6</v>
      </c>
      <c r="E19" t="s">
        <v>26</v>
      </c>
      <c r="F19" s="2">
        <f>SUMSQ(H19:J19)</f>
        <v>0.99999250339999979</v>
      </c>
      <c r="G19" t="s">
        <v>1</v>
      </c>
      <c r="H19" s="4">
        <v>0.90371999999999997</v>
      </c>
      <c r="I19">
        <v>-0.19420999999999999</v>
      </c>
      <c r="J19">
        <v>-0.38152999999999998</v>
      </c>
      <c r="K19">
        <f t="shared" ref="K19:M21" si="9">H19/H3</f>
        <v>1.484769822232445</v>
      </c>
      <c r="L19">
        <f>I19/I3</f>
        <v>0.73148775894538598</v>
      </c>
      <c r="M19">
        <f t="shared" si="9"/>
        <v>0.51027832390429184</v>
      </c>
      <c r="O19" s="7">
        <f t="shared" si="3"/>
        <v>-1.5393212426596514</v>
      </c>
      <c r="P19" s="7">
        <f t="shared" si="7"/>
        <v>-0.82919769011973976</v>
      </c>
      <c r="Q19" s="7">
        <f t="shared" si="8"/>
        <v>-0.85818883772134935</v>
      </c>
      <c r="R19" s="7"/>
      <c r="S19" s="7">
        <f t="shared" si="4"/>
        <v>-1.8814202427849498</v>
      </c>
      <c r="T19" s="7">
        <f t="shared" si="1"/>
        <v>8.7392191855133139E-2</v>
      </c>
      <c r="U19" s="7">
        <f t="shared" si="2"/>
        <v>0.49615097557129217</v>
      </c>
      <c r="W19" s="7">
        <v>-1.881428377</v>
      </c>
      <c r="X19" s="7">
        <v>8.7397381400000002E-2</v>
      </c>
      <c r="Y19" s="7">
        <v>0.49614084730000002</v>
      </c>
    </row>
    <row r="20" spans="1:25" x14ac:dyDescent="0.2">
      <c r="A20" s="1" t="s">
        <v>22</v>
      </c>
      <c r="B20">
        <v>11.8</v>
      </c>
      <c r="C20">
        <v>9.1999999999999993</v>
      </c>
      <c r="D20">
        <v>6</v>
      </c>
      <c r="E20" t="s">
        <v>26</v>
      </c>
      <c r="F20" s="2">
        <f t="shared" ref="F20:F21" si="10">SUMSQ(H20:J20)</f>
        <v>1.0000088201999999</v>
      </c>
      <c r="G20" t="s">
        <v>2</v>
      </c>
      <c r="H20" s="4">
        <v>0.87595999999999996</v>
      </c>
      <c r="I20">
        <v>-0.35015000000000002</v>
      </c>
      <c r="J20">
        <v>0.33180999999999999</v>
      </c>
      <c r="K20">
        <f t="shared" si="9"/>
        <v>1.484778629059597</v>
      </c>
      <c r="L20">
        <f t="shared" si="9"/>
        <v>0.73150604800802232</v>
      </c>
      <c r="M20">
        <f t="shared" si="9"/>
        <v>0.51028850885826771</v>
      </c>
      <c r="O20" s="7">
        <f t="shared" si="3"/>
        <v>-0.23703833606818411</v>
      </c>
      <c r="P20" s="7">
        <f t="shared" si="7"/>
        <v>-0.34476000217545361</v>
      </c>
      <c r="Q20" s="7">
        <f t="shared" si="8"/>
        <v>-0.85818883772134935</v>
      </c>
      <c r="R20" s="7"/>
      <c r="S20" s="7">
        <f t="shared" si="4"/>
        <v>-0.80297387047937629</v>
      </c>
      <c r="T20" s="7">
        <f t="shared" si="1"/>
        <v>-0.49024970793319278</v>
      </c>
      <c r="U20" s="7">
        <f t="shared" si="2"/>
        <v>-0.16255216864918934</v>
      </c>
      <c r="W20" s="7">
        <v>-0.80297389500000005</v>
      </c>
      <c r="X20" s="7">
        <v>-0.490247816</v>
      </c>
      <c r="Y20" s="7">
        <v>-0.162556808</v>
      </c>
    </row>
    <row r="21" spans="1:25" x14ac:dyDescent="0.2">
      <c r="A21" s="3" t="s">
        <v>30</v>
      </c>
      <c r="B21" s="2">
        <f>AVERAGE(B2:B20)</f>
        <v>12.673684210526318</v>
      </c>
      <c r="C21" s="2">
        <f t="shared" ref="C21:D21" si="11">AVERAGE(C2:C20)</f>
        <v>10.836842105263159</v>
      </c>
      <c r="D21" s="2">
        <f t="shared" si="11"/>
        <v>10.157894736842104</v>
      </c>
      <c r="F21" s="2">
        <f t="shared" si="10"/>
        <v>0.9999923383999999</v>
      </c>
      <c r="G21" t="s">
        <v>3</v>
      </c>
      <c r="H21" s="4">
        <v>0.78771999999999998</v>
      </c>
      <c r="I21">
        <v>0.61217999999999995</v>
      </c>
      <c r="J21">
        <v>6.8739999999999996E-2</v>
      </c>
      <c r="K21">
        <f t="shared" si="9"/>
        <v>1.4847513853809327</v>
      </c>
      <c r="L21">
        <f t="shared" si="9"/>
        <v>0.73149398367766361</v>
      </c>
      <c r="M21">
        <f t="shared" si="9"/>
        <v>0.51028134511172141</v>
      </c>
      <c r="V21" t="s">
        <v>38</v>
      </c>
      <c r="W21" s="2">
        <f>_xlfn.VAR.S(W2:W20)</f>
        <v>2.2045212447359535</v>
      </c>
      <c r="X21" s="2">
        <f t="shared" ref="X21:Y21" si="12">_xlfn.VAR.S(X2:X20)</f>
        <v>0.535091616205982</v>
      </c>
      <c r="Y21" s="2">
        <f t="shared" si="12"/>
        <v>0.26038713922476542</v>
      </c>
    </row>
    <row r="22" spans="1:25" x14ac:dyDescent="0.2">
      <c r="A22" s="3" t="s">
        <v>31</v>
      </c>
      <c r="B22" s="2">
        <f>_xlfn.STDEV.S(B2:B20)</f>
        <v>3.6858350637215147</v>
      </c>
      <c r="C22" s="2">
        <f t="shared" ref="C22:D22" si="13">_xlfn.STDEV.S(C2:C20)</f>
        <v>4.7477726387475361</v>
      </c>
      <c r="D22" s="2">
        <f t="shared" si="13"/>
        <v>4.8449648306800244</v>
      </c>
      <c r="H22" s="2">
        <f>SUMSQ(H19:H21)</f>
        <v>2.2045185583999998</v>
      </c>
      <c r="I22" s="2">
        <f t="shared" ref="I22:J22" si="14">SUMSQ(I19:I21)</f>
        <v>0.53508689899999995</v>
      </c>
      <c r="J22" s="2">
        <f t="shared" si="14"/>
        <v>0.26038820459999995</v>
      </c>
    </row>
    <row r="23" spans="1:25" x14ac:dyDescent="0.2">
      <c r="K23" s="2">
        <f>K21^2</f>
        <v>2.2044866763905988</v>
      </c>
      <c r="L23" s="2">
        <f t="shared" ref="L23:M23" si="15">L21^2</f>
        <v>0.53508344815661801</v>
      </c>
      <c r="M23" s="2">
        <f t="shared" si="15"/>
        <v>0.26038705116902772</v>
      </c>
      <c r="N23" s="2">
        <f>SUM(K23:M23)</f>
        <v>2.9999571757162444</v>
      </c>
    </row>
    <row r="25" spans="1:25" x14ac:dyDescent="0.2">
      <c r="H25" t="s">
        <v>43</v>
      </c>
    </row>
    <row r="27" spans="1:25" x14ac:dyDescent="0.2">
      <c r="G27" t="s">
        <v>42</v>
      </c>
    </row>
    <row r="28" spans="1:25" x14ac:dyDescent="0.2">
      <c r="G28" t="s">
        <v>44</v>
      </c>
    </row>
    <row r="30" spans="1:25" x14ac:dyDescent="0.2">
      <c r="G30" t="s">
        <v>45</v>
      </c>
    </row>
    <row r="31" spans="1:25" x14ac:dyDescent="0.2">
      <c r="G31" t="s">
        <v>46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A4DE9-5713-7E46-BF6B-D1989257A42A}">
  <dimension ref="A1:Q23"/>
  <sheetViews>
    <sheetView zoomScale="110" zoomScaleNormal="110" workbookViewId="0">
      <selection activeCell="N14" sqref="N14"/>
    </sheetView>
  </sheetViews>
  <sheetFormatPr baseColWidth="10" defaultRowHeight="15" x14ac:dyDescent="0.2"/>
  <sheetData>
    <row r="1" spans="1:17" x14ac:dyDescent="0.2">
      <c r="A1" s="2" t="s">
        <v>48</v>
      </c>
      <c r="H1" s="2" t="s">
        <v>49</v>
      </c>
    </row>
    <row r="2" spans="1:17" x14ac:dyDescent="0.2">
      <c r="A2" s="1" t="s">
        <v>0</v>
      </c>
      <c r="B2" t="s">
        <v>1</v>
      </c>
      <c r="C2" t="s">
        <v>2</v>
      </c>
      <c r="D2" t="s">
        <v>3</v>
      </c>
      <c r="E2" t="s">
        <v>23</v>
      </c>
      <c r="H2" s="1" t="s">
        <v>0</v>
      </c>
      <c r="I2" t="s">
        <v>1</v>
      </c>
      <c r="J2" t="s">
        <v>2</v>
      </c>
      <c r="K2" t="s">
        <v>3</v>
      </c>
      <c r="L2" t="s">
        <v>23</v>
      </c>
    </row>
    <row r="3" spans="1:17" x14ac:dyDescent="0.2">
      <c r="A3" s="1" t="s">
        <v>4</v>
      </c>
      <c r="B3">
        <v>11.3</v>
      </c>
      <c r="C3">
        <v>6.5</v>
      </c>
      <c r="D3">
        <v>10</v>
      </c>
      <c r="E3" t="s">
        <v>24</v>
      </c>
      <c r="H3" s="1" t="s">
        <v>4</v>
      </c>
      <c r="I3">
        <f>(B3 - B$22)/B$23</f>
        <v>-0.37269280550479528</v>
      </c>
      <c r="J3">
        <f t="shared" ref="J3:K18" si="0">(C3 - C$22)/C$23</f>
        <v>-0.91344772280570263</v>
      </c>
      <c r="K3">
        <f t="shared" si="0"/>
        <v>-3.2589449533721962E-2</v>
      </c>
      <c r="L3" t="s">
        <v>24</v>
      </c>
    </row>
    <row r="4" spans="1:17" ht="16" thickBot="1" x14ac:dyDescent="0.25">
      <c r="A4" s="1" t="s">
        <v>5</v>
      </c>
      <c r="B4">
        <v>10</v>
      </c>
      <c r="C4">
        <v>7</v>
      </c>
      <c r="D4">
        <v>5</v>
      </c>
      <c r="E4" t="s">
        <v>24</v>
      </c>
      <c r="H4" s="1" t="s">
        <v>5</v>
      </c>
      <c r="I4">
        <f t="shared" ref="I4:I21" si="1">(B4 - B$22)/B$23</f>
        <v>-0.7253944260399845</v>
      </c>
      <c r="J4">
        <f t="shared" si="0"/>
        <v>-0.80813518194824918</v>
      </c>
      <c r="K4">
        <f t="shared" si="0"/>
        <v>-1.0645886847682562</v>
      </c>
      <c r="L4" t="s">
        <v>24</v>
      </c>
      <c r="N4" s="2" t="s">
        <v>50</v>
      </c>
    </row>
    <row r="5" spans="1:17" x14ac:dyDescent="0.2">
      <c r="A5" s="1" t="s">
        <v>6</v>
      </c>
      <c r="B5">
        <v>9.9</v>
      </c>
      <c r="C5">
        <v>3.9</v>
      </c>
      <c r="D5">
        <v>5</v>
      </c>
      <c r="E5" t="s">
        <v>24</v>
      </c>
      <c r="H5" s="1" t="s">
        <v>6</v>
      </c>
      <c r="I5">
        <f t="shared" si="1"/>
        <v>-0.75252531992730665</v>
      </c>
      <c r="J5">
        <f t="shared" si="0"/>
        <v>-1.4610729352644611</v>
      </c>
      <c r="K5">
        <f t="shared" si="0"/>
        <v>-1.0645886847682562</v>
      </c>
      <c r="L5" t="s">
        <v>24</v>
      </c>
      <c r="N5" s="11"/>
      <c r="O5" s="11" t="s">
        <v>51</v>
      </c>
      <c r="P5" s="11" t="s">
        <v>52</v>
      </c>
      <c r="Q5" s="11" t="s">
        <v>53</v>
      </c>
    </row>
    <row r="6" spans="1:17" ht="16" thickBot="1" x14ac:dyDescent="0.25">
      <c r="A6" s="1" t="s">
        <v>7</v>
      </c>
      <c r="B6">
        <v>9.6999999999999993</v>
      </c>
      <c r="C6">
        <v>4.3</v>
      </c>
      <c r="D6">
        <v>7</v>
      </c>
      <c r="E6" t="s">
        <v>24</v>
      </c>
      <c r="H6" s="1" t="s">
        <v>7</v>
      </c>
      <c r="I6">
        <f t="shared" si="1"/>
        <v>-0.80678710770195139</v>
      </c>
      <c r="J6">
        <f t="shared" si="0"/>
        <v>-1.3768229025784984</v>
      </c>
      <c r="K6">
        <f t="shared" si="0"/>
        <v>-0.65178899067444251</v>
      </c>
      <c r="L6" t="s">
        <v>24</v>
      </c>
      <c r="N6" s="9" t="s">
        <v>51</v>
      </c>
      <c r="O6" s="9">
        <f>VARP(Sheet1!$I$3:$I$21)</f>
        <v>0.9473684210526373</v>
      </c>
      <c r="P6" s="9">
        <v>0.69445091048462337</v>
      </c>
      <c r="Q6" s="10">
        <v>0.53693048375087393</v>
      </c>
    </row>
    <row r="7" spans="1:17" ht="16" thickBot="1" x14ac:dyDescent="0.25">
      <c r="A7" s="1" t="s">
        <v>8</v>
      </c>
      <c r="B7">
        <v>10</v>
      </c>
      <c r="C7">
        <v>9.8000000000000007</v>
      </c>
      <c r="D7">
        <v>8</v>
      </c>
      <c r="E7" t="s">
        <v>24</v>
      </c>
      <c r="H7" s="1" t="s">
        <v>8</v>
      </c>
      <c r="I7">
        <f t="shared" si="1"/>
        <v>-0.7253944260399845</v>
      </c>
      <c r="J7">
        <f t="shared" si="0"/>
        <v>-0.21838495314650905</v>
      </c>
      <c r="K7">
        <f t="shared" si="0"/>
        <v>-0.44538914362753568</v>
      </c>
      <c r="L7" t="s">
        <v>24</v>
      </c>
      <c r="N7" s="9" t="s">
        <v>52</v>
      </c>
      <c r="O7" s="9">
        <v>0.69445091048462337</v>
      </c>
      <c r="P7" s="9">
        <f>VARP(Sheet1!$J$3:$J$21)</f>
        <v>0.94736842105263253</v>
      </c>
      <c r="Q7" s="10">
        <v>0.47222981165454481</v>
      </c>
    </row>
    <row r="8" spans="1:17" ht="16" thickBot="1" x14ac:dyDescent="0.25">
      <c r="A8" s="1" t="s">
        <v>9</v>
      </c>
      <c r="B8">
        <v>11.9</v>
      </c>
      <c r="C8">
        <v>14.7</v>
      </c>
      <c r="D8">
        <v>12</v>
      </c>
      <c r="E8" t="s">
        <v>25</v>
      </c>
      <c r="H8" s="1" t="s">
        <v>9</v>
      </c>
      <c r="I8">
        <f t="shared" si="1"/>
        <v>-0.20990744218086196</v>
      </c>
      <c r="J8">
        <f t="shared" si="0"/>
        <v>0.81367794725653553</v>
      </c>
      <c r="K8">
        <f t="shared" si="0"/>
        <v>0.38021024456009173</v>
      </c>
      <c r="L8" t="s">
        <v>25</v>
      </c>
      <c r="N8" s="10" t="s">
        <v>53</v>
      </c>
      <c r="O8" s="10">
        <v>0.53693048375087393</v>
      </c>
      <c r="P8" s="10">
        <v>0.47222981165454481</v>
      </c>
      <c r="Q8" s="10">
        <f>VARP(Sheet1!$K$3:$K$21)</f>
        <v>0.94736842105263153</v>
      </c>
    </row>
    <row r="9" spans="1:17" x14ac:dyDescent="0.2">
      <c r="A9" s="1" t="s">
        <v>10</v>
      </c>
      <c r="B9">
        <v>16.2</v>
      </c>
      <c r="C9">
        <v>13.9</v>
      </c>
      <c r="D9">
        <v>14</v>
      </c>
      <c r="E9" t="s">
        <v>25</v>
      </c>
      <c r="H9" s="1" t="s">
        <v>10</v>
      </c>
      <c r="I9">
        <f t="shared" si="1"/>
        <v>0.95672099497399377</v>
      </c>
      <c r="J9">
        <f t="shared" si="0"/>
        <v>0.64517788188461012</v>
      </c>
      <c r="K9">
        <f t="shared" si="0"/>
        <v>0.79300993865390546</v>
      </c>
      <c r="L9" t="s">
        <v>25</v>
      </c>
    </row>
    <row r="10" spans="1:17" x14ac:dyDescent="0.2">
      <c r="A10" s="1" t="s">
        <v>11</v>
      </c>
      <c r="B10">
        <v>21</v>
      </c>
      <c r="C10">
        <v>20.3</v>
      </c>
      <c r="D10">
        <v>16</v>
      </c>
      <c r="E10" t="s">
        <v>25</v>
      </c>
      <c r="H10" s="1" t="s">
        <v>11</v>
      </c>
      <c r="I10">
        <f t="shared" si="1"/>
        <v>2.2590039015654613</v>
      </c>
      <c r="J10">
        <f t="shared" si="0"/>
        <v>1.9931784048600159</v>
      </c>
      <c r="K10">
        <f t="shared" si="0"/>
        <v>1.2058096327477192</v>
      </c>
      <c r="L10" t="s">
        <v>25</v>
      </c>
    </row>
    <row r="11" spans="1:17" x14ac:dyDescent="0.2">
      <c r="A11" s="1" t="s">
        <v>12</v>
      </c>
      <c r="B11">
        <v>13.3</v>
      </c>
      <c r="C11">
        <v>16.899999999999999</v>
      </c>
      <c r="D11">
        <v>11</v>
      </c>
      <c r="E11" t="s">
        <v>25</v>
      </c>
      <c r="H11" s="1" t="s">
        <v>12</v>
      </c>
      <c r="I11">
        <f t="shared" si="1"/>
        <v>0.16992507224164941</v>
      </c>
      <c r="J11">
        <f t="shared" si="0"/>
        <v>1.277053127029331</v>
      </c>
      <c r="K11">
        <f t="shared" si="0"/>
        <v>0.17381039751318489</v>
      </c>
      <c r="L11" t="s">
        <v>25</v>
      </c>
    </row>
    <row r="12" spans="1:17" x14ac:dyDescent="0.2">
      <c r="A12" s="1" t="s">
        <v>13</v>
      </c>
      <c r="B12">
        <v>15.5</v>
      </c>
      <c r="C12">
        <v>15.2</v>
      </c>
      <c r="D12">
        <v>18</v>
      </c>
      <c r="E12" t="s">
        <v>25</v>
      </c>
      <c r="H12" s="1" t="s">
        <v>13</v>
      </c>
      <c r="I12">
        <f t="shared" si="1"/>
        <v>0.76680473776273839</v>
      </c>
      <c r="J12">
        <f t="shared" si="0"/>
        <v>0.91899048811398909</v>
      </c>
      <c r="K12">
        <f t="shared" si="0"/>
        <v>1.6186093268415329</v>
      </c>
      <c r="L12" t="s">
        <v>25</v>
      </c>
    </row>
    <row r="13" spans="1:17" x14ac:dyDescent="0.2">
      <c r="A13" s="1" t="s">
        <v>14</v>
      </c>
      <c r="B13">
        <v>18.899999999999999</v>
      </c>
      <c r="C13">
        <v>18.7</v>
      </c>
      <c r="D13">
        <v>11</v>
      </c>
      <c r="E13" t="s">
        <v>25</v>
      </c>
      <c r="H13" s="1" t="s">
        <v>14</v>
      </c>
      <c r="I13">
        <f t="shared" si="1"/>
        <v>1.689255129931694</v>
      </c>
      <c r="J13">
        <f t="shared" si="0"/>
        <v>1.6561782741161641</v>
      </c>
      <c r="K13">
        <f t="shared" si="0"/>
        <v>0.17381039751318489</v>
      </c>
      <c r="L13" t="s">
        <v>25</v>
      </c>
    </row>
    <row r="14" spans="1:17" x14ac:dyDescent="0.2">
      <c r="A14" s="1" t="s">
        <v>15</v>
      </c>
      <c r="B14">
        <v>14.6</v>
      </c>
      <c r="C14">
        <v>12.8</v>
      </c>
      <c r="D14">
        <v>10</v>
      </c>
      <c r="E14" t="s">
        <v>25</v>
      </c>
      <c r="H14" s="1" t="s">
        <v>15</v>
      </c>
      <c r="I14">
        <f t="shared" si="1"/>
        <v>0.52262669277683815</v>
      </c>
      <c r="J14">
        <f t="shared" si="0"/>
        <v>0.41349029199821236</v>
      </c>
      <c r="K14">
        <f t="shared" si="0"/>
        <v>-3.2589449533721962E-2</v>
      </c>
      <c r="L14" t="s">
        <v>25</v>
      </c>
    </row>
    <row r="15" spans="1:17" x14ac:dyDescent="0.2">
      <c r="A15" s="1" t="s">
        <v>16</v>
      </c>
      <c r="B15">
        <v>16</v>
      </c>
      <c r="C15">
        <v>8.6999999999999993</v>
      </c>
      <c r="D15">
        <v>7</v>
      </c>
      <c r="E15" t="s">
        <v>25</v>
      </c>
      <c r="H15" s="1" t="s">
        <v>16</v>
      </c>
      <c r="I15">
        <f t="shared" si="1"/>
        <v>0.90245920719934958</v>
      </c>
      <c r="J15">
        <f t="shared" si="0"/>
        <v>-0.45007254303290717</v>
      </c>
      <c r="K15">
        <f t="shared" si="0"/>
        <v>-0.65178899067444251</v>
      </c>
      <c r="L15" t="s">
        <v>25</v>
      </c>
    </row>
    <row r="16" spans="1:17" x14ac:dyDescent="0.2">
      <c r="A16" s="1" t="s">
        <v>17</v>
      </c>
      <c r="B16">
        <v>8.4</v>
      </c>
      <c r="C16">
        <v>11.9</v>
      </c>
      <c r="D16">
        <v>4</v>
      </c>
      <c r="E16" t="s">
        <v>26</v>
      </c>
      <c r="H16" s="1" t="s">
        <v>17</v>
      </c>
      <c r="I16">
        <f t="shared" si="1"/>
        <v>-1.1594887282371402</v>
      </c>
      <c r="J16">
        <f t="shared" si="0"/>
        <v>0.22392771845479584</v>
      </c>
      <c r="K16">
        <f t="shared" si="0"/>
        <v>-1.270988531815163</v>
      </c>
      <c r="L16" t="s">
        <v>26</v>
      </c>
    </row>
    <row r="17" spans="1:12" x14ac:dyDescent="0.2">
      <c r="A17" s="1" t="s">
        <v>18</v>
      </c>
      <c r="B17">
        <v>10.4</v>
      </c>
      <c r="C17">
        <v>9.8000000000000007</v>
      </c>
      <c r="D17">
        <v>19</v>
      </c>
      <c r="E17" t="s">
        <v>26</v>
      </c>
      <c r="H17" s="1" t="s">
        <v>18</v>
      </c>
      <c r="I17">
        <f t="shared" si="1"/>
        <v>-0.61687085049069545</v>
      </c>
      <c r="J17">
        <f t="shared" si="0"/>
        <v>-0.21838495314650905</v>
      </c>
      <c r="K17">
        <f t="shared" si="0"/>
        <v>1.8250091738884398</v>
      </c>
      <c r="L17" t="s">
        <v>26</v>
      </c>
    </row>
    <row r="18" spans="1:12" x14ac:dyDescent="0.2">
      <c r="A18" s="1" t="s">
        <v>19</v>
      </c>
      <c r="B18">
        <v>14.8</v>
      </c>
      <c r="C18">
        <v>8.1</v>
      </c>
      <c r="D18">
        <v>18</v>
      </c>
      <c r="E18" t="s">
        <v>26</v>
      </c>
      <c r="H18" s="1" t="s">
        <v>19</v>
      </c>
      <c r="I18">
        <f t="shared" si="1"/>
        <v>0.5768884805514829</v>
      </c>
      <c r="J18">
        <f t="shared" si="0"/>
        <v>-0.57644759206185137</v>
      </c>
      <c r="K18">
        <f t="shared" si="0"/>
        <v>1.6186093268415329</v>
      </c>
      <c r="L18" t="s">
        <v>26</v>
      </c>
    </row>
    <row r="19" spans="1:12" x14ac:dyDescent="0.2">
      <c r="A19" s="1" t="s">
        <v>20</v>
      </c>
      <c r="B19">
        <v>10.1</v>
      </c>
      <c r="C19">
        <v>7.3</v>
      </c>
      <c r="D19">
        <v>6</v>
      </c>
      <c r="E19" t="s">
        <v>26</v>
      </c>
      <c r="H19" s="1" t="s">
        <v>20</v>
      </c>
      <c r="I19">
        <f t="shared" si="1"/>
        <v>-0.69826353215266235</v>
      </c>
      <c r="J19">
        <f t="shared" ref="J19:J21" si="2">(C19 - C$22)/C$23</f>
        <v>-0.744947657433777</v>
      </c>
      <c r="K19">
        <f t="shared" ref="K19:K21" si="3">(D19 - D$22)/D$23</f>
        <v>-0.85818883772134935</v>
      </c>
      <c r="L19" t="s">
        <v>26</v>
      </c>
    </row>
    <row r="20" spans="1:12" x14ac:dyDescent="0.2">
      <c r="A20" s="1" t="s">
        <v>21</v>
      </c>
      <c r="B20">
        <v>7</v>
      </c>
      <c r="C20">
        <v>6.9</v>
      </c>
      <c r="D20">
        <v>6</v>
      </c>
      <c r="E20" t="s">
        <v>26</v>
      </c>
      <c r="H20" s="1" t="s">
        <v>21</v>
      </c>
      <c r="I20">
        <f t="shared" si="1"/>
        <v>-1.5393212426596514</v>
      </c>
      <c r="J20">
        <f t="shared" si="2"/>
        <v>-0.82919769011973976</v>
      </c>
      <c r="K20">
        <f t="shared" si="3"/>
        <v>-0.85818883772134935</v>
      </c>
      <c r="L20" t="s">
        <v>26</v>
      </c>
    </row>
    <row r="21" spans="1:12" x14ac:dyDescent="0.2">
      <c r="A21" s="1" t="s">
        <v>22</v>
      </c>
      <c r="B21">
        <v>11.8</v>
      </c>
      <c r="C21">
        <v>9.1999999999999993</v>
      </c>
      <c r="D21">
        <v>6</v>
      </c>
      <c r="E21" t="s">
        <v>26</v>
      </c>
      <c r="H21" s="1" t="s">
        <v>22</v>
      </c>
      <c r="I21">
        <f>(B21 - B$22)/B$23</f>
        <v>-0.23703833606818411</v>
      </c>
      <c r="J21">
        <f t="shared" si="2"/>
        <v>-0.34476000217545361</v>
      </c>
      <c r="K21">
        <f t="shared" si="3"/>
        <v>-0.85818883772134935</v>
      </c>
      <c r="L21" t="s">
        <v>26</v>
      </c>
    </row>
    <row r="22" spans="1:12" x14ac:dyDescent="0.2">
      <c r="A22" s="8" t="s">
        <v>30</v>
      </c>
      <c r="B22">
        <f>AVERAGE(B3:B21)</f>
        <v>12.673684210526318</v>
      </c>
      <c r="C22">
        <f t="shared" ref="C22:D22" si="4">AVERAGE(C3:C21)</f>
        <v>10.836842105263159</v>
      </c>
      <c r="D22">
        <f t="shared" si="4"/>
        <v>10.157894736842104</v>
      </c>
      <c r="H22" s="8" t="s">
        <v>30</v>
      </c>
      <c r="I22">
        <f>AVERAGE(I3:I21)</f>
        <v>-5.536506925433346E-16</v>
      </c>
      <c r="J22">
        <f t="shared" ref="J22" si="5">AVERAGE(J3:J21)</f>
        <v>-2.366528026174676E-16</v>
      </c>
      <c r="K22">
        <f t="shared" ref="K22" si="6">AVERAGE(K3:K21)</f>
        <v>1.8698493046318425E-16</v>
      </c>
    </row>
    <row r="23" spans="1:12" x14ac:dyDescent="0.2">
      <c r="A23" s="8" t="s">
        <v>47</v>
      </c>
      <c r="B23">
        <f>STDEV(B3:B21)</f>
        <v>3.6858350637215147</v>
      </c>
      <c r="C23">
        <f t="shared" ref="C23:D23" si="7">STDEV(C3:C21)</f>
        <v>4.7477726387475361</v>
      </c>
      <c r="D23">
        <f t="shared" si="7"/>
        <v>4.8449648306800244</v>
      </c>
      <c r="H23" s="8" t="s">
        <v>47</v>
      </c>
      <c r="I23">
        <f>STDEV(I3:I21)</f>
        <v>1.0000000000000029</v>
      </c>
      <c r="J23">
        <f t="shared" ref="J23:K23" si="8">STDEV(J3:J21)</f>
        <v>1.0000000000000004</v>
      </c>
      <c r="K23">
        <f t="shared" si="8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 firms</vt:lpstr>
      <vt:lpstr>Sheet1</vt:lpstr>
    </vt:vector>
  </TitlesOfParts>
  <Company>McCombs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Sager</dc:creator>
  <cp:lastModifiedBy>Chakraborty, Rohitashwa</cp:lastModifiedBy>
  <dcterms:created xsi:type="dcterms:W3CDTF">2014-02-06T08:11:04Z</dcterms:created>
  <dcterms:modified xsi:type="dcterms:W3CDTF">2022-02-08T23:39:50Z</dcterms:modified>
</cp:coreProperties>
</file>