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rgupta/Desktop/GAMS/"/>
    </mc:Choice>
  </mc:AlternateContent>
  <bookViews>
    <workbookView xWindow="16800" yWindow="440" windowWidth="16800" windowHeight="19580"/>
  </bookViews>
  <sheets>
    <sheet name="Dashboard" sheetId="8" r:id="rId1"/>
    <sheet name="OVERALL" sheetId="7" r:id="rId2"/>
    <sheet name="Grades" sheetId="1" r:id="rId3"/>
    <sheet name="KB" sheetId="2" r:id="rId4"/>
    <sheet name="PA" sheetId="11" r:id="rId5"/>
    <sheet name="IN" sheetId="12" r:id="rId6"/>
    <sheet name="CS" sheetId="13" r:id="rId7"/>
    <sheet name="%GA" sheetId="9" r:id="rId8"/>
    <sheet name="GA Analysis" sheetId="10" r:id="rId9"/>
  </sheets>
  <definedNames>
    <definedName name="_xlnm.Print_Area" localSheetId="0">Dashboard!$A$1:$Y$110</definedName>
  </definedNames>
  <calcPr calcId="150001" concurrentCalc="0"/>
  <pivotCaches>
    <pivotCache cacheId="0" r:id="rId10"/>
    <pivotCache cacheId="1" r:id="rId11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9" l="1"/>
  <c r="E21" i="9"/>
  <c r="E19" i="9"/>
  <c r="E24" i="9"/>
  <c r="E25" i="9"/>
  <c r="E26" i="9"/>
  <c r="E27" i="9"/>
  <c r="E28" i="9"/>
  <c r="E29" i="9"/>
  <c r="E23" i="9"/>
  <c r="F19" i="9"/>
  <c r="G19" i="9"/>
  <c r="F20" i="9"/>
  <c r="G20" i="9"/>
  <c r="F21" i="9"/>
  <c r="G21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E12" i="9"/>
  <c r="F12" i="9"/>
  <c r="G12" i="9"/>
  <c r="E13" i="9"/>
  <c r="F13" i="9"/>
  <c r="G13" i="9"/>
  <c r="E14" i="9"/>
  <c r="F14" i="9"/>
  <c r="G14" i="9"/>
  <c r="E15" i="9"/>
  <c r="F15" i="9"/>
  <c r="G15" i="9"/>
  <c r="E16" i="9"/>
  <c r="F16" i="9"/>
  <c r="G16" i="9"/>
  <c r="E17" i="9"/>
  <c r="F17" i="9"/>
  <c r="G17" i="9"/>
  <c r="E10" i="9"/>
  <c r="F10" i="9"/>
  <c r="G10" i="9"/>
  <c r="E11" i="9"/>
  <c r="E4" i="9"/>
  <c r="E5" i="9"/>
  <c r="E6" i="9"/>
  <c r="E7" i="9"/>
  <c r="E8" i="9"/>
  <c r="F8" i="9"/>
  <c r="G8" i="9"/>
  <c r="F5" i="9"/>
  <c r="G5" i="9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R66" i="2"/>
  <c r="R65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R54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R40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P53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P40" i="11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P50" i="11"/>
  <c r="P37" i="11"/>
  <c r="R63" i="2"/>
  <c r="R37" i="2"/>
  <c r="R51" i="2"/>
  <c r="P51" i="11"/>
  <c r="P38" i="11"/>
  <c r="R64" i="2"/>
  <c r="R38" i="2"/>
  <c r="R52" i="2"/>
  <c r="P52" i="11"/>
  <c r="P54" i="11"/>
  <c r="P39" i="11"/>
  <c r="R39" i="2"/>
  <c r="R53" i="2"/>
  <c r="R67" i="2"/>
  <c r="R55" i="2"/>
  <c r="R41" i="2"/>
  <c r="P41" i="1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C9" i="12"/>
  <c r="G8" i="12"/>
  <c r="E8" i="12"/>
  <c r="C8" i="12"/>
  <c r="G7" i="12"/>
  <c r="E7" i="12"/>
  <c r="C7" i="12"/>
  <c r="G6" i="12"/>
  <c r="E6" i="12"/>
  <c r="C6" i="12"/>
  <c r="G5" i="12"/>
  <c r="E5" i="12"/>
  <c r="C5" i="12"/>
  <c r="G4" i="12"/>
  <c r="E4" i="12"/>
  <c r="C4" i="12"/>
  <c r="G3" i="12"/>
  <c r="E3" i="12"/>
  <c r="C3" i="12"/>
  <c r="G2" i="12"/>
  <c r="E2" i="12"/>
  <c r="C2" i="12"/>
  <c r="G16" i="11"/>
  <c r="E16" i="11"/>
  <c r="C16" i="11"/>
  <c r="G15" i="11"/>
  <c r="E15" i="11"/>
  <c r="C15" i="11"/>
  <c r="G14" i="11"/>
  <c r="E14" i="11"/>
  <c r="C14" i="11"/>
  <c r="G13" i="11"/>
  <c r="E13" i="11"/>
  <c r="C13" i="11"/>
  <c r="G12" i="11"/>
  <c r="E12" i="11"/>
  <c r="C12" i="11"/>
  <c r="G11" i="11"/>
  <c r="E11" i="11"/>
  <c r="C11" i="11"/>
  <c r="G10" i="11"/>
  <c r="E10" i="11"/>
  <c r="C10" i="11"/>
  <c r="G9" i="11"/>
  <c r="E9" i="11"/>
  <c r="C9" i="11"/>
  <c r="G8" i="11"/>
  <c r="E8" i="11"/>
  <c r="C8" i="11"/>
  <c r="G7" i="11"/>
  <c r="E7" i="11"/>
  <c r="C7" i="11"/>
  <c r="G6" i="11"/>
  <c r="E6" i="11"/>
  <c r="C6" i="11"/>
  <c r="G5" i="11"/>
  <c r="E5" i="11"/>
  <c r="C5" i="11"/>
  <c r="G4" i="11"/>
  <c r="E4" i="11"/>
  <c r="C4" i="11"/>
  <c r="G3" i="11"/>
  <c r="E3" i="11"/>
  <c r="C3" i="11"/>
  <c r="G2" i="11"/>
  <c r="E2" i="11"/>
  <c r="C2" i="11"/>
  <c r="P5" i="11"/>
  <c r="P26" i="11"/>
  <c r="N26" i="12"/>
  <c r="N13" i="12"/>
  <c r="N4" i="13"/>
  <c r="N5" i="13"/>
  <c r="N3" i="13"/>
  <c r="N2" i="13"/>
  <c r="N5" i="12"/>
  <c r="N2" i="12"/>
  <c r="N14" i="12"/>
  <c r="N25" i="12"/>
  <c r="N27" i="12"/>
  <c r="N3" i="12"/>
  <c r="N15" i="12"/>
  <c r="N4" i="12"/>
  <c r="N16" i="12"/>
  <c r="N24" i="12"/>
  <c r="P13" i="11"/>
  <c r="P4" i="11"/>
  <c r="P2" i="11"/>
  <c r="P14" i="11"/>
  <c r="P25" i="11"/>
  <c r="P27" i="11"/>
  <c r="P3" i="11"/>
  <c r="P15" i="11"/>
  <c r="P16" i="11"/>
  <c r="P24" i="11"/>
  <c r="F11" i="9"/>
  <c r="G11" i="9"/>
  <c r="F4" i="9"/>
  <c r="G4" i="9"/>
  <c r="F6" i="9"/>
  <c r="G6" i="9"/>
  <c r="F7" i="9"/>
  <c r="G7" i="9"/>
  <c r="A9" i="8"/>
  <c r="F11" i="8"/>
  <c r="G16" i="2"/>
  <c r="E16" i="2"/>
  <c r="C16" i="2"/>
  <c r="G15" i="2"/>
  <c r="E15" i="2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G10" i="2"/>
  <c r="E10" i="2"/>
  <c r="C10" i="2"/>
  <c r="G9" i="2"/>
  <c r="E9" i="2"/>
  <c r="C9" i="2"/>
  <c r="G8" i="2"/>
  <c r="E8" i="2"/>
  <c r="C8" i="2"/>
  <c r="G7" i="2"/>
  <c r="E7" i="2"/>
  <c r="C7" i="2"/>
  <c r="G6" i="2"/>
  <c r="E6" i="2"/>
  <c r="C6" i="2"/>
  <c r="G5" i="2"/>
  <c r="E5" i="2"/>
  <c r="C5" i="2"/>
  <c r="G4" i="2"/>
  <c r="E4" i="2"/>
  <c r="C4" i="2"/>
  <c r="G3" i="2"/>
  <c r="E3" i="2"/>
  <c r="C3" i="2"/>
  <c r="G2" i="2"/>
  <c r="R24" i="2"/>
  <c r="E2" i="2"/>
  <c r="C2" i="2"/>
  <c r="R13" i="2"/>
  <c r="N6" i="13"/>
  <c r="O3" i="13"/>
  <c r="N17" i="12"/>
  <c r="O13" i="12"/>
  <c r="O15" i="12"/>
  <c r="N28" i="12"/>
  <c r="O26" i="12"/>
  <c r="N6" i="12"/>
  <c r="O5" i="12"/>
  <c r="O16" i="12"/>
  <c r="P17" i="11"/>
  <c r="Q13" i="11"/>
  <c r="P6" i="11"/>
  <c r="Q3" i="11"/>
  <c r="P28" i="11"/>
  <c r="Q16" i="11"/>
  <c r="R14" i="2"/>
  <c r="R2" i="2"/>
  <c r="R3" i="2"/>
  <c r="R4" i="2"/>
  <c r="R5" i="2"/>
  <c r="R15" i="2"/>
  <c r="R16" i="2"/>
  <c r="R25" i="2"/>
  <c r="R26" i="2"/>
  <c r="R27" i="2"/>
  <c r="C11" i="8"/>
  <c r="E11" i="8"/>
  <c r="B11" i="8"/>
  <c r="D11" i="8"/>
  <c r="Q26" i="11"/>
  <c r="Q40" i="11"/>
  <c r="Q53" i="11"/>
  <c r="Q50" i="11"/>
  <c r="Q52" i="11"/>
  <c r="Q39" i="11"/>
  <c r="Q38" i="11"/>
  <c r="Q51" i="11"/>
  <c r="Q37" i="11"/>
  <c r="O25" i="12"/>
  <c r="O24" i="12"/>
  <c r="O27" i="12"/>
  <c r="O28" i="12"/>
  <c r="Q15" i="11"/>
  <c r="R17" i="2"/>
  <c r="S13" i="2"/>
  <c r="Q27" i="11"/>
  <c r="O14" i="12"/>
  <c r="O17" i="12"/>
  <c r="O4" i="13"/>
  <c r="O5" i="13"/>
  <c r="O2" i="13"/>
  <c r="O4" i="12"/>
  <c r="O2" i="12"/>
  <c r="O3" i="12"/>
  <c r="Q14" i="11"/>
  <c r="Q17" i="11"/>
  <c r="Q2" i="11"/>
  <c r="Q25" i="11"/>
  <c r="Q24" i="11"/>
  <c r="Q4" i="11"/>
  <c r="Q5" i="11"/>
  <c r="R6" i="2"/>
  <c r="S2" i="2"/>
  <c r="R28" i="2"/>
  <c r="S26" i="2"/>
  <c r="Q54" i="11"/>
  <c r="S4" i="2"/>
  <c r="Q41" i="11"/>
  <c r="S24" i="2"/>
  <c r="S54" i="2"/>
  <c r="S66" i="2"/>
  <c r="S65" i="2"/>
  <c r="S40" i="2"/>
  <c r="S53" i="2"/>
  <c r="S52" i="2"/>
  <c r="S39" i="2"/>
  <c r="S38" i="2"/>
  <c r="S64" i="2"/>
  <c r="S63" i="2"/>
  <c r="S67" i="2"/>
  <c r="S51" i="2"/>
  <c r="S37" i="2"/>
  <c r="S41" i="2"/>
  <c r="S15" i="2"/>
  <c r="S16" i="2"/>
  <c r="S14" i="2"/>
  <c r="S3" i="2"/>
  <c r="Q6" i="11"/>
  <c r="O6" i="13"/>
  <c r="O6" i="12"/>
  <c r="Q28" i="11"/>
  <c r="S27" i="2"/>
  <c r="S25" i="2"/>
  <c r="S28" i="2"/>
  <c r="S5" i="2"/>
  <c r="S17" i="2"/>
  <c r="S55" i="2"/>
  <c r="S6" i="2"/>
</calcChain>
</file>

<file path=xl/sharedStrings.xml><?xml version="1.0" encoding="utf-8"?>
<sst xmlns="http://schemas.openxmlformats.org/spreadsheetml/2006/main" count="1449" uniqueCount="376">
  <si>
    <t>OrgDefinedId</t>
  </si>
  <si>
    <t>KB Scheme Symbol</t>
  </si>
  <si>
    <t>95 %</t>
  </si>
  <si>
    <t>100 %</t>
  </si>
  <si>
    <t>75 %</t>
  </si>
  <si>
    <t>85 %</t>
  </si>
  <si>
    <t>80 %</t>
  </si>
  <si>
    <t>Below Expectations (0-54%)</t>
  </si>
  <si>
    <t>Marginal (55-64%)</t>
  </si>
  <si>
    <t>Meets Expectations (65-79%)</t>
  </si>
  <si>
    <t>Exceeds Expectations (80-100%)</t>
  </si>
  <si>
    <t>KB</t>
  </si>
  <si>
    <t>Graduate attribute</t>
  </si>
  <si>
    <t>Performance Level</t>
  </si>
  <si>
    <t>Count of Students</t>
  </si>
  <si>
    <t>% of Students</t>
  </si>
  <si>
    <t>PA</t>
  </si>
  <si>
    <t>DE</t>
  </si>
  <si>
    <t>IN</t>
  </si>
  <si>
    <t>IT</t>
  </si>
  <si>
    <t>ET</t>
  </si>
  <si>
    <t>CS</t>
  </si>
  <si>
    <t>Graduate attribute Level</t>
  </si>
  <si>
    <t>PR</t>
  </si>
  <si>
    <t>IE</t>
  </si>
  <si>
    <t>EE</t>
  </si>
  <si>
    <t>EP</t>
  </si>
  <si>
    <t>LL</t>
  </si>
  <si>
    <t>Non-Assessed GAs</t>
  </si>
  <si>
    <t>Comments</t>
  </si>
  <si>
    <t>Level</t>
  </si>
  <si>
    <t>AU Table</t>
  </si>
  <si>
    <t>Total AU</t>
  </si>
  <si>
    <t>MATH</t>
  </si>
  <si>
    <t>NS</t>
  </si>
  <si>
    <t>ES</t>
  </si>
  <si>
    <t>ED</t>
  </si>
  <si>
    <t>AU%</t>
  </si>
  <si>
    <t>%MATH AU</t>
  </si>
  <si>
    <t>%NS AU</t>
  </si>
  <si>
    <t>%CS AU</t>
  </si>
  <si>
    <t>%ES AU</t>
  </si>
  <si>
    <t>%ED</t>
  </si>
  <si>
    <t>Overall Assessment</t>
  </si>
  <si>
    <t>Assessed GAs</t>
  </si>
  <si>
    <t>Assessed Indicators</t>
  </si>
  <si>
    <t>Assessed GA</t>
  </si>
  <si>
    <t>Student Count</t>
  </si>
  <si>
    <t>Graduate attribute indicators%</t>
  </si>
  <si>
    <t>Graduate Attribute %</t>
  </si>
  <si>
    <t>PA.1</t>
  </si>
  <si>
    <t>Graduate Attribute Charts</t>
  </si>
  <si>
    <t>Graduate Attribute Indicator Charts</t>
  </si>
  <si>
    <t>Assessment tools</t>
  </si>
  <si>
    <t># of AT</t>
  </si>
  <si>
    <t>Final exam</t>
  </si>
  <si>
    <t>Assignments</t>
  </si>
  <si>
    <t>Grade Item</t>
  </si>
  <si>
    <t>Type</t>
  </si>
  <si>
    <t>Max. Points</t>
  </si>
  <si>
    <t>Weight</t>
  </si>
  <si>
    <t>Actual Weight</t>
  </si>
  <si>
    <t>GAI</t>
  </si>
  <si>
    <t>GA</t>
  </si>
  <si>
    <t>Row Labels</t>
  </si>
  <si>
    <t>Grand Total</t>
  </si>
  <si>
    <t>Sum of Actual Weight</t>
  </si>
  <si>
    <t>Count of Grade Item</t>
  </si>
  <si>
    <t>65 %</t>
  </si>
  <si>
    <t>PA Scheme Symbol</t>
  </si>
  <si>
    <t>IN.1 Scheme Symbol</t>
  </si>
  <si>
    <t>IN Scheme Symbol</t>
  </si>
  <si>
    <t>81.59 %</t>
  </si>
  <si>
    <t>60 %</t>
  </si>
  <si>
    <t>91 %</t>
  </si>
  <si>
    <t>30 %</t>
  </si>
  <si>
    <t>90 %</t>
  </si>
  <si>
    <t>93 %</t>
  </si>
  <si>
    <t>54.52 %</t>
  </si>
  <si>
    <t>56.87 %</t>
  </si>
  <si>
    <t>88 %</t>
  </si>
  <si>
    <t>86.38 %</t>
  </si>
  <si>
    <t>77 %</t>
  </si>
  <si>
    <t>PA.3</t>
  </si>
  <si>
    <t>IN.1</t>
  </si>
  <si>
    <t>IN.2</t>
  </si>
  <si>
    <t>KB.7</t>
  </si>
  <si>
    <t>Final Exam</t>
  </si>
  <si>
    <t>Project</t>
  </si>
  <si>
    <t>CS.3 Scheme Symbol</t>
  </si>
  <si>
    <t>83.33 %</t>
  </si>
  <si>
    <t>86.67 %</t>
  </si>
  <si>
    <t>93.33 %</t>
  </si>
  <si>
    <t>50 %</t>
  </si>
  <si>
    <t>76.67 %</t>
  </si>
  <si>
    <t>56.67 %</t>
  </si>
  <si>
    <t>96.67 %</t>
  </si>
  <si>
    <t>66.67 %</t>
  </si>
  <si>
    <t>73.33 %</t>
  </si>
  <si>
    <t>CS.3/CS</t>
  </si>
  <si>
    <t>70 %</t>
  </si>
  <si>
    <t>40 %</t>
  </si>
  <si>
    <t>IN.2 Scheme Symbol</t>
  </si>
  <si>
    <t>66.53 %</t>
  </si>
  <si>
    <t>51.43 %</t>
  </si>
  <si>
    <t>67.35 %</t>
  </si>
  <si>
    <t>80.54 %</t>
  </si>
  <si>
    <t>87.21 %</t>
  </si>
  <si>
    <t>74.56 %</t>
  </si>
  <si>
    <t>74.49 %</t>
  </si>
  <si>
    <t>47.24 %</t>
  </si>
  <si>
    <t>57.55 %</t>
  </si>
  <si>
    <t>61.9 %</t>
  </si>
  <si>
    <t>88.98 %</t>
  </si>
  <si>
    <t>54.29 %</t>
  </si>
  <si>
    <t>62.11 %</t>
  </si>
  <si>
    <t>52.79 %</t>
  </si>
  <si>
    <t>81.73 %</t>
  </si>
  <si>
    <t>24.08 %</t>
  </si>
  <si>
    <t>78.44 %</t>
  </si>
  <si>
    <t>52.24 %</t>
  </si>
  <si>
    <t>47.76 %</t>
  </si>
  <si>
    <t>74.01 %</t>
  </si>
  <si>
    <t>85.99 %</t>
  </si>
  <si>
    <t>62.76 %</t>
  </si>
  <si>
    <t>82.18 %</t>
  </si>
  <si>
    <t>60.03 %</t>
  </si>
  <si>
    <t>84.9 %</t>
  </si>
  <si>
    <t>46.22 %</t>
  </si>
  <si>
    <t>1.43 %</t>
  </si>
  <si>
    <t>67.96 %</t>
  </si>
  <si>
    <t>52.14 %</t>
  </si>
  <si>
    <t>68.78 %</t>
  </si>
  <si>
    <t>88.16 %</t>
  </si>
  <si>
    <t>75.87 %</t>
  </si>
  <si>
    <t>76.63 %</t>
  </si>
  <si>
    <t>49.39 %</t>
  </si>
  <si>
    <t>68.93 %</t>
  </si>
  <si>
    <t>58.62 %</t>
  </si>
  <si>
    <t>66.43 %</t>
  </si>
  <si>
    <t>63.42 %</t>
  </si>
  <si>
    <t>55.41 %</t>
  </si>
  <si>
    <t>58.06 %</t>
  </si>
  <si>
    <t>78.32 %</t>
  </si>
  <si>
    <t>52.6 %</t>
  </si>
  <si>
    <t>48.47 %</t>
  </si>
  <si>
    <t>73.06 %</t>
  </si>
  <si>
    <t>86.22 %</t>
  </si>
  <si>
    <t>64.18 %</t>
  </si>
  <si>
    <t>81.22 %</t>
  </si>
  <si>
    <t>61.22 %</t>
  </si>
  <si>
    <t>48.37 %</t>
  </si>
  <si>
    <t>4.64 %</t>
  </si>
  <si>
    <t>68.32 %</t>
  </si>
  <si>
    <t>Section 5B - PA.1 Scheme Symbol</t>
  </si>
  <si>
    <t>Section 5D - PA.2 Scheme Symbol</t>
  </si>
  <si>
    <t>33.33 %</t>
  </si>
  <si>
    <t>Assignment 3 - PA.3 Scheme Symbol</t>
  </si>
  <si>
    <t>64 %</t>
  </si>
  <si>
    <t>71 %</t>
  </si>
  <si>
    <t>89 %</t>
  </si>
  <si>
    <t>92 %</t>
  </si>
  <si>
    <t>62 %</t>
  </si>
  <si>
    <t>82 %</t>
  </si>
  <si>
    <t>32 %</t>
  </si>
  <si>
    <t>87 %</t>
  </si>
  <si>
    <t>66 %</t>
  </si>
  <si>
    <t>76 %</t>
  </si>
  <si>
    <t>10 %</t>
  </si>
  <si>
    <t>52 %</t>
  </si>
  <si>
    <t>55 %</t>
  </si>
  <si>
    <t>PA.4 Scheme Symbol</t>
  </si>
  <si>
    <t>74.5 %</t>
  </si>
  <si>
    <t>56.51 %</t>
  </si>
  <si>
    <t>77.54 %</t>
  </si>
  <si>
    <t>73.85 %</t>
  </si>
  <si>
    <t>86.14 %</t>
  </si>
  <si>
    <t>76.31 %</t>
  </si>
  <si>
    <t>64.21 %</t>
  </si>
  <si>
    <t>55.36 %</t>
  </si>
  <si>
    <t>79.13 %</t>
  </si>
  <si>
    <t>74.3 %</t>
  </si>
  <si>
    <t>78.61 %</t>
  </si>
  <si>
    <t>90.11 %</t>
  </si>
  <si>
    <t>57.53 %</t>
  </si>
  <si>
    <t>64.97 %</t>
  </si>
  <si>
    <t>63.05 %</t>
  </si>
  <si>
    <t>32.4 %</t>
  </si>
  <si>
    <t>63.55 %</t>
  </si>
  <si>
    <t>46.24 %</t>
  </si>
  <si>
    <t>77.41 %</t>
  </si>
  <si>
    <t>52.4 %</t>
  </si>
  <si>
    <t>70.23 %</t>
  </si>
  <si>
    <t>91.82 %</t>
  </si>
  <si>
    <t>60.08 %</t>
  </si>
  <si>
    <t>76.56 %</t>
  </si>
  <si>
    <t>60.75 %</t>
  </si>
  <si>
    <t>77.27 %</t>
  </si>
  <si>
    <t>42.31 %</t>
  </si>
  <si>
    <t>19.59 %</t>
  </si>
  <si>
    <t>80.61 %</t>
  </si>
  <si>
    <t>75.32 %</t>
  </si>
  <si>
    <t>62.54 %</t>
  </si>
  <si>
    <t>81.09 %</t>
  </si>
  <si>
    <t>77.34 %</t>
  </si>
  <si>
    <t>95.51 %</t>
  </si>
  <si>
    <t>82.32 %</t>
  </si>
  <si>
    <t>81.42 %</t>
  </si>
  <si>
    <t>57.13 %</t>
  </si>
  <si>
    <t>79.93 %</t>
  </si>
  <si>
    <t>76.01 %</t>
  </si>
  <si>
    <t>77.73 %</t>
  </si>
  <si>
    <t>89.05 %</t>
  </si>
  <si>
    <t>66.06 %</t>
  </si>
  <si>
    <t>68.5 %</t>
  </si>
  <si>
    <t>64.37 %</t>
  </si>
  <si>
    <t>53.15 %</t>
  </si>
  <si>
    <t>72.75 %</t>
  </si>
  <si>
    <t>47.59 %</t>
  </si>
  <si>
    <t>80.95 %</t>
  </si>
  <si>
    <t>52.39 %</t>
  </si>
  <si>
    <t>73.42 %</t>
  </si>
  <si>
    <t>95.24 %</t>
  </si>
  <si>
    <t>71.23 %</t>
  </si>
  <si>
    <t>77.05 %</t>
  </si>
  <si>
    <t>65.55 %</t>
  </si>
  <si>
    <t>82.7 %</t>
  </si>
  <si>
    <t>48.45 %</t>
  </si>
  <si>
    <t>18.28 %</t>
  </si>
  <si>
    <t>84.23 %</t>
  </si>
  <si>
    <t>PA.2</t>
  </si>
  <si>
    <t>PA.4</t>
  </si>
  <si>
    <t>Assignment 1 - KB.1 Scheme Symbol</t>
  </si>
  <si>
    <t>83 %</t>
  </si>
  <si>
    <t>78 %</t>
  </si>
  <si>
    <t>45 %</t>
  </si>
  <si>
    <t>96 %</t>
  </si>
  <si>
    <t>99 %</t>
  </si>
  <si>
    <t>48 %</t>
  </si>
  <si>
    <t>72 %</t>
  </si>
  <si>
    <t>94 %</t>
  </si>
  <si>
    <t>7 %</t>
  </si>
  <si>
    <t>24 %</t>
  </si>
  <si>
    <t>41 %</t>
  </si>
  <si>
    <t>KB.1</t>
  </si>
  <si>
    <t>Q1 - KB.2 Scheme Symbol</t>
  </si>
  <si>
    <t>42.5 %</t>
  </si>
  <si>
    <t>97.5 %</t>
  </si>
  <si>
    <t>82.5 %</t>
  </si>
  <si>
    <t>77.5 %</t>
  </si>
  <si>
    <t>Q5 - KB.6 Scheme Symbol</t>
  </si>
  <si>
    <t>20 %</t>
  </si>
  <si>
    <t>Q2 - KB.7 Scheme Symbol</t>
  </si>
  <si>
    <t>KB.8 Scheme Symbol</t>
  </si>
  <si>
    <t>72.52 %</t>
  </si>
  <si>
    <t>62.22 %</t>
  </si>
  <si>
    <t>91.07 %</t>
  </si>
  <si>
    <t>86.52 %</t>
  </si>
  <si>
    <t>78.67 %</t>
  </si>
  <si>
    <t>87.74 %</t>
  </si>
  <si>
    <t>63.33 %</t>
  </si>
  <si>
    <t>72.89 %</t>
  </si>
  <si>
    <t>86 %</t>
  </si>
  <si>
    <t>94.78 %</t>
  </si>
  <si>
    <t>75.22 %</t>
  </si>
  <si>
    <t>69.44 %</t>
  </si>
  <si>
    <t>61.56 %</t>
  </si>
  <si>
    <t>53.67 %</t>
  </si>
  <si>
    <t>72.22 %</t>
  </si>
  <si>
    <t>99.11 %</t>
  </si>
  <si>
    <t>58.59 %</t>
  </si>
  <si>
    <t>59.63 %</t>
  </si>
  <si>
    <t>93.11 %</t>
  </si>
  <si>
    <t>90.59 %</t>
  </si>
  <si>
    <t>71.41 %</t>
  </si>
  <si>
    <t>75.04 %</t>
  </si>
  <si>
    <t>90.81 %</t>
  </si>
  <si>
    <t>79.19 %</t>
  </si>
  <si>
    <t>70.15 %</t>
  </si>
  <si>
    <t>27.56 %</t>
  </si>
  <si>
    <t>91.63 %</t>
  </si>
  <si>
    <t>82.48 %</t>
  </si>
  <si>
    <t>69.2 %</t>
  </si>
  <si>
    <t>84.08 %</t>
  </si>
  <si>
    <t>83.74 %</t>
  </si>
  <si>
    <t>93.47 %</t>
  </si>
  <si>
    <t>89.01 %</t>
  </si>
  <si>
    <t>82.1 %</t>
  </si>
  <si>
    <t>63.98 %</t>
  </si>
  <si>
    <t>80.77 %</t>
  </si>
  <si>
    <t>75.99 %</t>
  </si>
  <si>
    <t>95.67 %</t>
  </si>
  <si>
    <t>68.67 %</t>
  </si>
  <si>
    <t>74.37 %</t>
  </si>
  <si>
    <t>73.91 %</t>
  </si>
  <si>
    <t>63.96 %</t>
  </si>
  <si>
    <t>82.79 %</t>
  </si>
  <si>
    <t>52.21 %</t>
  </si>
  <si>
    <t>95.43 %</t>
  </si>
  <si>
    <t>64.23 %</t>
  </si>
  <si>
    <t>76.85 %</t>
  </si>
  <si>
    <t>92.44 %</t>
  </si>
  <si>
    <t>80.45 %</t>
  </si>
  <si>
    <t>84.67 %</t>
  </si>
  <si>
    <t>80.82 %</t>
  </si>
  <si>
    <t>63.09 %</t>
  </si>
  <si>
    <t>29.89 %</t>
  </si>
  <si>
    <t>86.48 %</t>
  </si>
  <si>
    <t>KB.2</t>
  </si>
  <si>
    <t>KB.6</t>
  </si>
  <si>
    <t>KB.8</t>
  </si>
  <si>
    <t>-</t>
  </si>
  <si>
    <t>AssignmentsAssociation Information for Assignment 3 - PA.3</t>
  </si>
  <si>
    <t>Project Part 1</t>
  </si>
  <si>
    <t>Project Part 2</t>
  </si>
  <si>
    <t>Part 1A - KB.8</t>
  </si>
  <si>
    <t>Part 1B - PA.4</t>
  </si>
  <si>
    <t>Part 2A - KB.8</t>
  </si>
  <si>
    <t>Part 2B - IN.2</t>
  </si>
  <si>
    <t>Formatting Spelling Grammar-CS.3</t>
  </si>
  <si>
    <t>Project Part 3Hidden</t>
  </si>
  <si>
    <t>Section 4 - KB.8</t>
  </si>
  <si>
    <t>Section 5A - PA.4</t>
  </si>
  <si>
    <t>Section 5B - PA.1</t>
  </si>
  <si>
    <t>Section 5C - IN.1</t>
  </si>
  <si>
    <t>Section 5D - PA.2</t>
  </si>
  <si>
    <t>Section 5E - KB.8</t>
  </si>
  <si>
    <t>Section 6 - IN.2</t>
  </si>
  <si>
    <t>Spelling Grammar Formatting-CS.3</t>
  </si>
  <si>
    <t>Assignment 1 - KB.1</t>
  </si>
  <si>
    <t>Assignment 2 - KB.8</t>
  </si>
  <si>
    <t>Assignment 3 - PA.3</t>
  </si>
  <si>
    <t>Q1 - KB.2</t>
  </si>
  <si>
    <t>Q2 - KB.7</t>
  </si>
  <si>
    <t>Q3 - PA.3</t>
  </si>
  <si>
    <t>Q4 - PA.4</t>
  </si>
  <si>
    <t>Q5 - KB.6</t>
  </si>
  <si>
    <t>Q6 - PA.1</t>
  </si>
  <si>
    <t>Q7 - KB.8</t>
  </si>
  <si>
    <t>CS.3</t>
  </si>
  <si>
    <t>A</t>
  </si>
  <si>
    <t>Course Number</t>
  </si>
  <si>
    <t/>
  </si>
  <si>
    <t>Student#1</t>
  </si>
  <si>
    <t>Student#2</t>
  </si>
  <si>
    <t>Student#3</t>
  </si>
  <si>
    <t>Student#4</t>
  </si>
  <si>
    <t>Student#5</t>
  </si>
  <si>
    <t>Student#6</t>
  </si>
  <si>
    <t>Student#7</t>
  </si>
  <si>
    <t>Student#8</t>
  </si>
  <si>
    <t>Student#9</t>
  </si>
  <si>
    <t>Student#10</t>
  </si>
  <si>
    <t>Student#11</t>
  </si>
  <si>
    <t>Student#12</t>
  </si>
  <si>
    <t>Student#13</t>
  </si>
  <si>
    <t>Student#14</t>
  </si>
  <si>
    <t>Student#15</t>
  </si>
  <si>
    <t>Student#16</t>
  </si>
  <si>
    <t>Student#17</t>
  </si>
  <si>
    <t>Student#18</t>
  </si>
  <si>
    <t>Student#19</t>
  </si>
  <si>
    <t>Student#20</t>
  </si>
  <si>
    <t>Student#21</t>
  </si>
  <si>
    <t>Student#22</t>
  </si>
  <si>
    <t>Student#23</t>
  </si>
  <si>
    <t>Student#24</t>
  </si>
  <si>
    <t>Student#25</t>
  </si>
  <si>
    <t>Student#26</t>
  </si>
  <si>
    <t>Student#27</t>
  </si>
  <si>
    <t>Student#28</t>
  </si>
  <si>
    <t>Student#29</t>
  </si>
  <si>
    <t>Student#30</t>
  </si>
  <si>
    <t>Student#31</t>
  </si>
  <si>
    <t>I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</si>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</sst>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0"/>
      <name val="Arial"/>
      <family val="2"/>
    </font>
    <font>
      <sz val="9"/>
      <name val="Geneva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auto="1"/>
      </left>
      <right/>
      <top style="medium">
        <color auto="1"/>
      </top>
      <bottom style="thin">
        <color theme="4" tint="0.39997558519241921"/>
      </bottom>
      <diagonal/>
    </border>
    <border>
      <left/>
      <right/>
      <top style="medium">
        <color auto="1"/>
      </top>
      <bottom style="thin">
        <color theme="4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theme="4" tint="0.39997558519241921"/>
      </bottom>
      <diagonal/>
    </border>
    <border>
      <left/>
      <right style="medium">
        <color auto="1"/>
      </right>
      <top/>
      <bottom style="thin">
        <color theme="4" tint="0.3999755851924192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</borders>
  <cellStyleXfs count="7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9" fillId="0" borderId="0"/>
    <xf numFmtId="0" fontId="20" fillId="0" borderId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5">
    <xf numFmtId="0" fontId="0" fillId="0" borderId="0" xfId="0"/>
    <xf numFmtId="0" fontId="0" fillId="0" borderId="0" xfId="0" applyAlignment="1">
      <alignment vertical="center"/>
    </xf>
    <xf numFmtId="164" fontId="0" fillId="33" borderId="10" xfId="0" applyNumberFormat="1" applyFill="1" applyBorder="1"/>
    <xf numFmtId="164" fontId="0" fillId="33" borderId="0" xfId="0" applyNumberFormat="1" applyFill="1" applyBorder="1"/>
    <xf numFmtId="164" fontId="0" fillId="33" borderId="11" xfId="0" applyNumberFormat="1" applyFill="1" applyBorder="1"/>
    <xf numFmtId="165" fontId="0" fillId="33" borderId="0" xfId="0" applyNumberFormat="1" applyFill="1" applyBorder="1"/>
    <xf numFmtId="164" fontId="0" fillId="0" borderId="0" xfId="0" applyNumberFormat="1"/>
    <xf numFmtId="9" fontId="0" fillId="0" borderId="0" xfId="1" applyFont="1"/>
    <xf numFmtId="0" fontId="18" fillId="0" borderId="12" xfId="0" applyFont="1" applyBorder="1"/>
    <xf numFmtId="9" fontId="18" fillId="0" borderId="12" xfId="1" applyFont="1" applyBorder="1"/>
    <xf numFmtId="0" fontId="1" fillId="0" borderId="0" xfId="43"/>
    <xf numFmtId="0" fontId="21" fillId="0" borderId="0" xfId="47"/>
    <xf numFmtId="0" fontId="1" fillId="34" borderId="17" xfId="43" applyFill="1" applyBorder="1" applyAlignment="1">
      <alignment horizontal="center"/>
    </xf>
    <xf numFmtId="0" fontId="20" fillId="0" borderId="20" xfId="45" applyFont="1" applyFill="1" applyBorder="1" applyAlignment="1">
      <alignment horizontal="center"/>
    </xf>
    <xf numFmtId="0" fontId="23" fillId="0" borderId="21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4" fillId="0" borderId="10" xfId="43" applyFont="1" applyBorder="1" applyAlignment="1">
      <alignment horizontal="left"/>
    </xf>
    <xf numFmtId="0" fontId="24" fillId="0" borderId="22" xfId="43" applyFont="1" applyBorder="1"/>
    <xf numFmtId="0" fontId="1" fillId="0" borderId="0" xfId="43" applyBorder="1" applyAlignment="1">
      <alignment horizontal="center"/>
    </xf>
    <xf numFmtId="0" fontId="24" fillId="0" borderId="26" xfId="43" applyFont="1" applyBorder="1" applyAlignment="1">
      <alignment horizontal="left"/>
    </xf>
    <xf numFmtId="0" fontId="24" fillId="0" borderId="27" xfId="43" applyFont="1" applyBorder="1"/>
    <xf numFmtId="0" fontId="24" fillId="34" borderId="17" xfId="44" applyFont="1" applyFill="1" applyBorder="1" applyAlignment="1">
      <alignment horizontal="left"/>
    </xf>
    <xf numFmtId="0" fontId="1" fillId="34" borderId="17" xfId="43" applyFont="1" applyFill="1" applyBorder="1"/>
    <xf numFmtId="0" fontId="24" fillId="0" borderId="28" xfId="44" applyFont="1" applyBorder="1" applyAlignment="1">
      <alignment horizontal="left"/>
    </xf>
    <xf numFmtId="0" fontId="1" fillId="0" borderId="28" xfId="43" applyFont="1" applyBorder="1"/>
    <xf numFmtId="0" fontId="1" fillId="0" borderId="0" xfId="43" applyBorder="1"/>
    <xf numFmtId="0" fontId="24" fillId="34" borderId="28" xfId="44" applyFont="1" applyFill="1" applyBorder="1" applyAlignment="1">
      <alignment horizontal="left"/>
    </xf>
    <xf numFmtId="10" fontId="24" fillId="34" borderId="28" xfId="43" applyNumberFormat="1" applyFont="1" applyFill="1" applyBorder="1"/>
    <xf numFmtId="9" fontId="24" fillId="0" borderId="28" xfId="44" applyNumberFormat="1" applyFont="1" applyBorder="1" applyAlignment="1">
      <alignment horizontal="left"/>
    </xf>
    <xf numFmtId="10" fontId="24" fillId="6" borderId="28" xfId="43" applyNumberFormat="1" applyFont="1" applyFill="1" applyBorder="1"/>
    <xf numFmtId="0" fontId="24" fillId="0" borderId="29" xfId="43" applyFont="1" applyBorder="1" applyAlignment="1">
      <alignment horizontal="left"/>
    </xf>
    <xf numFmtId="0" fontId="24" fillId="0" borderId="30" xfId="43" applyFont="1" applyBorder="1"/>
    <xf numFmtId="10" fontId="11" fillId="0" borderId="0" xfId="43" applyNumberFormat="1" applyFont="1" applyFill="1" applyBorder="1"/>
    <xf numFmtId="10" fontId="24" fillId="0" borderId="0" xfId="43" applyNumberFormat="1" applyFont="1" applyFill="1" applyBorder="1"/>
    <xf numFmtId="0" fontId="25" fillId="0" borderId="0" xfId="44" applyFont="1" applyFill="1" applyBorder="1" applyAlignment="1">
      <alignment horizontal="center"/>
    </xf>
    <xf numFmtId="0" fontId="24" fillId="0" borderId="0" xfId="43" applyFont="1" applyBorder="1"/>
    <xf numFmtId="0" fontId="16" fillId="0" borderId="0" xfId="43" applyFont="1" applyBorder="1" applyAlignment="1">
      <alignment horizontal="center"/>
    </xf>
    <xf numFmtId="0" fontId="0" fillId="0" borderId="32" xfId="0" applyBorder="1" applyAlignment="1">
      <alignment horizontal="left"/>
    </xf>
    <xf numFmtId="1" fontId="0" fillId="0" borderId="33" xfId="0" applyNumberFormat="1" applyBorder="1"/>
    <xf numFmtId="164" fontId="0" fillId="0" borderId="0" xfId="0" applyNumberFormat="1" applyBorder="1"/>
    <xf numFmtId="0" fontId="0" fillId="0" borderId="38" xfId="0" applyBorder="1" applyAlignment="1">
      <alignment horizontal="left"/>
    </xf>
    <xf numFmtId="1" fontId="0" fillId="0" borderId="39" xfId="0" applyNumberFormat="1" applyBorder="1"/>
    <xf numFmtId="0" fontId="0" fillId="0" borderId="40" xfId="0" applyBorder="1" applyAlignment="1">
      <alignment horizontal="left"/>
    </xf>
    <xf numFmtId="1" fontId="0" fillId="0" borderId="41" xfId="0" applyNumberFormat="1" applyBorder="1"/>
    <xf numFmtId="0" fontId="16" fillId="0" borderId="0" xfId="43" applyFont="1" applyFill="1" applyBorder="1" applyAlignment="1">
      <alignment horizontal="center"/>
    </xf>
    <xf numFmtId="0" fontId="1" fillId="0" borderId="0" xfId="43" applyFill="1"/>
    <xf numFmtId="0" fontId="1" fillId="0" borderId="0" xfId="43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10" xfId="0" applyBorder="1"/>
    <xf numFmtId="0" fontId="0" fillId="0" borderId="29" xfId="0" applyBorder="1"/>
    <xf numFmtId="0" fontId="0" fillId="0" borderId="31" xfId="0" applyBorder="1"/>
    <xf numFmtId="0" fontId="0" fillId="0" borderId="0" xfId="0" applyNumberFormat="1"/>
    <xf numFmtId="0" fontId="16" fillId="0" borderId="42" xfId="0" applyFont="1" applyBorder="1"/>
    <xf numFmtId="0" fontId="16" fillId="38" borderId="43" xfId="0" applyFont="1" applyFill="1" applyBorder="1"/>
    <xf numFmtId="0" fontId="16" fillId="38" borderId="44" xfId="0" applyFont="1" applyFill="1" applyBorder="1"/>
    <xf numFmtId="0" fontId="16" fillId="38" borderId="45" xfId="0" applyFont="1" applyFill="1" applyBorder="1"/>
    <xf numFmtId="0" fontId="16" fillId="0" borderId="46" xfId="0" applyFont="1" applyBorder="1"/>
    <xf numFmtId="0" fontId="16" fillId="0" borderId="47" xfId="0" applyNumberFormat="1" applyFont="1" applyBorder="1"/>
    <xf numFmtId="0" fontId="0" fillId="0" borderId="0" xfId="0" applyBorder="1"/>
    <xf numFmtId="0" fontId="0" fillId="0" borderId="27" xfId="0" applyNumberFormat="1" applyBorder="1"/>
    <xf numFmtId="0" fontId="0" fillId="0" borderId="30" xfId="0" applyNumberFormat="1" applyBorder="1"/>
    <xf numFmtId="1" fontId="0" fillId="0" borderId="0" xfId="0" applyNumberFormat="1"/>
    <xf numFmtId="0" fontId="24" fillId="37" borderId="0" xfId="43" applyNumberFormat="1" applyFont="1" applyFill="1" applyBorder="1" applyAlignment="1"/>
    <xf numFmtId="0" fontId="24" fillId="0" borderId="0" xfId="43" applyNumberFormat="1" applyFont="1" applyBorder="1" applyAlignment="1"/>
    <xf numFmtId="165" fontId="24" fillId="0" borderId="0" xfId="1" applyNumberFormat="1" applyFont="1" applyFill="1" applyBorder="1"/>
    <xf numFmtId="0" fontId="22" fillId="0" borderId="23" xfId="43" applyNumberFormat="1" applyFont="1" applyBorder="1" applyAlignment="1"/>
    <xf numFmtId="0" fontId="22" fillId="0" borderId="24" xfId="43" applyNumberFormat="1" applyFont="1" applyBorder="1" applyAlignment="1"/>
    <xf numFmtId="165" fontId="22" fillId="0" borderId="25" xfId="43" applyNumberFormat="1" applyFont="1" applyBorder="1" applyAlignment="1"/>
    <xf numFmtId="0" fontId="24" fillId="35" borderId="10" xfId="43" applyNumberFormat="1" applyFont="1" applyFill="1" applyBorder="1" applyAlignment="1">
      <alignment horizontal="left" vertical="top"/>
    </xf>
    <xf numFmtId="9" fontId="24" fillId="0" borderId="27" xfId="46" applyNumberFormat="1" applyFont="1" applyBorder="1"/>
    <xf numFmtId="9" fontId="24" fillId="37" borderId="27" xfId="46" applyNumberFormat="1" applyFont="1" applyFill="1" applyBorder="1"/>
    <xf numFmtId="0" fontId="24" fillId="36" borderId="10" xfId="43" applyNumberFormat="1" applyFont="1" applyFill="1" applyBorder="1" applyAlignment="1">
      <alignment horizontal="left" vertical="top"/>
    </xf>
    <xf numFmtId="0" fontId="24" fillId="0" borderId="0" xfId="43" applyNumberFormat="1" applyFont="1" applyFill="1" applyBorder="1" applyAlignment="1"/>
    <xf numFmtId="0" fontId="24" fillId="0" borderId="0" xfId="43" applyNumberFormat="1" applyFont="1" applyFill="1" applyBorder="1" applyAlignment="1">
      <alignment horizontal="left" vertical="top"/>
    </xf>
    <xf numFmtId="0" fontId="24" fillId="35" borderId="23" xfId="43" applyNumberFormat="1" applyFont="1" applyFill="1" applyBorder="1" applyAlignment="1">
      <alignment horizontal="left" vertical="top"/>
    </xf>
    <xf numFmtId="0" fontId="24" fillId="37" borderId="24" xfId="43" applyNumberFormat="1" applyFont="1" applyFill="1" applyBorder="1" applyAlignment="1"/>
    <xf numFmtId="9" fontId="24" fillId="37" borderId="25" xfId="46" applyNumberFormat="1" applyFont="1" applyFill="1" applyBorder="1"/>
    <xf numFmtId="9" fontId="24" fillId="0" borderId="27" xfId="46" applyNumberFormat="1" applyFont="1" applyFill="1" applyBorder="1"/>
    <xf numFmtId="165" fontId="24" fillId="0" borderId="30" xfId="1" applyNumberFormat="1" applyFont="1" applyFill="1" applyBorder="1"/>
    <xf numFmtId="165" fontId="24" fillId="0" borderId="27" xfId="1" applyNumberFormat="1" applyFont="1" applyFill="1" applyBorder="1"/>
    <xf numFmtId="0" fontId="24" fillId="0" borderId="31" xfId="43" applyNumberFormat="1" applyFont="1" applyFill="1" applyBorder="1" applyAlignment="1"/>
    <xf numFmtId="165" fontId="24" fillId="35" borderId="27" xfId="1" applyNumberFormat="1" applyFont="1" applyFill="1" applyBorder="1"/>
    <xf numFmtId="9" fontId="24" fillId="35" borderId="27" xfId="46" applyNumberFormat="1" applyFont="1" applyFill="1" applyBorder="1"/>
    <xf numFmtId="0" fontId="24" fillId="35" borderId="0" xfId="43" applyNumberFormat="1" applyFont="1" applyFill="1" applyBorder="1" applyAlignment="1"/>
    <xf numFmtId="0" fontId="0" fillId="0" borderId="0" xfId="0"/>
    <xf numFmtId="0" fontId="1" fillId="0" borderId="50" xfId="43" applyFill="1" applyBorder="1"/>
    <xf numFmtId="0" fontId="1" fillId="0" borderId="0" xfId="43" applyFill="1" applyBorder="1" applyAlignment="1">
      <alignment horizontal="left"/>
    </xf>
    <xf numFmtId="0" fontId="24" fillId="0" borderId="25" xfId="43" applyFont="1" applyFill="1" applyBorder="1" applyAlignment="1">
      <alignment horizontal="left"/>
    </xf>
    <xf numFmtId="0" fontId="0" fillId="0" borderId="10" xfId="43" applyFont="1" applyFill="1" applyBorder="1" applyAlignment="1">
      <alignment horizontal="left"/>
    </xf>
    <xf numFmtId="0" fontId="1" fillId="0" borderId="27" xfId="43" applyFill="1" applyBorder="1" applyAlignment="1">
      <alignment horizontal="left"/>
    </xf>
    <xf numFmtId="0" fontId="1" fillId="0" borderId="30" xfId="43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4" fillId="36" borderId="29" xfId="43" applyNumberFormat="1" applyFont="1" applyFill="1" applyBorder="1" applyAlignment="1">
      <alignment horizontal="left" vertical="top"/>
    </xf>
    <xf numFmtId="0" fontId="1" fillId="0" borderId="38" xfId="43" applyBorder="1"/>
    <xf numFmtId="1" fontId="1" fillId="0" borderId="39" xfId="43" applyNumberFormat="1" applyBorder="1"/>
    <xf numFmtId="0" fontId="1" fillId="0" borderId="39" xfId="43" applyBorder="1"/>
    <xf numFmtId="0" fontId="1" fillId="0" borderId="40" xfId="43" applyBorder="1"/>
    <xf numFmtId="0" fontId="1" fillId="0" borderId="41" xfId="43" applyBorder="1"/>
    <xf numFmtId="0" fontId="0" fillId="0" borderId="0" xfId="0" applyBorder="1" applyAlignment="1">
      <alignment horizontal="left"/>
    </xf>
    <xf numFmtId="1" fontId="0" fillId="0" borderId="0" xfId="0" applyNumberFormat="1" applyBorder="1"/>
    <xf numFmtId="0" fontId="22" fillId="33" borderId="14" xfId="43" applyFont="1" applyFill="1" applyBorder="1" applyAlignment="1">
      <alignment horizontal="center"/>
    </xf>
    <xf numFmtId="0" fontId="22" fillId="33" borderId="15" xfId="43" applyFont="1" applyFill="1" applyBorder="1" applyAlignment="1">
      <alignment horizontal="center"/>
    </xf>
    <xf numFmtId="0" fontId="22" fillId="33" borderId="16" xfId="43" applyFont="1" applyFill="1" applyBorder="1" applyAlignment="1">
      <alignment horizontal="center"/>
    </xf>
    <xf numFmtId="0" fontId="22" fillId="34" borderId="14" xfId="7" applyFont="1" applyFill="1" applyBorder="1" applyAlignment="1">
      <alignment horizontal="center"/>
    </xf>
    <xf numFmtId="0" fontId="22" fillId="34" borderId="15" xfId="7" applyFont="1" applyFill="1" applyBorder="1" applyAlignment="1">
      <alignment horizontal="center"/>
    </xf>
    <xf numFmtId="0" fontId="22" fillId="34" borderId="16" xfId="7" applyFont="1" applyFill="1" applyBorder="1" applyAlignment="1">
      <alignment horizontal="center"/>
    </xf>
    <xf numFmtId="0" fontId="25" fillId="34" borderId="32" xfId="44" applyFont="1" applyFill="1" applyBorder="1" applyAlignment="1">
      <alignment horizontal="center"/>
    </xf>
    <xf numFmtId="0" fontId="25" fillId="34" borderId="33" xfId="44" applyFont="1" applyFill="1" applyBorder="1" applyAlignment="1">
      <alignment horizontal="center"/>
    </xf>
    <xf numFmtId="0" fontId="1" fillId="0" borderId="29" xfId="43" applyBorder="1" applyAlignment="1">
      <alignment horizontal="center"/>
    </xf>
    <xf numFmtId="0" fontId="1" fillId="0" borderId="31" xfId="43" applyBorder="1" applyAlignment="1">
      <alignment horizontal="center"/>
    </xf>
    <xf numFmtId="0" fontId="1" fillId="0" borderId="30" xfId="43" applyBorder="1" applyAlignment="1">
      <alignment horizontal="center"/>
    </xf>
    <xf numFmtId="0" fontId="16" fillId="33" borderId="14" xfId="43" applyFont="1" applyFill="1" applyBorder="1" applyAlignment="1">
      <alignment horizontal="center"/>
    </xf>
    <xf numFmtId="0" fontId="16" fillId="33" borderId="15" xfId="43" applyFont="1" applyFill="1" applyBorder="1" applyAlignment="1">
      <alignment horizontal="center"/>
    </xf>
    <xf numFmtId="0" fontId="16" fillId="33" borderId="16" xfId="43" applyFont="1" applyFill="1" applyBorder="1" applyAlignment="1">
      <alignment horizontal="center"/>
    </xf>
    <xf numFmtId="0" fontId="22" fillId="34" borderId="18" xfId="7" applyFont="1" applyFill="1" applyBorder="1" applyAlignment="1">
      <alignment horizontal="center"/>
    </xf>
    <xf numFmtId="0" fontId="22" fillId="34" borderId="19" xfId="7" applyFont="1" applyFill="1" applyBorder="1" applyAlignment="1">
      <alignment horizontal="center"/>
    </xf>
    <xf numFmtId="0" fontId="0" fillId="34" borderId="14" xfId="43" applyFont="1" applyFill="1" applyBorder="1" applyAlignment="1">
      <alignment horizontal="center"/>
    </xf>
    <xf numFmtId="0" fontId="1" fillId="34" borderId="15" xfId="43" applyFill="1" applyBorder="1" applyAlignment="1">
      <alignment horizontal="center"/>
    </xf>
    <xf numFmtId="0" fontId="1" fillId="34" borderId="16" xfId="43" applyFill="1" applyBorder="1" applyAlignment="1">
      <alignment horizontal="center"/>
    </xf>
    <xf numFmtId="0" fontId="0" fillId="0" borderId="23" xfId="43" applyFont="1" applyBorder="1" applyAlignment="1">
      <alignment horizontal="left"/>
    </xf>
    <xf numFmtId="0" fontId="1" fillId="0" borderId="24" xfId="43" applyBorder="1" applyAlignment="1">
      <alignment horizontal="left"/>
    </xf>
    <xf numFmtId="0" fontId="1" fillId="0" borderId="25" xfId="43" applyBorder="1" applyAlignment="1">
      <alignment horizontal="left"/>
    </xf>
    <xf numFmtId="0" fontId="0" fillId="34" borderId="10" xfId="43" applyFont="1" applyFill="1" applyBorder="1" applyAlignment="1">
      <alignment horizontal="left"/>
    </xf>
    <xf numFmtId="0" fontId="1" fillId="34" borderId="0" xfId="43" applyFill="1" applyBorder="1" applyAlignment="1">
      <alignment horizontal="left"/>
    </xf>
    <xf numFmtId="0" fontId="1" fillId="34" borderId="27" xfId="43" applyFill="1" applyBorder="1" applyAlignment="1">
      <alignment horizontal="left"/>
    </xf>
    <xf numFmtId="0" fontId="1" fillId="0" borderId="10" xfId="43" applyBorder="1" applyAlignment="1">
      <alignment horizontal="center"/>
    </xf>
    <xf numFmtId="0" fontId="1" fillId="0" borderId="0" xfId="43" applyBorder="1" applyAlignment="1">
      <alignment horizontal="center"/>
    </xf>
    <xf numFmtId="0" fontId="1" fillId="0" borderId="27" xfId="43" applyBorder="1" applyAlignment="1">
      <alignment horizontal="center"/>
    </xf>
    <xf numFmtId="0" fontId="1" fillId="34" borderId="10" xfId="43" applyFill="1" applyBorder="1" applyAlignment="1">
      <alignment horizontal="center"/>
    </xf>
    <xf numFmtId="0" fontId="1" fillId="34" borderId="0" xfId="43" applyFill="1" applyBorder="1" applyAlignment="1">
      <alignment horizontal="center"/>
    </xf>
    <xf numFmtId="0" fontId="1" fillId="34" borderId="27" xfId="43" applyFill="1" applyBorder="1" applyAlignment="1">
      <alignment horizontal="center"/>
    </xf>
    <xf numFmtId="0" fontId="25" fillId="34" borderId="34" xfId="44" applyFont="1" applyFill="1" applyBorder="1" applyAlignment="1">
      <alignment horizontal="center"/>
    </xf>
    <xf numFmtId="0" fontId="25" fillId="34" borderId="35" xfId="44" applyFont="1" applyFill="1" applyBorder="1" applyAlignment="1">
      <alignment horizontal="center"/>
    </xf>
    <xf numFmtId="0" fontId="16" fillId="0" borderId="36" xfId="43" applyFont="1" applyBorder="1" applyAlignment="1">
      <alignment horizontal="center"/>
    </xf>
    <xf numFmtId="0" fontId="16" fillId="0" borderId="37" xfId="43" applyFont="1" applyBorder="1" applyAlignment="1">
      <alignment horizontal="center"/>
    </xf>
    <xf numFmtId="0" fontId="16" fillId="0" borderId="34" xfId="43" applyFont="1" applyBorder="1" applyAlignment="1">
      <alignment horizontal="center"/>
    </xf>
    <xf numFmtId="0" fontId="16" fillId="0" borderId="35" xfId="43" applyFont="1" applyBorder="1" applyAlignment="1">
      <alignment horizontal="center"/>
    </xf>
    <xf numFmtId="0" fontId="0" fillId="0" borderId="29" xfId="43" applyFont="1" applyFill="1" applyBorder="1" applyAlignment="1">
      <alignment horizontal="left" vertical="top"/>
    </xf>
    <xf numFmtId="0" fontId="0" fillId="0" borderId="31" xfId="43" applyFont="1" applyFill="1" applyBorder="1" applyAlignment="1">
      <alignment horizontal="left" vertical="top"/>
    </xf>
    <xf numFmtId="0" fontId="14" fillId="0" borderId="0" xfId="43" applyFont="1" applyAlignment="1">
      <alignment horizontal="left" vertical="top" wrapText="1"/>
    </xf>
    <xf numFmtId="0" fontId="16" fillId="33" borderId="23" xfId="43" applyFont="1" applyFill="1" applyBorder="1" applyAlignment="1">
      <alignment horizontal="center"/>
    </xf>
    <xf numFmtId="0" fontId="16" fillId="33" borderId="24" xfId="43" applyFont="1" applyFill="1" applyBorder="1" applyAlignment="1">
      <alignment horizontal="center"/>
    </xf>
    <xf numFmtId="0" fontId="22" fillId="0" borderId="48" xfId="43" applyFont="1" applyBorder="1" applyAlignment="1">
      <alignment horizontal="left"/>
    </xf>
    <xf numFmtId="0" fontId="22" fillId="0" borderId="49" xfId="43" applyFont="1" applyBorder="1" applyAlignment="1">
      <alignment horizontal="left"/>
    </xf>
    <xf numFmtId="0" fontId="24" fillId="0" borderId="23" xfId="43" applyFont="1" applyFill="1" applyBorder="1" applyAlignment="1">
      <alignment horizontal="left"/>
    </xf>
    <xf numFmtId="0" fontId="24" fillId="0" borderId="24" xfId="43" applyFont="1" applyFill="1" applyBorder="1" applyAlignment="1">
      <alignment horizontal="left"/>
    </xf>
    <xf numFmtId="0" fontId="0" fillId="0" borderId="13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78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7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48"/>
    <cellStyle name="Normal 11" xfId="49"/>
    <cellStyle name="Normal 12" xfId="50"/>
    <cellStyle name="Normal 13" xfId="51"/>
    <cellStyle name="Normal 14" xfId="52"/>
    <cellStyle name="Normal 15" xfId="53"/>
    <cellStyle name="Normal 16" xfId="54"/>
    <cellStyle name="Normal 17" xfId="55"/>
    <cellStyle name="Normal 18" xfId="56"/>
    <cellStyle name="Normal 19" xfId="57"/>
    <cellStyle name="Normal 2" xfId="43"/>
    <cellStyle name="Normal 2 2" xfId="44"/>
    <cellStyle name="Normal 20" xfId="58"/>
    <cellStyle name="Normal 21" xfId="59"/>
    <cellStyle name="Normal 22" xfId="60"/>
    <cellStyle name="Normal 23" xfId="61"/>
    <cellStyle name="Normal 24" xfId="62"/>
    <cellStyle name="Normal 25" xfId="63"/>
    <cellStyle name="Normal 26" xfId="64"/>
    <cellStyle name="Normal 27" xfId="65"/>
    <cellStyle name="Normal 28" xfId="66"/>
    <cellStyle name="Normal 29" xfId="67"/>
    <cellStyle name="Normal 3" xfId="68"/>
    <cellStyle name="Normal 30" xfId="69"/>
    <cellStyle name="Normal 31" xfId="70"/>
    <cellStyle name="Normal 32" xfId="71"/>
    <cellStyle name="Normal 4" xfId="72"/>
    <cellStyle name="Normal 5" xfId="73"/>
    <cellStyle name="Normal 6" xfId="74"/>
    <cellStyle name="Normal 7" xfId="75"/>
    <cellStyle name="Normal 8" xfId="76"/>
    <cellStyle name="Normal 9" xfId="77"/>
    <cellStyle name="Normal_CourseMasterList" xfId="45"/>
    <cellStyle name="Note" xfId="16" builtinId="10" customBuiltin="1"/>
    <cellStyle name="Output" xfId="11" builtinId="21" customBuiltin="1"/>
    <cellStyle name="Percent" xfId="1" builtinId="5"/>
    <cellStyle name="Percent 2" xfId="46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KB!$P$1</c:f>
              <c:strCache>
                <c:ptCount val="1"/>
                <c:pt idx="0">
                  <c:v>KB.1</c:v>
                </c:pt>
              </c:strCache>
            </c:strRef>
          </c:tx>
          <c:invertIfNegative val="0"/>
          <c:cat>
            <c:strRef>
              <c:f>KB!$P$2:$P$5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KB!$S$2:$S$5</c:f>
              <c:numCache>
                <c:formatCode>0.0%</c:formatCode>
                <c:ptCount val="4"/>
                <c:pt idx="0">
                  <c:v>0.172413793103448</c:v>
                </c:pt>
                <c:pt idx="1">
                  <c:v>0.0344827586206896</c:v>
                </c:pt>
                <c:pt idx="2">
                  <c:v>0.241379310344828</c:v>
                </c:pt>
                <c:pt idx="3">
                  <c:v>0.551724137931034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3375984"/>
        <c:axId val="-1363372592"/>
      </c:barChart>
      <c:catAx>
        <c:axId val="-136337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363372592"/>
        <c:crosses val="autoZero"/>
        <c:auto val="1"/>
        <c:lblAlgn val="ctr"/>
        <c:lblOffset val="100"/>
        <c:noMultiLvlLbl val="0"/>
      </c:catAx>
      <c:valAx>
        <c:axId val="-1363372592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136337598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IN!$L$23</c:f>
              <c:strCache>
                <c:ptCount val="1"/>
                <c:pt idx="0">
                  <c:v>IN</c:v>
                </c:pt>
              </c:strCache>
            </c:strRef>
          </c:tx>
          <c:invertIfNegative val="0"/>
          <c:cat>
            <c:strRef>
              <c:f>IN!$L$2:$L$5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IN!$O$24:$O$27</c:f>
              <c:numCache>
                <c:formatCode>0.0%</c:formatCode>
                <c:ptCount val="4"/>
                <c:pt idx="0">
                  <c:v>0.241379310344828</c:v>
                </c:pt>
                <c:pt idx="1">
                  <c:v>0.206896551724138</c:v>
                </c:pt>
                <c:pt idx="2">
                  <c:v>0.310344827586207</c:v>
                </c:pt>
                <c:pt idx="3">
                  <c:v>0.241379310344828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3201648"/>
        <c:axId val="-1363197616"/>
      </c:barChart>
      <c:catAx>
        <c:axId val="-136320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363197616"/>
        <c:crosses val="autoZero"/>
        <c:auto val="1"/>
        <c:lblAlgn val="ctr"/>
        <c:lblOffset val="100"/>
        <c:noMultiLvlLbl val="0"/>
      </c:catAx>
      <c:valAx>
        <c:axId val="-1363197616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136320164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CS!$L$1</c:f>
              <c:strCache>
                <c:ptCount val="1"/>
                <c:pt idx="0">
                  <c:v>CS.3/CS</c:v>
                </c:pt>
              </c:strCache>
            </c:strRef>
          </c:tx>
          <c:invertIfNegative val="0"/>
          <c:cat>
            <c:strRef>
              <c:f>CS!$L$2:$L$5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CS!$O$2:$O$5</c:f>
              <c:numCache>
                <c:formatCode>0.0%</c:formatCode>
                <c:ptCount val="4"/>
                <c:pt idx="0">
                  <c:v>0.0689655172413793</c:v>
                </c:pt>
                <c:pt idx="1">
                  <c:v>0.0689655172413793</c:v>
                </c:pt>
                <c:pt idx="2">
                  <c:v>0.172413793103448</c:v>
                </c:pt>
                <c:pt idx="3">
                  <c:v>0.689655172413793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3177680"/>
        <c:axId val="-1363173648"/>
      </c:barChart>
      <c:catAx>
        <c:axId val="-136317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363173648"/>
        <c:crosses val="autoZero"/>
        <c:auto val="1"/>
        <c:lblAlgn val="ctr"/>
        <c:lblOffset val="100"/>
        <c:noMultiLvlLbl val="0"/>
      </c:catAx>
      <c:valAx>
        <c:axId val="-1363173648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136317768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KB!$P$36</c:f>
              <c:strCache>
                <c:ptCount val="1"/>
                <c:pt idx="0">
                  <c:v>KB.7</c:v>
                </c:pt>
              </c:strCache>
            </c:strRef>
          </c:tx>
          <c:invertIfNegative val="0"/>
          <c:cat>
            <c:strRef>
              <c:f>KB!$P$2:$P$5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KB!$S$37:$S$40</c:f>
              <c:numCache>
                <c:formatCode>0.0%</c:formatCode>
                <c:ptCount val="4"/>
                <c:pt idx="0">
                  <c:v>0.206896551724138</c:v>
                </c:pt>
                <c:pt idx="1">
                  <c:v>0.172413793103448</c:v>
                </c:pt>
                <c:pt idx="2">
                  <c:v>0.275862068965517</c:v>
                </c:pt>
                <c:pt idx="3">
                  <c:v>0.344827586206897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3136256"/>
        <c:axId val="-1363132224"/>
      </c:barChart>
      <c:catAx>
        <c:axId val="-13631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363132224"/>
        <c:crosses val="autoZero"/>
        <c:auto val="1"/>
        <c:lblAlgn val="ctr"/>
        <c:lblOffset val="100"/>
        <c:noMultiLvlLbl val="0"/>
      </c:catAx>
      <c:valAx>
        <c:axId val="-1363132224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136313625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KB!$P$50</c:f>
              <c:strCache>
                <c:ptCount val="1"/>
                <c:pt idx="0">
                  <c:v>KB.8</c:v>
                </c:pt>
              </c:strCache>
            </c:strRef>
          </c:tx>
          <c:invertIfNegative val="0"/>
          <c:cat>
            <c:strRef>
              <c:f>KB!$P$2:$P$5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KB!$S$51:$S$54</c:f>
              <c:numCache>
                <c:formatCode>0.0%</c:formatCode>
                <c:ptCount val="4"/>
                <c:pt idx="0">
                  <c:v>0.0344827586206896</c:v>
                </c:pt>
                <c:pt idx="1">
                  <c:v>0.172413793103448</c:v>
                </c:pt>
                <c:pt idx="2">
                  <c:v>0.413793103448276</c:v>
                </c:pt>
                <c:pt idx="3">
                  <c:v>0.379310344827586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3111920"/>
        <c:axId val="-1363107888"/>
      </c:barChart>
      <c:catAx>
        <c:axId val="-136311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363107888"/>
        <c:crosses val="autoZero"/>
        <c:auto val="1"/>
        <c:lblAlgn val="ctr"/>
        <c:lblOffset val="100"/>
        <c:noMultiLvlLbl val="0"/>
      </c:catAx>
      <c:valAx>
        <c:axId val="-1363107888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136311192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KB!$P$62</c:f>
              <c:strCache>
                <c:ptCount val="1"/>
                <c:pt idx="0">
                  <c:v>KB</c:v>
                </c:pt>
              </c:strCache>
            </c:strRef>
          </c:tx>
          <c:invertIfNegative val="0"/>
          <c:cat>
            <c:strRef>
              <c:f>KB!$P$2:$P$5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KB!$S$63:$S$66</c:f>
              <c:numCache>
                <c:formatCode>0.0%</c:formatCode>
                <c:ptCount val="4"/>
                <c:pt idx="0">
                  <c:v>0.0689655172413793</c:v>
                </c:pt>
                <c:pt idx="1">
                  <c:v>0.137931034482759</c:v>
                </c:pt>
                <c:pt idx="2">
                  <c:v>0.206896551724138</c:v>
                </c:pt>
                <c:pt idx="3">
                  <c:v>0.586206896551724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3087312"/>
        <c:axId val="-1363083280"/>
      </c:barChart>
      <c:catAx>
        <c:axId val="-136308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363083280"/>
        <c:crosses val="autoZero"/>
        <c:auto val="1"/>
        <c:lblAlgn val="ctr"/>
        <c:lblOffset val="100"/>
        <c:noMultiLvlLbl val="0"/>
      </c:catAx>
      <c:valAx>
        <c:axId val="-1363083280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136308731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PA!$N$36</c:f>
              <c:strCache>
                <c:ptCount val="1"/>
                <c:pt idx="0">
                  <c:v>PA.4</c:v>
                </c:pt>
              </c:strCache>
            </c:strRef>
          </c:tx>
          <c:invertIfNegative val="0"/>
          <c:cat>
            <c:strRef>
              <c:f>PA!$N$2:$N$5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PA!$Q$37:$Q$40</c:f>
              <c:numCache>
                <c:formatCode>0.0%</c:formatCode>
                <c:ptCount val="4"/>
                <c:pt idx="0">
                  <c:v>0.172413793103448</c:v>
                </c:pt>
                <c:pt idx="1">
                  <c:v>0.310344827586207</c:v>
                </c:pt>
                <c:pt idx="2">
                  <c:v>0.379310344827586</c:v>
                </c:pt>
                <c:pt idx="3">
                  <c:v>0.137931034482759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5886912"/>
        <c:axId val="-1365882880"/>
      </c:barChart>
      <c:catAx>
        <c:axId val="-136588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365882880"/>
        <c:crosses val="autoZero"/>
        <c:auto val="1"/>
        <c:lblAlgn val="ctr"/>
        <c:lblOffset val="100"/>
        <c:noMultiLvlLbl val="0"/>
      </c:catAx>
      <c:valAx>
        <c:axId val="-1365882880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136588691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PA!$N$49</c:f>
              <c:strCache>
                <c:ptCount val="1"/>
                <c:pt idx="0">
                  <c:v>PA</c:v>
                </c:pt>
              </c:strCache>
            </c:strRef>
          </c:tx>
          <c:invertIfNegative val="0"/>
          <c:cat>
            <c:strRef>
              <c:f>PA!$N$2:$N$5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PA!$Q$50:$Q$53</c:f>
              <c:numCache>
                <c:formatCode>0.0%</c:formatCode>
                <c:ptCount val="4"/>
                <c:pt idx="0">
                  <c:v>0.137931034482759</c:v>
                </c:pt>
                <c:pt idx="1">
                  <c:v>0.137931034482759</c:v>
                </c:pt>
                <c:pt idx="2">
                  <c:v>0.413793103448276</c:v>
                </c:pt>
                <c:pt idx="3">
                  <c:v>0.310344827586207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5860288"/>
        <c:axId val="-1365856256"/>
      </c:barChart>
      <c:catAx>
        <c:axId val="-13658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365856256"/>
        <c:crosses val="autoZero"/>
        <c:auto val="1"/>
        <c:lblAlgn val="ctr"/>
        <c:lblOffset val="100"/>
        <c:noMultiLvlLbl val="0"/>
      </c:catAx>
      <c:valAx>
        <c:axId val="-1365856256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136586028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Course Number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OVERALL!$A$2</c:f>
              <c:strCache>
                <c:ptCount val="1"/>
                <c:pt idx="0">
                  <c:v>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OVERALL!$B$2:$B$5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OVERALL!$D$2:$D$5</c:f>
              <c:numCache>
                <c:formatCode>0%</c:formatCode>
                <c:ptCount val="4"/>
                <c:pt idx="0">
                  <c:v>0.1</c:v>
                </c:pt>
                <c:pt idx="1">
                  <c:v>0.133333333333333</c:v>
                </c:pt>
                <c:pt idx="2">
                  <c:v>0.2</c:v>
                </c:pt>
                <c:pt idx="3">
                  <c:v>0.566666666666667</c:v>
                </c:pt>
              </c:numCache>
            </c:numRef>
          </c:val>
        </c:ser>
        <c:ser>
          <c:idx val="1"/>
          <c:order val="1"/>
          <c:tx>
            <c:strRef>
              <c:f>OVERALL!$A$6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OVERALL!$B$2:$B$5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OVERALL!$D$6:$D$9</c:f>
              <c:numCache>
                <c:formatCode>0%</c:formatCode>
                <c:ptCount val="4"/>
                <c:pt idx="0">
                  <c:v>0.166666666666667</c:v>
                </c:pt>
                <c:pt idx="1">
                  <c:v>0.133333333333333</c:v>
                </c:pt>
                <c:pt idx="2">
                  <c:v>0.4</c:v>
                </c:pt>
                <c:pt idx="3">
                  <c:v>0.3</c:v>
                </c:pt>
              </c:numCache>
            </c:numRef>
          </c:val>
        </c:ser>
        <c:ser>
          <c:idx val="2"/>
          <c:order val="2"/>
          <c:tx>
            <c:strRef>
              <c:f>OVERALL!$A$10</c:f>
              <c:strCache>
                <c:ptCount val="1"/>
                <c:pt idx="0">
                  <c:v>IN</c:v>
                </c:pt>
              </c:strCache>
            </c:strRef>
          </c:tx>
          <c:invertIfNegative val="0"/>
          <c:val>
            <c:numRef>
              <c:f>OVERALL!$D$10:$D$13</c:f>
              <c:numCache>
                <c:formatCode>0%</c:formatCode>
                <c:ptCount val="4"/>
                <c:pt idx="0">
                  <c:v>0.266666666666667</c:v>
                </c:pt>
                <c:pt idx="1">
                  <c:v>0.2</c:v>
                </c:pt>
                <c:pt idx="2">
                  <c:v>0.3</c:v>
                </c:pt>
                <c:pt idx="3">
                  <c:v>0.233333333333333</c:v>
                </c:pt>
              </c:numCache>
            </c:numRef>
          </c:val>
        </c:ser>
        <c:ser>
          <c:idx val="4"/>
          <c:order val="3"/>
          <c:tx>
            <c:strRef>
              <c:f>OVERALL!$A$14</c:f>
              <c:strCache>
                <c:ptCount val="1"/>
                <c:pt idx="0">
                  <c:v>CS</c:v>
                </c:pt>
              </c:strCache>
            </c:strRef>
          </c:tx>
          <c:invertIfNegative val="0"/>
          <c:val>
            <c:numRef>
              <c:f>OVERALL!$D$14:$D$17</c:f>
              <c:numCache>
                <c:formatCode>0%</c:formatCode>
                <c:ptCount val="4"/>
                <c:pt idx="0">
                  <c:v>0.0666666666666667</c:v>
                </c:pt>
                <c:pt idx="1">
                  <c:v>0.0666666666666667</c:v>
                </c:pt>
                <c:pt idx="2">
                  <c:v>0.166666666666667</c:v>
                </c:pt>
                <c:pt idx="3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3058208"/>
        <c:axId val="-1363053664"/>
      </c:barChart>
      <c:catAx>
        <c:axId val="-13630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Performance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053664"/>
        <c:crosses val="autoZero"/>
        <c:auto val="1"/>
        <c:lblAlgn val="ctr"/>
        <c:lblOffset val="100"/>
        <c:noMultiLvlLbl val="0"/>
      </c:catAx>
      <c:valAx>
        <c:axId val="-13630536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0582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104508796135"/>
          <c:y val="0.906008774895555"/>
          <c:w val="0.636123911256102"/>
          <c:h val="0.06338074404073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Course Number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OVERALL!$A$2</c:f>
              <c:strCache>
                <c:ptCount val="1"/>
                <c:pt idx="0">
                  <c:v>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OVERALL!$B$2:$B$5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OVERALL!$D$2:$D$5</c:f>
              <c:numCache>
                <c:formatCode>0%</c:formatCode>
                <c:ptCount val="4"/>
                <c:pt idx="0">
                  <c:v>0.1</c:v>
                </c:pt>
                <c:pt idx="1">
                  <c:v>0.133333333333333</c:v>
                </c:pt>
                <c:pt idx="2">
                  <c:v>0.2</c:v>
                </c:pt>
                <c:pt idx="3">
                  <c:v>0.566666666666667</c:v>
                </c:pt>
              </c:numCache>
            </c:numRef>
          </c:val>
        </c:ser>
        <c:ser>
          <c:idx val="1"/>
          <c:order val="1"/>
          <c:tx>
            <c:strRef>
              <c:f>OVERALL!$A$6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OVERALL!$B$2:$B$5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OVERALL!$D$6:$D$9</c:f>
              <c:numCache>
                <c:formatCode>0%</c:formatCode>
                <c:ptCount val="4"/>
                <c:pt idx="0">
                  <c:v>0.166666666666667</c:v>
                </c:pt>
                <c:pt idx="1">
                  <c:v>0.133333333333333</c:v>
                </c:pt>
                <c:pt idx="2">
                  <c:v>0.4</c:v>
                </c:pt>
                <c:pt idx="3">
                  <c:v>0.3</c:v>
                </c:pt>
              </c:numCache>
            </c:numRef>
          </c:val>
        </c:ser>
        <c:ser>
          <c:idx val="2"/>
          <c:order val="2"/>
          <c:tx>
            <c:strRef>
              <c:f>OVERALL!$A$10</c:f>
              <c:strCache>
                <c:ptCount val="1"/>
                <c:pt idx="0">
                  <c:v>IN</c:v>
                </c:pt>
              </c:strCache>
            </c:strRef>
          </c:tx>
          <c:invertIfNegative val="0"/>
          <c:val>
            <c:numRef>
              <c:f>OVERALL!$D$10:$D$13</c:f>
              <c:numCache>
                <c:formatCode>0%</c:formatCode>
                <c:ptCount val="4"/>
                <c:pt idx="0">
                  <c:v>0.266666666666667</c:v>
                </c:pt>
                <c:pt idx="1">
                  <c:v>0.2</c:v>
                </c:pt>
                <c:pt idx="2">
                  <c:v>0.3</c:v>
                </c:pt>
                <c:pt idx="3">
                  <c:v>0.233333333333333</c:v>
                </c:pt>
              </c:numCache>
            </c:numRef>
          </c:val>
        </c:ser>
        <c:ser>
          <c:idx val="4"/>
          <c:order val="3"/>
          <c:tx>
            <c:strRef>
              <c:f>OVERALL!$A$14</c:f>
              <c:strCache>
                <c:ptCount val="1"/>
                <c:pt idx="0">
                  <c:v>CS</c:v>
                </c:pt>
              </c:strCache>
            </c:strRef>
          </c:tx>
          <c:invertIfNegative val="0"/>
          <c:val>
            <c:numRef>
              <c:f>OVERALL!$D$14:$D$17</c:f>
              <c:numCache>
                <c:formatCode>0%</c:formatCode>
                <c:ptCount val="4"/>
                <c:pt idx="0">
                  <c:v>0.0666666666666667</c:v>
                </c:pt>
                <c:pt idx="1">
                  <c:v>0.0666666666666667</c:v>
                </c:pt>
                <c:pt idx="2">
                  <c:v>0.166666666666667</c:v>
                </c:pt>
                <c:pt idx="3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4474112"/>
        <c:axId val="-1364469568"/>
      </c:barChart>
      <c:catAx>
        <c:axId val="-136447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Performance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4469568"/>
        <c:crosses val="autoZero"/>
        <c:auto val="1"/>
        <c:lblAlgn val="ctr"/>
        <c:lblOffset val="100"/>
        <c:noMultiLvlLbl val="0"/>
      </c:catAx>
      <c:valAx>
        <c:axId val="-13644695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44741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104508796135"/>
          <c:y val="0.906008774895555"/>
          <c:w val="0.636123911256102"/>
          <c:h val="0.06338074404073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KB!$P$1</c:f>
              <c:strCache>
                <c:ptCount val="1"/>
                <c:pt idx="0">
                  <c:v>KB.1</c:v>
                </c:pt>
              </c:strCache>
            </c:strRef>
          </c:tx>
          <c:invertIfNegative val="0"/>
          <c:cat>
            <c:strRef>
              <c:f>KB!$P$2:$P$5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KB!$S$2:$S$5</c:f>
              <c:numCache>
                <c:formatCode>0.0%</c:formatCode>
                <c:ptCount val="4"/>
                <c:pt idx="0">
                  <c:v>0.172413793103448</c:v>
                </c:pt>
                <c:pt idx="1">
                  <c:v>0.0344827586206896</c:v>
                </c:pt>
                <c:pt idx="2">
                  <c:v>0.241379310344828</c:v>
                </c:pt>
                <c:pt idx="3">
                  <c:v>0.551724137931034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4443168"/>
        <c:axId val="-1364439136"/>
      </c:barChart>
      <c:catAx>
        <c:axId val="-136444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1364439136"/>
        <c:crosses val="autoZero"/>
        <c:auto val="1"/>
        <c:lblAlgn val="ctr"/>
        <c:lblOffset val="100"/>
        <c:noMultiLvlLbl val="0"/>
      </c:catAx>
      <c:valAx>
        <c:axId val="-1364439136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136444316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KB!$P$12</c:f>
              <c:strCache>
                <c:ptCount val="1"/>
                <c:pt idx="0">
                  <c:v>KB.2</c:v>
                </c:pt>
              </c:strCache>
            </c:strRef>
          </c:tx>
          <c:invertIfNegative val="0"/>
          <c:cat>
            <c:strRef>
              <c:f>KB!$P$13:$P$16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KB!$S$13:$S$16</c:f>
              <c:numCache>
                <c:formatCode>0.0%</c:formatCode>
                <c:ptCount val="4"/>
                <c:pt idx="0">
                  <c:v>0.379310344827586</c:v>
                </c:pt>
                <c:pt idx="1">
                  <c:v>0.0344827586206896</c:v>
                </c:pt>
                <c:pt idx="2">
                  <c:v>0.137931034482759</c:v>
                </c:pt>
                <c:pt idx="3">
                  <c:v>0.448275862068965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4555040"/>
        <c:axId val="-1364551008"/>
      </c:barChart>
      <c:catAx>
        <c:axId val="-136455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364551008"/>
        <c:crosses val="autoZero"/>
        <c:auto val="1"/>
        <c:lblAlgn val="ctr"/>
        <c:lblOffset val="100"/>
        <c:noMultiLvlLbl val="0"/>
      </c:catAx>
      <c:valAx>
        <c:axId val="-1364551008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136455504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KB!$P$12</c:f>
              <c:strCache>
                <c:ptCount val="1"/>
                <c:pt idx="0">
                  <c:v>KB.2</c:v>
                </c:pt>
              </c:strCache>
            </c:strRef>
          </c:tx>
          <c:invertIfNegative val="0"/>
          <c:cat>
            <c:strRef>
              <c:f>KB!$P$13:$P$16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KB!$S$13:$S$16</c:f>
              <c:numCache>
                <c:formatCode>0.0%</c:formatCode>
                <c:ptCount val="4"/>
                <c:pt idx="0">
                  <c:v>0.379310344827586</c:v>
                </c:pt>
                <c:pt idx="1">
                  <c:v>0.0344827586206896</c:v>
                </c:pt>
                <c:pt idx="2">
                  <c:v>0.137931034482759</c:v>
                </c:pt>
                <c:pt idx="3">
                  <c:v>0.448275862068965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4418688"/>
        <c:axId val="-1364414656"/>
      </c:barChart>
      <c:catAx>
        <c:axId val="-136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1364414656"/>
        <c:crosses val="autoZero"/>
        <c:auto val="1"/>
        <c:lblAlgn val="ctr"/>
        <c:lblOffset val="100"/>
        <c:noMultiLvlLbl val="0"/>
      </c:catAx>
      <c:valAx>
        <c:axId val="-1364414656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136441868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KB!$P$23</c:f>
              <c:strCache>
                <c:ptCount val="1"/>
                <c:pt idx="0">
                  <c:v>KB.6</c:v>
                </c:pt>
              </c:strCache>
            </c:strRef>
          </c:tx>
          <c:invertIfNegative val="0"/>
          <c:cat>
            <c:strRef>
              <c:f>KB!$P$2:$P$5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KB!$S$24:$S$27</c:f>
              <c:numCache>
                <c:formatCode>0.0%</c:formatCode>
                <c:ptCount val="4"/>
                <c:pt idx="0">
                  <c:v>0.379310344827586</c:v>
                </c:pt>
                <c:pt idx="1">
                  <c:v>0.0344827586206896</c:v>
                </c:pt>
                <c:pt idx="2">
                  <c:v>0.0344827586206896</c:v>
                </c:pt>
                <c:pt idx="3">
                  <c:v>0.551724137931034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4393824"/>
        <c:axId val="-1364389792"/>
      </c:barChart>
      <c:catAx>
        <c:axId val="-13643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1364389792"/>
        <c:crosses val="autoZero"/>
        <c:auto val="1"/>
        <c:lblAlgn val="ctr"/>
        <c:lblOffset val="100"/>
        <c:noMultiLvlLbl val="0"/>
      </c:catAx>
      <c:valAx>
        <c:axId val="-1364389792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136439382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KB!$P$36</c:f>
              <c:strCache>
                <c:ptCount val="1"/>
                <c:pt idx="0">
                  <c:v>KB.7</c:v>
                </c:pt>
              </c:strCache>
            </c:strRef>
          </c:tx>
          <c:invertIfNegative val="0"/>
          <c:cat>
            <c:strRef>
              <c:f>KB!$P$2:$P$5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KB!$S$37:$S$40</c:f>
              <c:numCache>
                <c:formatCode>0.0%</c:formatCode>
                <c:ptCount val="4"/>
                <c:pt idx="0">
                  <c:v>0.206896551724138</c:v>
                </c:pt>
                <c:pt idx="1">
                  <c:v>0.172413793103448</c:v>
                </c:pt>
                <c:pt idx="2">
                  <c:v>0.275862068965517</c:v>
                </c:pt>
                <c:pt idx="3">
                  <c:v>0.344827586206897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4369360"/>
        <c:axId val="-1364365328"/>
      </c:barChart>
      <c:catAx>
        <c:axId val="-136436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1364365328"/>
        <c:crosses val="autoZero"/>
        <c:auto val="1"/>
        <c:lblAlgn val="ctr"/>
        <c:lblOffset val="100"/>
        <c:noMultiLvlLbl val="0"/>
      </c:catAx>
      <c:valAx>
        <c:axId val="-1364365328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136436936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KB!$P$50</c:f>
              <c:strCache>
                <c:ptCount val="1"/>
                <c:pt idx="0">
                  <c:v>KB.8</c:v>
                </c:pt>
              </c:strCache>
            </c:strRef>
          </c:tx>
          <c:invertIfNegative val="0"/>
          <c:cat>
            <c:strRef>
              <c:f>KB!$P$2:$P$5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KB!$S$51:$S$54</c:f>
              <c:numCache>
                <c:formatCode>0.0%</c:formatCode>
                <c:ptCount val="4"/>
                <c:pt idx="0">
                  <c:v>0.0344827586206896</c:v>
                </c:pt>
                <c:pt idx="1">
                  <c:v>0.172413793103448</c:v>
                </c:pt>
                <c:pt idx="2">
                  <c:v>0.413793103448276</c:v>
                </c:pt>
                <c:pt idx="3">
                  <c:v>0.379310344827586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4344896"/>
        <c:axId val="-1364340864"/>
      </c:barChart>
      <c:catAx>
        <c:axId val="-13643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1364340864"/>
        <c:crosses val="autoZero"/>
        <c:auto val="1"/>
        <c:lblAlgn val="ctr"/>
        <c:lblOffset val="100"/>
        <c:noMultiLvlLbl val="0"/>
      </c:catAx>
      <c:valAx>
        <c:axId val="-1364340864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136434489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KB!$P$62</c:f>
              <c:strCache>
                <c:ptCount val="1"/>
                <c:pt idx="0">
                  <c:v>KB</c:v>
                </c:pt>
              </c:strCache>
            </c:strRef>
          </c:tx>
          <c:invertIfNegative val="0"/>
          <c:cat>
            <c:strRef>
              <c:f>KB!$P$2:$P$5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KB!$S$63:$S$66</c:f>
              <c:numCache>
                <c:formatCode>0.0%</c:formatCode>
                <c:ptCount val="4"/>
                <c:pt idx="0">
                  <c:v>0.0689655172413793</c:v>
                </c:pt>
                <c:pt idx="1">
                  <c:v>0.137931034482759</c:v>
                </c:pt>
                <c:pt idx="2">
                  <c:v>0.206896551724138</c:v>
                </c:pt>
                <c:pt idx="3">
                  <c:v>0.586206896551724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4320352"/>
        <c:axId val="-1364316320"/>
      </c:barChart>
      <c:catAx>
        <c:axId val="-13643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1364316320"/>
        <c:crosses val="autoZero"/>
        <c:auto val="1"/>
        <c:lblAlgn val="ctr"/>
        <c:lblOffset val="100"/>
        <c:noMultiLvlLbl val="0"/>
      </c:catAx>
      <c:valAx>
        <c:axId val="-1364316320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136432035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PA!$N$1</c:f>
              <c:strCache>
                <c:ptCount val="1"/>
                <c:pt idx="0">
                  <c:v>PA.1</c:v>
                </c:pt>
              </c:strCache>
            </c:strRef>
          </c:tx>
          <c:invertIfNegative val="0"/>
          <c:cat>
            <c:strRef>
              <c:f>PA!$N$2:$N$5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PA!$Q$2:$Q$5</c:f>
              <c:numCache>
                <c:formatCode>0.0%</c:formatCode>
                <c:ptCount val="4"/>
                <c:pt idx="0">
                  <c:v>0.0344827586206896</c:v>
                </c:pt>
                <c:pt idx="1">
                  <c:v>0.206896551724138</c:v>
                </c:pt>
                <c:pt idx="2">
                  <c:v>0.0</c:v>
                </c:pt>
                <c:pt idx="3">
                  <c:v>0.758620689655172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4285712"/>
        <c:axId val="-1364281680"/>
      </c:barChart>
      <c:catAx>
        <c:axId val="-136428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1364281680"/>
        <c:crosses val="autoZero"/>
        <c:auto val="1"/>
        <c:lblAlgn val="ctr"/>
        <c:lblOffset val="100"/>
        <c:noMultiLvlLbl val="0"/>
      </c:catAx>
      <c:valAx>
        <c:axId val="-1364281680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136428571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PA!$N$12</c:f>
              <c:strCache>
                <c:ptCount val="1"/>
                <c:pt idx="0">
                  <c:v>PA.2</c:v>
                </c:pt>
              </c:strCache>
            </c:strRef>
          </c:tx>
          <c:invertIfNegative val="0"/>
          <c:cat>
            <c:strRef>
              <c:f>PA!$N$13:$N$16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PA!$Q$13:$Q$16</c:f>
              <c:numCache>
                <c:formatCode>0.0%</c:formatCode>
                <c:ptCount val="4"/>
                <c:pt idx="0">
                  <c:v>0.103448275862069</c:v>
                </c:pt>
                <c:pt idx="1">
                  <c:v>0.0689655172413793</c:v>
                </c:pt>
                <c:pt idx="2">
                  <c:v>0.172413793103448</c:v>
                </c:pt>
                <c:pt idx="3">
                  <c:v>0.655172413793103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4261232"/>
        <c:axId val="-1364257200"/>
      </c:barChart>
      <c:catAx>
        <c:axId val="-136426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1364257200"/>
        <c:crosses val="autoZero"/>
        <c:auto val="1"/>
        <c:lblAlgn val="ctr"/>
        <c:lblOffset val="100"/>
        <c:noMultiLvlLbl val="0"/>
      </c:catAx>
      <c:valAx>
        <c:axId val="-1364257200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136426123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PA!$N$23</c:f>
              <c:strCache>
                <c:ptCount val="1"/>
                <c:pt idx="0">
                  <c:v>PA.3</c:v>
                </c:pt>
              </c:strCache>
            </c:strRef>
          </c:tx>
          <c:invertIfNegative val="0"/>
          <c:cat>
            <c:strRef>
              <c:f>PA!$N$2:$N$5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PA!$Q$24:$Q$27</c:f>
              <c:numCache>
                <c:formatCode>0.0%</c:formatCode>
                <c:ptCount val="4"/>
                <c:pt idx="0">
                  <c:v>0.137931034482759</c:v>
                </c:pt>
                <c:pt idx="1">
                  <c:v>0.172413793103448</c:v>
                </c:pt>
                <c:pt idx="2">
                  <c:v>0.379310344827586</c:v>
                </c:pt>
                <c:pt idx="3">
                  <c:v>0.310344827586207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4236672"/>
        <c:axId val="-1364232640"/>
      </c:barChart>
      <c:catAx>
        <c:axId val="-136423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1364232640"/>
        <c:crosses val="autoZero"/>
        <c:auto val="1"/>
        <c:lblAlgn val="ctr"/>
        <c:lblOffset val="100"/>
        <c:noMultiLvlLbl val="0"/>
      </c:catAx>
      <c:valAx>
        <c:axId val="-1364232640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136423667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PA!$N$36</c:f>
              <c:strCache>
                <c:ptCount val="1"/>
                <c:pt idx="0">
                  <c:v>PA.4</c:v>
                </c:pt>
              </c:strCache>
            </c:strRef>
          </c:tx>
          <c:invertIfNegative val="0"/>
          <c:cat>
            <c:strRef>
              <c:f>PA!$N$2:$N$5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PA!$Q$37:$Q$40</c:f>
              <c:numCache>
                <c:formatCode>0.0%</c:formatCode>
                <c:ptCount val="4"/>
                <c:pt idx="0">
                  <c:v>0.172413793103448</c:v>
                </c:pt>
                <c:pt idx="1">
                  <c:v>0.310344827586207</c:v>
                </c:pt>
                <c:pt idx="2">
                  <c:v>0.379310344827586</c:v>
                </c:pt>
                <c:pt idx="3">
                  <c:v>0.137931034482759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2098208"/>
        <c:axId val="-1362094176"/>
      </c:barChart>
      <c:catAx>
        <c:axId val="-136209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1362094176"/>
        <c:crosses val="autoZero"/>
        <c:auto val="1"/>
        <c:lblAlgn val="ctr"/>
        <c:lblOffset val="100"/>
        <c:noMultiLvlLbl val="0"/>
      </c:catAx>
      <c:valAx>
        <c:axId val="-1362094176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136209820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PA!$N$49</c:f>
              <c:strCache>
                <c:ptCount val="1"/>
                <c:pt idx="0">
                  <c:v>PA</c:v>
                </c:pt>
              </c:strCache>
            </c:strRef>
          </c:tx>
          <c:invertIfNegative val="0"/>
          <c:cat>
            <c:strRef>
              <c:f>PA!$N$2:$N$5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PA!$Q$50:$Q$53</c:f>
              <c:numCache>
                <c:formatCode>0.0%</c:formatCode>
                <c:ptCount val="4"/>
                <c:pt idx="0">
                  <c:v>0.137931034482759</c:v>
                </c:pt>
                <c:pt idx="1">
                  <c:v>0.137931034482759</c:v>
                </c:pt>
                <c:pt idx="2">
                  <c:v>0.413793103448276</c:v>
                </c:pt>
                <c:pt idx="3">
                  <c:v>0.310344827586207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2073744"/>
        <c:axId val="-1362069712"/>
      </c:barChart>
      <c:catAx>
        <c:axId val="-136207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1362069712"/>
        <c:crosses val="autoZero"/>
        <c:auto val="1"/>
        <c:lblAlgn val="ctr"/>
        <c:lblOffset val="100"/>
        <c:noMultiLvlLbl val="0"/>
      </c:catAx>
      <c:valAx>
        <c:axId val="-1362069712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136207374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KB!$P$23</c:f>
              <c:strCache>
                <c:ptCount val="1"/>
                <c:pt idx="0">
                  <c:v>KB.6</c:v>
                </c:pt>
              </c:strCache>
            </c:strRef>
          </c:tx>
          <c:invertIfNegative val="0"/>
          <c:cat>
            <c:strRef>
              <c:f>KB!$P$2:$P$5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KB!$S$24:$S$27</c:f>
              <c:numCache>
                <c:formatCode>0.0%</c:formatCode>
                <c:ptCount val="4"/>
                <c:pt idx="0">
                  <c:v>0.379310344827586</c:v>
                </c:pt>
                <c:pt idx="1">
                  <c:v>0.0344827586206896</c:v>
                </c:pt>
                <c:pt idx="2">
                  <c:v>0.0344827586206896</c:v>
                </c:pt>
                <c:pt idx="3">
                  <c:v>0.551724137931034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4530208"/>
        <c:axId val="-1364526176"/>
      </c:barChart>
      <c:catAx>
        <c:axId val="-136453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364526176"/>
        <c:crosses val="autoZero"/>
        <c:auto val="1"/>
        <c:lblAlgn val="ctr"/>
        <c:lblOffset val="100"/>
        <c:noMultiLvlLbl val="0"/>
      </c:catAx>
      <c:valAx>
        <c:axId val="-1364526176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136453020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IN!$L$1</c:f>
              <c:strCache>
                <c:ptCount val="1"/>
                <c:pt idx="0">
                  <c:v>IN.1</c:v>
                </c:pt>
              </c:strCache>
            </c:strRef>
          </c:tx>
          <c:invertIfNegative val="0"/>
          <c:cat>
            <c:strRef>
              <c:f>IN!$L$2:$L$5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IN!$O$2:$O$5</c:f>
              <c:numCache>
                <c:formatCode>0.0%</c:formatCode>
                <c:ptCount val="4"/>
                <c:pt idx="0">
                  <c:v>0.103448275862069</c:v>
                </c:pt>
                <c:pt idx="1">
                  <c:v>0.103448275862069</c:v>
                </c:pt>
                <c:pt idx="2">
                  <c:v>0.344827586206897</c:v>
                </c:pt>
                <c:pt idx="3">
                  <c:v>0.448275862068965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2043520"/>
        <c:axId val="-1362039488"/>
      </c:barChart>
      <c:catAx>
        <c:axId val="-136204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1362039488"/>
        <c:crosses val="autoZero"/>
        <c:auto val="1"/>
        <c:lblAlgn val="ctr"/>
        <c:lblOffset val="100"/>
        <c:noMultiLvlLbl val="0"/>
      </c:catAx>
      <c:valAx>
        <c:axId val="-1362039488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136204352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IN!$L$12</c:f>
              <c:strCache>
                <c:ptCount val="1"/>
                <c:pt idx="0">
                  <c:v>IN.2</c:v>
                </c:pt>
              </c:strCache>
            </c:strRef>
          </c:tx>
          <c:invertIfNegative val="0"/>
          <c:cat>
            <c:strRef>
              <c:f>IN!$L$13:$L$16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IN!$O$13:$O$16</c:f>
              <c:numCache>
                <c:formatCode>0.0%</c:formatCode>
                <c:ptCount val="4"/>
                <c:pt idx="0">
                  <c:v>0.275862068965517</c:v>
                </c:pt>
                <c:pt idx="1">
                  <c:v>0.206896551724138</c:v>
                </c:pt>
                <c:pt idx="2">
                  <c:v>0.275862068965517</c:v>
                </c:pt>
                <c:pt idx="3">
                  <c:v>0.241379310344828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2019264"/>
        <c:axId val="-1362015232"/>
      </c:barChart>
      <c:catAx>
        <c:axId val="-13620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1362015232"/>
        <c:crosses val="autoZero"/>
        <c:auto val="1"/>
        <c:lblAlgn val="ctr"/>
        <c:lblOffset val="100"/>
        <c:noMultiLvlLbl val="0"/>
      </c:catAx>
      <c:valAx>
        <c:axId val="-1362015232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136201926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IN!$L$23</c:f>
              <c:strCache>
                <c:ptCount val="1"/>
                <c:pt idx="0">
                  <c:v>IN</c:v>
                </c:pt>
              </c:strCache>
            </c:strRef>
          </c:tx>
          <c:invertIfNegative val="0"/>
          <c:cat>
            <c:strRef>
              <c:f>IN!$L$2:$L$5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IN!$O$24:$O$27</c:f>
              <c:numCache>
                <c:formatCode>0.0%</c:formatCode>
                <c:ptCount val="4"/>
                <c:pt idx="0">
                  <c:v>0.241379310344828</c:v>
                </c:pt>
                <c:pt idx="1">
                  <c:v>0.206896551724138</c:v>
                </c:pt>
                <c:pt idx="2">
                  <c:v>0.310344827586207</c:v>
                </c:pt>
                <c:pt idx="3">
                  <c:v>0.241379310344828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1994800"/>
        <c:axId val="-1361990768"/>
      </c:barChart>
      <c:catAx>
        <c:axId val="-136199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1361990768"/>
        <c:crosses val="autoZero"/>
        <c:auto val="1"/>
        <c:lblAlgn val="ctr"/>
        <c:lblOffset val="100"/>
        <c:noMultiLvlLbl val="0"/>
      </c:catAx>
      <c:valAx>
        <c:axId val="-1361990768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136199480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CS!$L$1</c:f>
              <c:strCache>
                <c:ptCount val="1"/>
                <c:pt idx="0">
                  <c:v>CS.3/CS</c:v>
                </c:pt>
              </c:strCache>
            </c:strRef>
          </c:tx>
          <c:invertIfNegative val="0"/>
          <c:cat>
            <c:strRef>
              <c:f>CS!$L$2:$L$5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CS!$O$2:$O$5</c:f>
              <c:numCache>
                <c:formatCode>0.0%</c:formatCode>
                <c:ptCount val="4"/>
                <c:pt idx="0">
                  <c:v>0.0689655172413793</c:v>
                </c:pt>
                <c:pt idx="1">
                  <c:v>0.0689655172413793</c:v>
                </c:pt>
                <c:pt idx="2">
                  <c:v>0.172413793103448</c:v>
                </c:pt>
                <c:pt idx="3">
                  <c:v>0.689655172413793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1963328"/>
        <c:axId val="-1361959296"/>
      </c:barChart>
      <c:catAx>
        <c:axId val="-136196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1361959296"/>
        <c:crosses val="autoZero"/>
        <c:auto val="1"/>
        <c:lblAlgn val="ctr"/>
        <c:lblOffset val="100"/>
        <c:noMultiLvlLbl val="0"/>
      </c:catAx>
      <c:valAx>
        <c:axId val="-1361959296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-136196332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[Sample Analysis.xlsx]GA Analysis!PivotTable2</c:name>
    <c:fmtId val="0"/>
  </c:pivotSource>
  <c:chart>
    <c:title>
      <c:tx>
        <c:rich>
          <a:bodyPr/>
          <a:lstStyle/>
          <a:p>
            <a:pPr algn="ctr" rtl="0">
              <a:defRPr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% of GA - Course Number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Analysis'!$I$1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'GA Analysis'!$H$2:$H$6</c:f>
              <c:strCache>
                <c:ptCount val="4"/>
                <c:pt idx="0">
                  <c:v>KB</c:v>
                </c:pt>
                <c:pt idx="1">
                  <c:v>PA</c:v>
                </c:pt>
                <c:pt idx="2">
                  <c:v>IN</c:v>
                </c:pt>
                <c:pt idx="3">
                  <c:v>CS</c:v>
                </c:pt>
              </c:strCache>
            </c:strRef>
          </c:cat>
          <c:val>
            <c:numRef>
              <c:f>'GA Analysis'!$I$2:$I$6</c:f>
              <c:numCache>
                <c:formatCode>0</c:formatCode>
                <c:ptCount val="4"/>
                <c:pt idx="0">
                  <c:v>43.02000000000001</c:v>
                </c:pt>
                <c:pt idx="1">
                  <c:v>33.44</c:v>
                </c:pt>
                <c:pt idx="2">
                  <c:v>11.5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1922960"/>
        <c:axId val="-1361918928"/>
      </c:barChart>
      <c:catAx>
        <c:axId val="-136192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Graduate attribute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-1361918928"/>
        <c:crosses val="autoZero"/>
        <c:auto val="1"/>
        <c:lblAlgn val="ctr"/>
        <c:lblOffset val="100"/>
        <c:noMultiLvlLbl val="0"/>
      </c:catAx>
      <c:valAx>
        <c:axId val="-1361918928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% of GA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1361922960"/>
        <c:crosses val="autoZero"/>
        <c:crossBetween val="between"/>
        <c:majorUnit val="20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[Sample Analysis.xlsx]GA Analysis!PivotTable2</c:name>
    <c:fmtId val="2"/>
  </c:pivotSource>
  <c:chart>
    <c:title>
      <c:tx>
        <c:rich>
          <a:bodyPr/>
          <a:lstStyle/>
          <a:p>
            <a:pPr algn="ctr" rtl="0">
              <a:defRPr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% of GA - Course Number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Analysis'!$I$1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'GA Analysis'!$H$2:$H$6</c:f>
              <c:strCache>
                <c:ptCount val="4"/>
                <c:pt idx="0">
                  <c:v>KB</c:v>
                </c:pt>
                <c:pt idx="1">
                  <c:v>PA</c:v>
                </c:pt>
                <c:pt idx="2">
                  <c:v>IN</c:v>
                </c:pt>
                <c:pt idx="3">
                  <c:v>CS</c:v>
                </c:pt>
              </c:strCache>
            </c:strRef>
          </c:cat>
          <c:val>
            <c:numRef>
              <c:f>'GA Analysis'!$I$2:$I$6</c:f>
              <c:numCache>
                <c:formatCode>0</c:formatCode>
                <c:ptCount val="4"/>
                <c:pt idx="0">
                  <c:v>43.02000000000001</c:v>
                </c:pt>
                <c:pt idx="1">
                  <c:v>33.44</c:v>
                </c:pt>
                <c:pt idx="2">
                  <c:v>11.5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3352608"/>
        <c:axId val="-1365905920"/>
      </c:barChart>
      <c:catAx>
        <c:axId val="-136335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Graduate attribute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365905920"/>
        <c:crosses val="autoZero"/>
        <c:auto val="1"/>
        <c:lblAlgn val="ctr"/>
        <c:lblOffset val="100"/>
        <c:noMultiLvlLbl val="0"/>
      </c:catAx>
      <c:valAx>
        <c:axId val="-1365905920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% of GA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1363352608"/>
        <c:crosses val="autoZero"/>
        <c:crossBetween val="between"/>
        <c:majorUnit val="20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PA!$N$1</c:f>
              <c:strCache>
                <c:ptCount val="1"/>
                <c:pt idx="0">
                  <c:v>PA.1</c:v>
                </c:pt>
              </c:strCache>
            </c:strRef>
          </c:tx>
          <c:invertIfNegative val="0"/>
          <c:cat>
            <c:strRef>
              <c:f>PA!$N$2:$N$5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PA!$Q$2:$Q$5</c:f>
              <c:numCache>
                <c:formatCode>0.0%</c:formatCode>
                <c:ptCount val="4"/>
                <c:pt idx="0">
                  <c:v>0.0344827586206896</c:v>
                </c:pt>
                <c:pt idx="1">
                  <c:v>0.206896551724138</c:v>
                </c:pt>
                <c:pt idx="2">
                  <c:v>0.0</c:v>
                </c:pt>
                <c:pt idx="3">
                  <c:v>0.758620689655172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3331328"/>
        <c:axId val="-1363327296"/>
      </c:barChart>
      <c:catAx>
        <c:axId val="-136333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363327296"/>
        <c:crosses val="autoZero"/>
        <c:auto val="1"/>
        <c:lblAlgn val="ctr"/>
        <c:lblOffset val="100"/>
        <c:noMultiLvlLbl val="0"/>
      </c:catAx>
      <c:valAx>
        <c:axId val="-1363327296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136333132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PA!$N$12</c:f>
              <c:strCache>
                <c:ptCount val="1"/>
                <c:pt idx="0">
                  <c:v>PA.2</c:v>
                </c:pt>
              </c:strCache>
            </c:strRef>
          </c:tx>
          <c:invertIfNegative val="0"/>
          <c:cat>
            <c:strRef>
              <c:f>PA!$N$13:$N$16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PA!$Q$13:$Q$16</c:f>
              <c:numCache>
                <c:formatCode>0.0%</c:formatCode>
                <c:ptCount val="4"/>
                <c:pt idx="0">
                  <c:v>0.103448275862069</c:v>
                </c:pt>
                <c:pt idx="1">
                  <c:v>0.0689655172413793</c:v>
                </c:pt>
                <c:pt idx="2">
                  <c:v>0.172413793103448</c:v>
                </c:pt>
                <c:pt idx="3">
                  <c:v>0.655172413793103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3303568"/>
        <c:axId val="-1363299536"/>
      </c:barChart>
      <c:catAx>
        <c:axId val="-13633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363299536"/>
        <c:crosses val="autoZero"/>
        <c:auto val="1"/>
        <c:lblAlgn val="ctr"/>
        <c:lblOffset val="100"/>
        <c:noMultiLvlLbl val="0"/>
      </c:catAx>
      <c:valAx>
        <c:axId val="-1363299536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136330356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PA!$N$23</c:f>
              <c:strCache>
                <c:ptCount val="1"/>
                <c:pt idx="0">
                  <c:v>PA.3</c:v>
                </c:pt>
              </c:strCache>
            </c:strRef>
          </c:tx>
          <c:invertIfNegative val="0"/>
          <c:cat>
            <c:strRef>
              <c:f>PA!$N$2:$N$5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PA!$Q$24:$Q$27</c:f>
              <c:numCache>
                <c:formatCode>0.0%</c:formatCode>
                <c:ptCount val="4"/>
                <c:pt idx="0">
                  <c:v>0.137931034482759</c:v>
                </c:pt>
                <c:pt idx="1">
                  <c:v>0.172413793103448</c:v>
                </c:pt>
                <c:pt idx="2">
                  <c:v>0.379310344827586</c:v>
                </c:pt>
                <c:pt idx="3">
                  <c:v>0.310344827586207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3278688"/>
        <c:axId val="-1363274656"/>
      </c:barChart>
      <c:catAx>
        <c:axId val="-136327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363274656"/>
        <c:crosses val="autoZero"/>
        <c:auto val="1"/>
        <c:lblAlgn val="ctr"/>
        <c:lblOffset val="100"/>
        <c:noMultiLvlLbl val="0"/>
      </c:catAx>
      <c:valAx>
        <c:axId val="-1363274656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136327868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IN!$L$1</c:f>
              <c:strCache>
                <c:ptCount val="1"/>
                <c:pt idx="0">
                  <c:v>IN.1</c:v>
                </c:pt>
              </c:strCache>
            </c:strRef>
          </c:tx>
          <c:invertIfNegative val="0"/>
          <c:cat>
            <c:strRef>
              <c:f>IN!$L$2:$L$5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IN!$O$2:$O$5</c:f>
              <c:numCache>
                <c:formatCode>0.0%</c:formatCode>
                <c:ptCount val="4"/>
                <c:pt idx="0">
                  <c:v>0.103448275862069</c:v>
                </c:pt>
                <c:pt idx="1">
                  <c:v>0.103448275862069</c:v>
                </c:pt>
                <c:pt idx="2">
                  <c:v>0.344827586206897</c:v>
                </c:pt>
                <c:pt idx="3">
                  <c:v>0.448275862068965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3251776"/>
        <c:axId val="-1363247744"/>
      </c:barChart>
      <c:catAx>
        <c:axId val="-136325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363247744"/>
        <c:crosses val="autoZero"/>
        <c:auto val="1"/>
        <c:lblAlgn val="ctr"/>
        <c:lblOffset val="100"/>
        <c:noMultiLvlLbl val="0"/>
      </c:catAx>
      <c:valAx>
        <c:axId val="-1363247744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136325177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IN!$L$12</c:f>
              <c:strCache>
                <c:ptCount val="1"/>
                <c:pt idx="0">
                  <c:v>IN.2</c:v>
                </c:pt>
              </c:strCache>
            </c:strRef>
          </c:tx>
          <c:invertIfNegative val="0"/>
          <c:cat>
            <c:strRef>
              <c:f>IN!$L$13:$L$16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IN!$O$13:$O$16</c:f>
              <c:numCache>
                <c:formatCode>0.0%</c:formatCode>
                <c:ptCount val="4"/>
                <c:pt idx="0">
                  <c:v>0.275862068965517</c:v>
                </c:pt>
                <c:pt idx="1">
                  <c:v>0.206896551724138</c:v>
                </c:pt>
                <c:pt idx="2">
                  <c:v>0.275862068965517</c:v>
                </c:pt>
                <c:pt idx="3">
                  <c:v>0.241379310344828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63226528"/>
        <c:axId val="-1363222496"/>
      </c:barChart>
      <c:catAx>
        <c:axId val="-136322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363222496"/>
        <c:crosses val="autoZero"/>
        <c:auto val="1"/>
        <c:lblAlgn val="ctr"/>
        <c:lblOffset val="100"/>
        <c:noMultiLvlLbl val="0"/>
      </c:catAx>
      <c:valAx>
        <c:axId val="-1363222496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136322652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56</xdr:row>
      <xdr:rowOff>47625</xdr:rowOff>
    </xdr:from>
    <xdr:to>
      <xdr:col>7</xdr:col>
      <xdr:colOff>336550</xdr:colOff>
      <xdr:row>70</xdr:row>
      <xdr:rowOff>109538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56</xdr:row>
      <xdr:rowOff>79375</xdr:rowOff>
    </xdr:from>
    <xdr:to>
      <xdr:col>14</xdr:col>
      <xdr:colOff>527050</xdr:colOff>
      <xdr:row>70</xdr:row>
      <xdr:rowOff>131763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653143</xdr:colOff>
      <xdr:row>56</xdr:row>
      <xdr:rowOff>77107</xdr:rowOff>
    </xdr:from>
    <xdr:to>
      <xdr:col>18</xdr:col>
      <xdr:colOff>851354</xdr:colOff>
      <xdr:row>70</xdr:row>
      <xdr:rowOff>139020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260803</xdr:colOff>
      <xdr:row>14</xdr:row>
      <xdr:rowOff>83911</xdr:rowOff>
    </xdr:from>
    <xdr:to>
      <xdr:col>23</xdr:col>
      <xdr:colOff>4832803</xdr:colOff>
      <xdr:row>28</xdr:row>
      <xdr:rowOff>87539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136072</xdr:colOff>
      <xdr:row>70</xdr:row>
      <xdr:rowOff>176893</xdr:rowOff>
    </xdr:from>
    <xdr:to>
      <xdr:col>7</xdr:col>
      <xdr:colOff>413658</xdr:colOff>
      <xdr:row>85</xdr:row>
      <xdr:rowOff>48306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489858</xdr:colOff>
      <xdr:row>70</xdr:row>
      <xdr:rowOff>176894</xdr:rowOff>
    </xdr:from>
    <xdr:to>
      <xdr:col>14</xdr:col>
      <xdr:colOff>549729</xdr:colOff>
      <xdr:row>85</xdr:row>
      <xdr:rowOff>48307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639536</xdr:colOff>
      <xdr:row>70</xdr:row>
      <xdr:rowOff>176893</xdr:rowOff>
    </xdr:from>
    <xdr:to>
      <xdr:col>18</xdr:col>
      <xdr:colOff>794658</xdr:colOff>
      <xdr:row>85</xdr:row>
      <xdr:rowOff>48306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122464</xdr:colOff>
      <xdr:row>86</xdr:row>
      <xdr:rowOff>13607</xdr:rowOff>
    </xdr:from>
    <xdr:to>
      <xdr:col>7</xdr:col>
      <xdr:colOff>400050</xdr:colOff>
      <xdr:row>100</xdr:row>
      <xdr:rowOff>75520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489857</xdr:colOff>
      <xdr:row>86</xdr:row>
      <xdr:rowOff>13607</xdr:rowOff>
    </xdr:from>
    <xdr:to>
      <xdr:col>14</xdr:col>
      <xdr:colOff>549728</xdr:colOff>
      <xdr:row>100</xdr:row>
      <xdr:rowOff>75520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557892</xdr:colOff>
      <xdr:row>39</xdr:row>
      <xdr:rowOff>95249</xdr:rowOff>
    </xdr:from>
    <xdr:to>
      <xdr:col>18</xdr:col>
      <xdr:colOff>713014</xdr:colOff>
      <xdr:row>53</xdr:row>
      <xdr:rowOff>157162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925286</xdr:colOff>
      <xdr:row>39</xdr:row>
      <xdr:rowOff>95250</xdr:rowOff>
    </xdr:from>
    <xdr:to>
      <xdr:col>22</xdr:col>
      <xdr:colOff>699407</xdr:colOff>
      <xdr:row>53</xdr:row>
      <xdr:rowOff>157163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938893</xdr:colOff>
      <xdr:row>56</xdr:row>
      <xdr:rowOff>68036</xdr:rowOff>
    </xdr:from>
    <xdr:to>
      <xdr:col>22</xdr:col>
      <xdr:colOff>713014</xdr:colOff>
      <xdr:row>70</xdr:row>
      <xdr:rowOff>129949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798739</xdr:colOff>
      <xdr:row>56</xdr:row>
      <xdr:rowOff>80282</xdr:rowOff>
    </xdr:from>
    <xdr:to>
      <xdr:col>23</xdr:col>
      <xdr:colOff>4328432</xdr:colOff>
      <xdr:row>70</xdr:row>
      <xdr:rowOff>142195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63954</xdr:colOff>
      <xdr:row>39</xdr:row>
      <xdr:rowOff>80282</xdr:rowOff>
    </xdr:from>
    <xdr:to>
      <xdr:col>7</xdr:col>
      <xdr:colOff>341540</xdr:colOff>
      <xdr:row>53</xdr:row>
      <xdr:rowOff>142195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979715</xdr:colOff>
      <xdr:row>71</xdr:row>
      <xdr:rowOff>27214</xdr:rowOff>
    </xdr:from>
    <xdr:to>
      <xdr:col>22</xdr:col>
      <xdr:colOff>753836</xdr:colOff>
      <xdr:row>85</xdr:row>
      <xdr:rowOff>89127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408215</xdr:colOff>
      <xdr:row>39</xdr:row>
      <xdr:rowOff>95250</xdr:rowOff>
    </xdr:from>
    <xdr:to>
      <xdr:col>14</xdr:col>
      <xdr:colOff>468086</xdr:colOff>
      <xdr:row>53</xdr:row>
      <xdr:rowOff>157163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10</xdr:col>
      <xdr:colOff>607560</xdr:colOff>
      <xdr:row>32</xdr:row>
      <xdr:rowOff>88446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0</xdr:rowOff>
    </xdr:from>
    <xdr:to>
      <xdr:col>16</xdr:col>
      <xdr:colOff>71439</xdr:colOff>
      <xdr:row>17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514350</xdr:colOff>
      <xdr:row>14</xdr:row>
      <xdr:rowOff>61913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28</xdr:col>
      <xdr:colOff>514350</xdr:colOff>
      <xdr:row>29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30</xdr:row>
      <xdr:rowOff>0</xdr:rowOff>
    </xdr:from>
    <xdr:to>
      <xdr:col>28</xdr:col>
      <xdr:colOff>514350</xdr:colOff>
      <xdr:row>44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600075</xdr:colOff>
      <xdr:row>45</xdr:row>
      <xdr:rowOff>28575</xdr:rowOff>
    </xdr:from>
    <xdr:to>
      <xdr:col>28</xdr:col>
      <xdr:colOff>504825</xdr:colOff>
      <xdr:row>59</xdr:row>
      <xdr:rowOff>90488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60</xdr:row>
      <xdr:rowOff>0</xdr:rowOff>
    </xdr:from>
    <xdr:to>
      <xdr:col>28</xdr:col>
      <xdr:colOff>514350</xdr:colOff>
      <xdr:row>74</xdr:row>
      <xdr:rowOff>61913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75</xdr:row>
      <xdr:rowOff>0</xdr:rowOff>
    </xdr:from>
    <xdr:to>
      <xdr:col>28</xdr:col>
      <xdr:colOff>514350</xdr:colOff>
      <xdr:row>89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514350</xdr:colOff>
      <xdr:row>14</xdr:row>
      <xdr:rowOff>61913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15</xdr:row>
      <xdr:rowOff>0</xdr:rowOff>
    </xdr:from>
    <xdr:to>
      <xdr:col>26</xdr:col>
      <xdr:colOff>514350</xdr:colOff>
      <xdr:row>29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30</xdr:row>
      <xdr:rowOff>0</xdr:rowOff>
    </xdr:from>
    <xdr:to>
      <xdr:col>26</xdr:col>
      <xdr:colOff>514350</xdr:colOff>
      <xdr:row>44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45</xdr:row>
      <xdr:rowOff>0</xdr:rowOff>
    </xdr:from>
    <xdr:to>
      <xdr:col>26</xdr:col>
      <xdr:colOff>514350</xdr:colOff>
      <xdr:row>59</xdr:row>
      <xdr:rowOff>61913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26</xdr:col>
      <xdr:colOff>514350</xdr:colOff>
      <xdr:row>74</xdr:row>
      <xdr:rowOff>61913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514350</xdr:colOff>
      <xdr:row>14</xdr:row>
      <xdr:rowOff>61913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24</xdr:col>
      <xdr:colOff>514350</xdr:colOff>
      <xdr:row>29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514350</xdr:colOff>
      <xdr:row>44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18</xdr:col>
      <xdr:colOff>514350</xdr:colOff>
      <xdr:row>22</xdr:row>
      <xdr:rowOff>61913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19</xdr:row>
      <xdr:rowOff>71437</xdr:rowOff>
    </xdr:from>
    <xdr:to>
      <xdr:col>10</xdr:col>
      <xdr:colOff>495300</xdr:colOff>
      <xdr:row>33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sim Razavinia" refreshedDate="42828.40062291667" createdVersion="4" refreshedVersion="4" minRefreshableVersion="3" recordCount="23">
  <cacheSource type="worksheet">
    <worksheetSource ref="A1:C24" sheet="GA Analysis"/>
  </cacheSource>
  <cacheFields count="3">
    <cacheField name="Actual Weight" numFmtId="0">
      <sharedItems containsSemiMixedTypes="0" containsString="0" containsNumber="1" minValue="1" maxValue="6.68"/>
    </cacheField>
    <cacheField name="GAI" numFmtId="0">
      <sharedItems count="12">
        <s v="KB.1"/>
        <s v="KB.2"/>
        <s v="KB.6"/>
        <s v="KB.7"/>
        <s v="KB.8"/>
        <s v="PA.1"/>
        <s v="PA.2"/>
        <s v="PA.3"/>
        <s v="PA.4"/>
        <s v="IN.1"/>
        <s v="IN.2"/>
        <s v="CS.3"/>
      </sharedItems>
    </cacheField>
    <cacheField name="GA" numFmtId="0">
      <sharedItems count="4">
        <s v="KB"/>
        <s v="PA"/>
        <s v="IN"/>
        <s v="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sim Razavinia" refreshedDate="42828.401506018519" createdVersion="4" refreshedVersion="4" minRefreshableVersion="3" recordCount="28">
  <cacheSource type="worksheet">
    <worksheetSource ref="A1:G29" sheet="%GA"/>
  </cacheSource>
  <cacheFields count="7">
    <cacheField name="Grade Item" numFmtId="0">
      <sharedItems count="28">
        <s v="Project Part 1"/>
        <s v="Project Part 2"/>
        <s v="Part 1A - KB.8"/>
        <s v="Part 1B - PA.4"/>
        <s v="Part 2A - KB.8"/>
        <s v="Part 2B - IN.2"/>
        <s v="Formatting Spelling Grammar-CS.3"/>
        <s v="Project Part 3Hidden"/>
        <s v="Section 4 - KB.8"/>
        <s v="Section 5A - PA.4"/>
        <s v="Section 5B - PA.1"/>
        <s v="Section 5C - IN.1"/>
        <s v="Section 5D - PA.2"/>
        <s v="Section 5E - KB.8"/>
        <s v="Section 6 - IN.2"/>
        <s v="Spelling Grammar Formatting-CS.3"/>
        <s v="Assignments"/>
        <s v="Assignment 1 - KB.1"/>
        <s v="Assignment 2 - KB.8"/>
        <s v="Assignment 3 - PA.3"/>
        <s v="Final Exam"/>
        <s v="Q1 - KB.2"/>
        <s v="Q2 - KB.7"/>
        <s v="Q3 - PA.3"/>
        <s v="Q4 - PA.4"/>
        <s v="Q5 - KB.6"/>
        <s v="Q6 - PA.1"/>
        <s v="Q7 - KB.8"/>
      </sharedItems>
    </cacheField>
    <cacheField name="Type" numFmtId="0">
      <sharedItems containsNonDate="0" containsString="0" containsBlank="1"/>
    </cacheField>
    <cacheField name="Max. Points" numFmtId="0">
      <sharedItems containsString="0" containsBlank="1" containsNumber="1" containsInteger="1" minValue="5" maxValue="100"/>
    </cacheField>
    <cacheField name="Weight" numFmtId="0">
      <sharedItems containsSemiMixedTypes="0" containsString="0" containsNumber="1" minValue="5" maxValue="40"/>
    </cacheField>
    <cacheField name="Actual Weight" numFmtId="0">
      <sharedItems containsString="0" containsBlank="1" containsNumber="1" minValue="1" maxValue="6.68"/>
    </cacheField>
    <cacheField name="GAI" numFmtId="0">
      <sharedItems containsBlank="1"/>
    </cacheField>
    <cacheField name="GA" numFmtId="0">
      <sharedItems containsBlank="1" count="5">
        <m/>
        <s v="KB"/>
        <s v="PA"/>
        <s v="IN"/>
        <s v="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n v="6.68"/>
    <x v="0"/>
    <x v="0"/>
  </r>
  <r>
    <n v="5.4"/>
    <x v="1"/>
    <x v="0"/>
  </r>
  <r>
    <n v="5.4"/>
    <x v="2"/>
    <x v="0"/>
  </r>
  <r>
    <n v="5.4"/>
    <x v="3"/>
    <x v="0"/>
  </r>
  <r>
    <n v="1"/>
    <x v="4"/>
    <x v="0"/>
  </r>
  <r>
    <n v="1"/>
    <x v="4"/>
    <x v="0"/>
  </r>
  <r>
    <n v="2"/>
    <x v="4"/>
    <x v="0"/>
  </r>
  <r>
    <n v="3"/>
    <x v="4"/>
    <x v="0"/>
  </r>
  <r>
    <n v="6.66"/>
    <x v="4"/>
    <x v="0"/>
  </r>
  <r>
    <n v="6.48"/>
    <x v="4"/>
    <x v="0"/>
  </r>
  <r>
    <n v="1"/>
    <x v="5"/>
    <x v="1"/>
  </r>
  <r>
    <n v="5.4"/>
    <x v="5"/>
    <x v="1"/>
  </r>
  <r>
    <n v="3"/>
    <x v="6"/>
    <x v="1"/>
  </r>
  <r>
    <n v="6.66"/>
    <x v="7"/>
    <x v="1"/>
  </r>
  <r>
    <n v="5.4"/>
    <x v="7"/>
    <x v="1"/>
  </r>
  <r>
    <n v="3.5"/>
    <x v="8"/>
    <x v="1"/>
  </r>
  <r>
    <n v="2"/>
    <x v="8"/>
    <x v="1"/>
  </r>
  <r>
    <n v="6.48"/>
    <x v="8"/>
    <x v="1"/>
  </r>
  <r>
    <n v="2"/>
    <x v="9"/>
    <x v="2"/>
  </r>
  <r>
    <n v="3.5"/>
    <x v="10"/>
    <x v="2"/>
  </r>
  <r>
    <n v="6"/>
    <x v="10"/>
    <x v="2"/>
  </r>
  <r>
    <n v="1"/>
    <x v="11"/>
    <x v="3"/>
  </r>
  <r>
    <n v="1"/>
    <x v="1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0"/>
    <m/>
    <n v="100"/>
    <n v="10"/>
    <m/>
    <m/>
    <x v="0"/>
  </r>
  <r>
    <x v="1"/>
    <m/>
    <m/>
    <n v="10"/>
    <m/>
    <m/>
    <x v="0"/>
  </r>
  <r>
    <x v="2"/>
    <m/>
    <n v="10"/>
    <n v="10"/>
    <n v="1"/>
    <s v="KB.8"/>
    <x v="1"/>
  </r>
  <r>
    <x v="3"/>
    <m/>
    <n v="35"/>
    <n v="35"/>
    <n v="3.5"/>
    <s v="PA.4"/>
    <x v="2"/>
  </r>
  <r>
    <x v="4"/>
    <m/>
    <n v="10"/>
    <n v="10"/>
    <n v="1"/>
    <s v="KB.8"/>
    <x v="1"/>
  </r>
  <r>
    <x v="5"/>
    <m/>
    <n v="35"/>
    <n v="35"/>
    <n v="3.5"/>
    <s v="IN.2"/>
    <x v="3"/>
  </r>
  <r>
    <x v="6"/>
    <m/>
    <n v="10"/>
    <n v="10"/>
    <n v="1"/>
    <s v="CS.3"/>
    <x v="4"/>
  </r>
  <r>
    <x v="7"/>
    <m/>
    <m/>
    <n v="20"/>
    <m/>
    <m/>
    <x v="0"/>
  </r>
  <r>
    <x v="8"/>
    <m/>
    <n v="10"/>
    <n v="10"/>
    <n v="2"/>
    <s v="KB.8"/>
    <x v="1"/>
  </r>
  <r>
    <x v="9"/>
    <m/>
    <n v="10"/>
    <n v="10"/>
    <n v="2"/>
    <s v="PA.4"/>
    <x v="2"/>
  </r>
  <r>
    <x v="10"/>
    <m/>
    <n v="5"/>
    <n v="5"/>
    <n v="1"/>
    <s v="PA.1"/>
    <x v="2"/>
  </r>
  <r>
    <x v="11"/>
    <m/>
    <n v="10"/>
    <n v="10"/>
    <n v="2"/>
    <s v="IN.1"/>
    <x v="3"/>
  </r>
  <r>
    <x v="12"/>
    <m/>
    <n v="15"/>
    <n v="15"/>
    <n v="3"/>
    <s v="PA.2"/>
    <x v="2"/>
  </r>
  <r>
    <x v="13"/>
    <m/>
    <n v="15"/>
    <n v="15"/>
    <n v="3"/>
    <s v="KB.8"/>
    <x v="1"/>
  </r>
  <r>
    <x v="14"/>
    <m/>
    <n v="30"/>
    <n v="30"/>
    <n v="6"/>
    <s v="IN.2"/>
    <x v="3"/>
  </r>
  <r>
    <x v="15"/>
    <m/>
    <n v="5"/>
    <n v="5"/>
    <n v="1"/>
    <s v="CS.3"/>
    <x v="4"/>
  </r>
  <r>
    <x v="16"/>
    <m/>
    <m/>
    <n v="20"/>
    <m/>
    <m/>
    <x v="0"/>
  </r>
  <r>
    <x v="17"/>
    <m/>
    <n v="100"/>
    <n v="33.4"/>
    <n v="6.68"/>
    <s v="KB.1"/>
    <x v="1"/>
  </r>
  <r>
    <x v="18"/>
    <m/>
    <n v="100"/>
    <n v="33.299999999999997"/>
    <n v="6.66"/>
    <s v="KB.8"/>
    <x v="1"/>
  </r>
  <r>
    <x v="19"/>
    <m/>
    <n v="100"/>
    <n v="33.299999999999997"/>
    <n v="6.66"/>
    <s v="PA.3"/>
    <x v="2"/>
  </r>
  <r>
    <x v="20"/>
    <m/>
    <m/>
    <n v="40"/>
    <m/>
    <m/>
    <x v="0"/>
  </r>
  <r>
    <x v="21"/>
    <m/>
    <n v="10"/>
    <n v="13.5"/>
    <n v="5.4"/>
    <s v="KB.2"/>
    <x v="1"/>
  </r>
  <r>
    <x v="22"/>
    <m/>
    <n v="10"/>
    <n v="13.5"/>
    <n v="5.4"/>
    <s v="KB.7"/>
    <x v="1"/>
  </r>
  <r>
    <x v="23"/>
    <m/>
    <n v="10"/>
    <n v="13.5"/>
    <n v="5.4"/>
    <s v="PA.3"/>
    <x v="2"/>
  </r>
  <r>
    <x v="24"/>
    <m/>
    <n v="12"/>
    <n v="16.2"/>
    <n v="6.48"/>
    <s v="PA.4"/>
    <x v="2"/>
  </r>
  <r>
    <x v="25"/>
    <m/>
    <n v="10"/>
    <n v="13.5"/>
    <n v="5.4"/>
    <s v="KB.6"/>
    <x v="1"/>
  </r>
  <r>
    <x v="26"/>
    <m/>
    <n v="10"/>
    <n v="13.5"/>
    <n v="5.4"/>
    <s v="PA.1"/>
    <x v="2"/>
  </r>
  <r>
    <x v="27"/>
    <m/>
    <n v="12"/>
    <n v="16.2"/>
    <n v="6.48"/>
    <s v="KB.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H1:I6" firstHeaderRow="1" firstDataRow="1" firstDataCol="1"/>
  <pivotFields count="3"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ctual Weight" fld="0" baseField="0" baseItem="0" numFmtId="1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F14" firstHeaderRow="1" firstDataRow="1" firstDataCol="1"/>
  <pivotFields count="3"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ctual Weight" fld="0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outline="1" outlineData="1" compactData="0" multipleFieldFilters="0">
  <location ref="M1:O29" firstHeaderRow="1" firstDataRow="1" firstDataCol="2"/>
  <pivotFields count="7">
    <pivotField axis="axisRow" dataField="1" compact="0" showAll="0">
      <items count="29"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1"/>
        <item x="2"/>
        <item h="1" x="0"/>
        <item x="3"/>
        <item x="4"/>
        <item t="default"/>
      </items>
    </pivotField>
  </pivotFields>
  <rowFields count="2">
    <field x="6"/>
    <field x="0"/>
  </rowFields>
  <rowItems count="28">
    <i>
      <x/>
    </i>
    <i r="1">
      <x v="3"/>
    </i>
    <i r="1">
      <x v="5"/>
    </i>
    <i r="1">
      <x v="9"/>
    </i>
    <i r="1">
      <x v="14"/>
    </i>
    <i r="1">
      <x v="18"/>
    </i>
    <i r="1">
      <x v="19"/>
    </i>
    <i r="1">
      <x v="21"/>
    </i>
    <i r="1">
      <x v="22"/>
    </i>
    <i r="1">
      <x v="25"/>
    </i>
    <i r="1">
      <x v="27"/>
    </i>
    <i>
      <x v="1"/>
    </i>
    <i r="1">
      <x v="4"/>
    </i>
    <i r="1">
      <x v="10"/>
    </i>
    <i r="1">
      <x v="11"/>
    </i>
    <i r="1">
      <x v="13"/>
    </i>
    <i r="1">
      <x v="20"/>
    </i>
    <i r="1">
      <x v="23"/>
    </i>
    <i r="1">
      <x v="24"/>
    </i>
    <i r="1">
      <x v="26"/>
    </i>
    <i>
      <x v="3"/>
    </i>
    <i r="1">
      <x v="6"/>
    </i>
    <i r="1">
      <x v="12"/>
    </i>
    <i r="1">
      <x v="15"/>
    </i>
    <i>
      <x v="4"/>
    </i>
    <i r="1">
      <x v="7"/>
    </i>
    <i r="1">
      <x v="16"/>
    </i>
    <i t="grand">
      <x/>
    </i>
  </rowItems>
  <colItems count="1">
    <i/>
  </colItems>
  <dataFields count="1">
    <dataField name="Count of Grade Ite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5" displayName="Table5" ref="N5:O11" totalsRowShown="0" headerRowDxfId="5" dataDxfId="4">
  <tableColumns count="2">
    <tableColumn id="1" name="Graduate attribute" dataDxfId="3"/>
    <tableColumn id="3" name="Level" dataDxfId="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2.bin"/><Relationship Id="rId5" Type="http://schemas.openxmlformats.org/officeDocument/2006/relationships/drawing" Target="../drawings/drawing7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Y131"/>
  <sheetViews>
    <sheetView tabSelected="1" zoomScale="124" zoomScaleNormal="70" workbookViewId="0">
      <selection activeCell="W20" sqref="W20"/>
    </sheetView>
  </sheetViews>
  <sheetFormatPr baseColWidth="10" defaultColWidth="8.83203125" defaultRowHeight="15" x14ac:dyDescent="0.2"/>
  <cols>
    <col min="1" max="1" width="10.5" style="10" customWidth="1"/>
    <col min="2" max="2" width="11.33203125" style="10" customWidth="1"/>
    <col min="3" max="12" width="8.83203125" style="10"/>
    <col min="13" max="13" width="2" style="10" customWidth="1"/>
    <col min="14" max="14" width="22.83203125" style="10" customWidth="1"/>
    <col min="15" max="15" width="31.33203125" style="10" customWidth="1"/>
    <col min="16" max="16" width="18.33203125" style="10" customWidth="1"/>
    <col min="17" max="17" width="17.6640625" style="10" customWidth="1"/>
    <col min="18" max="18" width="2" style="10" customWidth="1"/>
    <col min="19" max="23" width="18.83203125" style="10" customWidth="1"/>
    <col min="24" max="24" width="79.1640625" style="10" customWidth="1"/>
    <col min="25" max="25" width="57.5" style="10" customWidth="1"/>
    <col min="26" max="31" width="8.83203125" style="10"/>
    <col min="32" max="32" width="9.1640625" style="10" customWidth="1"/>
    <col min="33" max="16384" width="8.83203125" style="10"/>
  </cols>
  <sheetData>
    <row r="1" spans="1:24" ht="16" thickBot="1" x14ac:dyDescent="0.25">
      <c r="A1" s="128" t="s">
        <v>341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30"/>
    </row>
    <row r="2" spans="1:24" ht="16" thickBot="1" x14ac:dyDescent="0.25">
      <c r="B2" s="11"/>
    </row>
    <row r="3" spans="1:24" ht="16" thickBot="1" x14ac:dyDescent="0.25">
      <c r="A3" s="128" t="s">
        <v>22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30"/>
    </row>
    <row r="4" spans="1:24" ht="16" thickBot="1" x14ac:dyDescent="0.25">
      <c r="A4" s="12" t="s">
        <v>11</v>
      </c>
      <c r="B4" s="12" t="s">
        <v>16</v>
      </c>
      <c r="C4" s="12" t="s">
        <v>18</v>
      </c>
      <c r="D4" s="12" t="s">
        <v>17</v>
      </c>
      <c r="E4" s="12" t="s">
        <v>20</v>
      </c>
      <c r="F4" s="12" t="s">
        <v>19</v>
      </c>
      <c r="G4" s="12" t="s">
        <v>21</v>
      </c>
      <c r="H4" s="12" t="s">
        <v>23</v>
      </c>
      <c r="I4" s="12" t="s">
        <v>24</v>
      </c>
      <c r="J4" s="12" t="s">
        <v>25</v>
      </c>
      <c r="K4" s="12" t="s">
        <v>26</v>
      </c>
      <c r="L4" s="12" t="s">
        <v>27</v>
      </c>
      <c r="N4" s="131" t="s">
        <v>28</v>
      </c>
      <c r="O4" s="132"/>
      <c r="S4" s="133" t="s">
        <v>29</v>
      </c>
      <c r="T4" s="134"/>
      <c r="U4" s="134"/>
      <c r="V4" s="135"/>
    </row>
    <row r="5" spans="1:24" ht="16" thickBot="1" x14ac:dyDescent="0.25">
      <c r="A5" s="13" t="s">
        <v>340</v>
      </c>
      <c r="B5" s="13" t="s">
        <v>340</v>
      </c>
      <c r="C5" s="13" t="s">
        <v>340</v>
      </c>
      <c r="D5" s="13"/>
      <c r="E5" s="13"/>
      <c r="F5" s="14"/>
      <c r="G5" s="15" t="s">
        <v>374</v>
      </c>
      <c r="H5" s="15"/>
      <c r="I5" s="15"/>
      <c r="J5" s="15" t="s">
        <v>375</v>
      </c>
      <c r="K5" s="15"/>
      <c r="L5" s="15" t="s">
        <v>374</v>
      </c>
      <c r="N5" s="16" t="s">
        <v>12</v>
      </c>
      <c r="O5" s="17" t="s">
        <v>30</v>
      </c>
      <c r="S5" s="136"/>
      <c r="T5" s="137"/>
      <c r="U5" s="137"/>
      <c r="V5" s="138"/>
    </row>
    <row r="6" spans="1:24" ht="16" thickBo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N6" s="19"/>
      <c r="O6" s="20"/>
      <c r="S6" s="139"/>
      <c r="T6" s="140"/>
      <c r="U6" s="140"/>
      <c r="V6" s="141"/>
    </row>
    <row r="7" spans="1:24" ht="16" thickBot="1" x14ac:dyDescent="0.25">
      <c r="A7" s="128" t="s">
        <v>31</v>
      </c>
      <c r="B7" s="129"/>
      <c r="C7" s="129"/>
      <c r="D7" s="129"/>
      <c r="E7" s="129"/>
      <c r="F7" s="130"/>
      <c r="G7" s="18"/>
      <c r="H7" s="18"/>
      <c r="I7" s="18"/>
      <c r="J7" s="18"/>
      <c r="K7" s="18"/>
      <c r="L7" s="18"/>
      <c r="N7" s="16"/>
      <c r="O7" s="20"/>
      <c r="S7" s="142"/>
      <c r="T7" s="143"/>
      <c r="U7" s="143"/>
      <c r="V7" s="144"/>
    </row>
    <row r="8" spans="1:24" x14ac:dyDescent="0.2">
      <c r="A8" s="21" t="s">
        <v>32</v>
      </c>
      <c r="B8" s="22" t="s">
        <v>33</v>
      </c>
      <c r="C8" s="22" t="s">
        <v>34</v>
      </c>
      <c r="D8" s="22" t="s">
        <v>21</v>
      </c>
      <c r="E8" s="22" t="s">
        <v>35</v>
      </c>
      <c r="F8" s="22" t="s">
        <v>36</v>
      </c>
      <c r="N8" s="16"/>
      <c r="O8" s="20"/>
      <c r="S8" s="145"/>
      <c r="T8" s="146"/>
      <c r="U8" s="146"/>
      <c r="V8" s="147"/>
    </row>
    <row r="9" spans="1:24" x14ac:dyDescent="0.2">
      <c r="A9" s="23">
        <f>SUM(B9:F9)</f>
        <v>58.45</v>
      </c>
      <c r="B9" s="24">
        <v>14.6</v>
      </c>
      <c r="C9" s="24">
        <v>14.6</v>
      </c>
      <c r="D9" s="24"/>
      <c r="E9" s="24">
        <v>29.25</v>
      </c>
      <c r="F9" s="24"/>
      <c r="H9" s="25"/>
      <c r="N9" s="16"/>
      <c r="O9" s="20"/>
      <c r="S9" s="142"/>
      <c r="T9" s="143"/>
      <c r="U9" s="143"/>
      <c r="V9" s="144"/>
    </row>
    <row r="10" spans="1:24" x14ac:dyDescent="0.2">
      <c r="A10" s="26" t="s">
        <v>37</v>
      </c>
      <c r="B10" s="27" t="s">
        <v>38</v>
      </c>
      <c r="C10" s="27" t="s">
        <v>39</v>
      </c>
      <c r="D10" s="27" t="s">
        <v>40</v>
      </c>
      <c r="E10" s="27" t="s">
        <v>41</v>
      </c>
      <c r="F10" s="27" t="s">
        <v>42</v>
      </c>
      <c r="N10" s="16"/>
      <c r="O10" s="20"/>
      <c r="S10" s="145"/>
      <c r="T10" s="146"/>
      <c r="U10" s="146"/>
      <c r="V10" s="147"/>
    </row>
    <row r="11" spans="1:24" ht="16" thickBot="1" x14ac:dyDescent="0.25">
      <c r="A11" s="28">
        <v>1</v>
      </c>
      <c r="B11" s="29">
        <f>B9/$A$9</f>
        <v>0.24978614200171084</v>
      </c>
      <c r="C11" s="29">
        <f>C9/$A$9</f>
        <v>0.24978614200171084</v>
      </c>
      <c r="D11" s="29">
        <f>D9/$A$9</f>
        <v>0</v>
      </c>
      <c r="E11" s="29">
        <f>E9/$A$9</f>
        <v>0.5004277159965782</v>
      </c>
      <c r="F11" s="29">
        <f>F9/$A$9</f>
        <v>0</v>
      </c>
      <c r="N11" s="30"/>
      <c r="O11" s="31"/>
      <c r="S11" s="125"/>
      <c r="T11" s="126"/>
      <c r="U11" s="126"/>
      <c r="V11" s="127"/>
    </row>
    <row r="12" spans="1:24" x14ac:dyDescent="0.2">
      <c r="A12" s="32"/>
      <c r="B12" s="33"/>
      <c r="C12" s="33"/>
      <c r="D12" s="33"/>
      <c r="E12" s="33"/>
      <c r="F12" s="33"/>
    </row>
    <row r="13" spans="1:24" ht="16" thickBot="1" x14ac:dyDescent="0.25">
      <c r="A13" s="32"/>
      <c r="B13" s="33"/>
      <c r="C13" s="33"/>
      <c r="D13" s="33"/>
      <c r="E13" s="33"/>
      <c r="F13" s="33"/>
    </row>
    <row r="14" spans="1:24" ht="16" thickBot="1" x14ac:dyDescent="0.25">
      <c r="A14" s="117" t="s">
        <v>43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9"/>
    </row>
    <row r="15" spans="1:24" ht="16" thickBot="1" x14ac:dyDescent="0.25"/>
    <row r="16" spans="1:24" ht="16" thickBot="1" x14ac:dyDescent="0.25">
      <c r="N16" s="120" t="s">
        <v>44</v>
      </c>
      <c r="O16" s="121"/>
      <c r="P16" s="121"/>
      <c r="Q16" s="122"/>
      <c r="S16" s="123" t="s">
        <v>45</v>
      </c>
      <c r="T16" s="124"/>
      <c r="U16" s="34"/>
      <c r="V16" s="148" t="s">
        <v>46</v>
      </c>
      <c r="W16" s="149"/>
    </row>
    <row r="17" spans="14:24" ht="16" thickBot="1" x14ac:dyDescent="0.25">
      <c r="N17" s="67" t="s">
        <v>12</v>
      </c>
      <c r="O17" s="68" t="s">
        <v>13</v>
      </c>
      <c r="P17" s="68" t="s">
        <v>47</v>
      </c>
      <c r="Q17" s="69" t="s">
        <v>15</v>
      </c>
      <c r="S17" s="150" t="s">
        <v>48</v>
      </c>
      <c r="T17" s="151"/>
      <c r="U17" s="36"/>
      <c r="V17" s="152" t="s">
        <v>49</v>
      </c>
      <c r="W17" s="153"/>
      <c r="X17" s="25"/>
    </row>
    <row r="18" spans="14:24" x14ac:dyDescent="0.2">
      <c r="N18" s="76" t="s">
        <v>11</v>
      </c>
      <c r="O18" s="77" t="s">
        <v>7</v>
      </c>
      <c r="P18" s="77">
        <v>3</v>
      </c>
      <c r="Q18" s="78">
        <v>0.1</v>
      </c>
      <c r="R18" s="25"/>
      <c r="S18" s="37" t="s">
        <v>244</v>
      </c>
      <c r="T18" s="38">
        <v>6.68</v>
      </c>
      <c r="U18" s="39"/>
      <c r="V18" s="37" t="s">
        <v>11</v>
      </c>
      <c r="W18" s="38">
        <v>43.02000000000001</v>
      </c>
    </row>
    <row r="19" spans="14:24" x14ac:dyDescent="0.2">
      <c r="N19" s="70"/>
      <c r="O19" s="65" t="s">
        <v>8</v>
      </c>
      <c r="P19" s="65">
        <v>4</v>
      </c>
      <c r="Q19" s="71">
        <v>0.13333333333333333</v>
      </c>
      <c r="R19" s="25"/>
      <c r="S19" s="40" t="s">
        <v>308</v>
      </c>
      <c r="T19" s="41">
        <v>5.4</v>
      </c>
      <c r="U19" s="39"/>
      <c r="V19" s="40" t="s">
        <v>16</v>
      </c>
      <c r="W19" s="41">
        <v>33.44</v>
      </c>
    </row>
    <row r="20" spans="14:24" x14ac:dyDescent="0.2">
      <c r="N20" s="70"/>
      <c r="O20" s="64" t="s">
        <v>9</v>
      </c>
      <c r="P20" s="64">
        <v>6</v>
      </c>
      <c r="Q20" s="72">
        <v>0.2</v>
      </c>
      <c r="R20" s="25"/>
      <c r="S20" s="40" t="s">
        <v>309</v>
      </c>
      <c r="T20" s="41">
        <v>5.4</v>
      </c>
      <c r="U20" s="39"/>
      <c r="V20" s="40" t="s">
        <v>18</v>
      </c>
      <c r="W20" s="41">
        <v>11.5</v>
      </c>
    </row>
    <row r="21" spans="14:24" ht="16" thickBot="1" x14ac:dyDescent="0.25">
      <c r="N21" s="70"/>
      <c r="O21" s="65" t="s">
        <v>10</v>
      </c>
      <c r="P21" s="65">
        <v>17</v>
      </c>
      <c r="Q21" s="71">
        <v>0.56666666666666665</v>
      </c>
      <c r="R21" s="25"/>
      <c r="S21" s="40" t="s">
        <v>86</v>
      </c>
      <c r="T21" s="41">
        <v>5.4</v>
      </c>
      <c r="U21" s="39"/>
      <c r="V21" s="42" t="s">
        <v>21</v>
      </c>
      <c r="W21" s="43">
        <v>2</v>
      </c>
      <c r="X21" s="25"/>
    </row>
    <row r="22" spans="14:24" x14ac:dyDescent="0.2">
      <c r="N22" s="73" t="s">
        <v>16</v>
      </c>
      <c r="O22" s="64" t="s">
        <v>7</v>
      </c>
      <c r="P22" s="64">
        <v>5</v>
      </c>
      <c r="Q22" s="72">
        <v>0.16666666666666666</v>
      </c>
      <c r="R22" s="25"/>
      <c r="S22" s="40" t="s">
        <v>310</v>
      </c>
      <c r="T22" s="41">
        <v>20.14</v>
      </c>
      <c r="U22" s="39"/>
      <c r="V22" s="115"/>
      <c r="W22" s="116"/>
    </row>
    <row r="23" spans="14:24" x14ac:dyDescent="0.2">
      <c r="N23" s="73"/>
      <c r="O23" s="65" t="s">
        <v>8</v>
      </c>
      <c r="P23" s="65">
        <v>4</v>
      </c>
      <c r="Q23" s="71">
        <v>0.13333333333333333</v>
      </c>
      <c r="R23" s="25"/>
      <c r="S23" s="40" t="s">
        <v>50</v>
      </c>
      <c r="T23" s="41">
        <v>6.4</v>
      </c>
      <c r="U23" s="25"/>
      <c r="V23" s="25"/>
      <c r="W23" s="25"/>
    </row>
    <row r="24" spans="14:24" x14ac:dyDescent="0.2">
      <c r="N24" s="73"/>
      <c r="O24" s="64" t="s">
        <v>9</v>
      </c>
      <c r="P24" s="64">
        <v>12</v>
      </c>
      <c r="Q24" s="72">
        <v>0.4</v>
      </c>
      <c r="S24" s="40" t="s">
        <v>230</v>
      </c>
      <c r="T24" s="41">
        <v>3</v>
      </c>
    </row>
    <row r="25" spans="14:24" x14ac:dyDescent="0.2">
      <c r="N25" s="73"/>
      <c r="O25" s="65" t="s">
        <v>10</v>
      </c>
      <c r="P25" s="65">
        <v>9</v>
      </c>
      <c r="Q25" s="71">
        <v>0.3</v>
      </c>
      <c r="S25" s="40" t="s">
        <v>83</v>
      </c>
      <c r="T25" s="41">
        <v>12.06</v>
      </c>
    </row>
    <row r="26" spans="14:24" x14ac:dyDescent="0.2">
      <c r="N26" s="70" t="s">
        <v>18</v>
      </c>
      <c r="O26" s="85" t="s">
        <v>7</v>
      </c>
      <c r="P26" s="85">
        <v>8</v>
      </c>
      <c r="Q26" s="84">
        <v>0.26666666666666666</v>
      </c>
      <c r="S26" s="110" t="s">
        <v>231</v>
      </c>
      <c r="T26" s="111">
        <v>11.98</v>
      </c>
    </row>
    <row r="27" spans="14:24" x14ac:dyDescent="0.2">
      <c r="N27" s="70"/>
      <c r="O27" s="74" t="s">
        <v>8</v>
      </c>
      <c r="P27" s="74">
        <v>6</v>
      </c>
      <c r="Q27" s="79">
        <v>0.2</v>
      </c>
      <c r="S27" s="110" t="s">
        <v>84</v>
      </c>
      <c r="T27" s="112">
        <v>2</v>
      </c>
    </row>
    <row r="28" spans="14:24" x14ac:dyDescent="0.2">
      <c r="N28" s="70"/>
      <c r="O28" s="85" t="s">
        <v>9</v>
      </c>
      <c r="P28" s="85">
        <v>9</v>
      </c>
      <c r="Q28" s="84">
        <v>0.3</v>
      </c>
      <c r="S28" s="110" t="s">
        <v>85</v>
      </c>
      <c r="T28" s="112">
        <v>9.5</v>
      </c>
    </row>
    <row r="29" spans="14:24" ht="16" thickBot="1" x14ac:dyDescent="0.25">
      <c r="N29" s="70"/>
      <c r="O29" s="74" t="s">
        <v>10</v>
      </c>
      <c r="P29" s="74">
        <v>7</v>
      </c>
      <c r="Q29" s="79">
        <v>0.23333333333333334</v>
      </c>
      <c r="S29" s="113" t="s">
        <v>339</v>
      </c>
      <c r="T29" s="114">
        <v>2</v>
      </c>
    </row>
    <row r="30" spans="14:24" x14ac:dyDescent="0.2">
      <c r="N30" s="73" t="s">
        <v>21</v>
      </c>
      <c r="O30" s="85" t="s">
        <v>7</v>
      </c>
      <c r="P30" s="85">
        <v>2</v>
      </c>
      <c r="Q30" s="83">
        <v>6.6666666666666666E-2</v>
      </c>
      <c r="X30" s="35"/>
    </row>
    <row r="31" spans="14:24" x14ac:dyDescent="0.2">
      <c r="N31" s="73"/>
      <c r="O31" s="74" t="s">
        <v>8</v>
      </c>
      <c r="P31" s="74">
        <v>2</v>
      </c>
      <c r="Q31" s="81">
        <v>6.6666666666666666E-2</v>
      </c>
      <c r="X31" s="35"/>
    </row>
    <row r="32" spans="14:24" x14ac:dyDescent="0.2">
      <c r="N32" s="73"/>
      <c r="O32" s="85" t="s">
        <v>9</v>
      </c>
      <c r="P32" s="85">
        <v>5</v>
      </c>
      <c r="Q32" s="83">
        <v>0.16666666666666666</v>
      </c>
      <c r="X32" s="35"/>
    </row>
    <row r="33" spans="1:25" ht="16" thickBot="1" x14ac:dyDescent="0.25">
      <c r="N33" s="109"/>
      <c r="O33" s="82" t="s">
        <v>10</v>
      </c>
      <c r="P33" s="82">
        <v>21</v>
      </c>
      <c r="Q33" s="80">
        <v>0.7</v>
      </c>
      <c r="X33" s="35"/>
    </row>
    <row r="34" spans="1:25" x14ac:dyDescent="0.2">
      <c r="N34" s="75"/>
      <c r="O34" s="74"/>
      <c r="P34" s="74"/>
      <c r="Q34" s="66"/>
      <c r="X34" s="35"/>
    </row>
    <row r="35" spans="1:25" x14ac:dyDescent="0.2">
      <c r="N35" s="75"/>
      <c r="O35" s="74"/>
      <c r="P35" s="74"/>
      <c r="Q35" s="66"/>
      <c r="X35" s="35"/>
    </row>
    <row r="36" spans="1:25" x14ac:dyDescent="0.2">
      <c r="N36" s="75"/>
      <c r="O36" s="74"/>
      <c r="P36" s="74"/>
      <c r="Q36" s="66"/>
      <c r="X36" s="35"/>
    </row>
    <row r="37" spans="1:25" x14ac:dyDescent="0.2">
      <c r="N37" s="75"/>
      <c r="O37" s="74"/>
      <c r="P37" s="74"/>
      <c r="Q37" s="66"/>
      <c r="X37" s="35"/>
    </row>
    <row r="38" spans="1:25" ht="16" thickBot="1" x14ac:dyDescent="0.25"/>
    <row r="39" spans="1:25" ht="16" thickBot="1" x14ac:dyDescent="0.25">
      <c r="A39" s="128" t="s">
        <v>51</v>
      </c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30"/>
    </row>
    <row r="40" spans="1:25" x14ac:dyDescent="0.2">
      <c r="Y40" s="156"/>
    </row>
    <row r="41" spans="1:25" x14ac:dyDescent="0.2">
      <c r="Y41" s="156"/>
    </row>
    <row r="42" spans="1:25" x14ac:dyDescent="0.2">
      <c r="Y42" s="156"/>
    </row>
    <row r="43" spans="1:25" x14ac:dyDescent="0.2">
      <c r="Y43" s="156"/>
    </row>
    <row r="44" spans="1:25" x14ac:dyDescent="0.2">
      <c r="Y44" s="156"/>
    </row>
    <row r="55" spans="1:24" ht="16" thickBot="1" x14ac:dyDescent="0.25"/>
    <row r="56" spans="1:24" ht="16" thickBot="1" x14ac:dyDescent="0.25">
      <c r="A56" s="128" t="s">
        <v>52</v>
      </c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30"/>
    </row>
    <row r="102" spans="1:24" ht="16" thickBot="1" x14ac:dyDescent="0.25"/>
    <row r="103" spans="1:24" ht="16" thickBot="1" x14ac:dyDescent="0.25">
      <c r="A103" s="157" t="s">
        <v>53</v>
      </c>
      <c r="B103" s="158"/>
      <c r="C103" s="158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30"/>
    </row>
    <row r="104" spans="1:24" s="45" customFormat="1" ht="16" thickBot="1" x14ac:dyDescent="0.25">
      <c r="A104" s="159" t="s">
        <v>53</v>
      </c>
      <c r="B104" s="160"/>
      <c r="C104" s="87" t="s">
        <v>54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55" t="s">
        <v>63</v>
      </c>
      <c r="O104" s="56" t="s">
        <v>57</v>
      </c>
      <c r="P104" s="57" t="s">
        <v>67</v>
      </c>
      <c r="Q104" s="44"/>
      <c r="R104" s="44"/>
      <c r="S104" s="44"/>
      <c r="T104" s="44"/>
      <c r="U104" s="44"/>
      <c r="V104" s="44"/>
      <c r="W104" s="44"/>
    </row>
    <row r="105" spans="1:24" x14ac:dyDescent="0.2">
      <c r="A105" s="161" t="s">
        <v>55</v>
      </c>
      <c r="B105" s="162"/>
      <c r="C105" s="89">
        <v>1</v>
      </c>
      <c r="N105" s="58" t="s">
        <v>11</v>
      </c>
      <c r="O105" s="54"/>
      <c r="P105" s="59">
        <v>10</v>
      </c>
    </row>
    <row r="106" spans="1:24" x14ac:dyDescent="0.2">
      <c r="A106" s="90" t="s">
        <v>56</v>
      </c>
      <c r="B106" s="88"/>
      <c r="C106" s="91">
        <v>3</v>
      </c>
      <c r="N106" s="50"/>
      <c r="O106" s="60" t="s">
        <v>315</v>
      </c>
      <c r="P106" s="61">
        <v>1</v>
      </c>
    </row>
    <row r="107" spans="1:24" s="46" customFormat="1" ht="16" thickBot="1" x14ac:dyDescent="0.25">
      <c r="A107" s="154" t="s">
        <v>88</v>
      </c>
      <c r="B107" s="155"/>
      <c r="C107" s="92">
        <v>1</v>
      </c>
      <c r="N107" s="50"/>
      <c r="O107" s="60" t="s">
        <v>317</v>
      </c>
      <c r="P107" s="61">
        <v>1</v>
      </c>
    </row>
    <row r="108" spans="1:24" x14ac:dyDescent="0.2">
      <c r="N108" s="50"/>
      <c r="O108" s="60" t="s">
        <v>321</v>
      </c>
      <c r="P108" s="61">
        <v>1</v>
      </c>
    </row>
    <row r="109" spans="1:24" x14ac:dyDescent="0.2">
      <c r="N109" s="50"/>
      <c r="O109" s="60" t="s">
        <v>326</v>
      </c>
      <c r="P109" s="61">
        <v>1</v>
      </c>
    </row>
    <row r="110" spans="1:24" x14ac:dyDescent="0.2">
      <c r="N110" s="50"/>
      <c r="O110" s="60" t="s">
        <v>329</v>
      </c>
      <c r="P110" s="61">
        <v>1</v>
      </c>
    </row>
    <row r="111" spans="1:24" x14ac:dyDescent="0.2">
      <c r="N111" s="50"/>
      <c r="O111" s="60" t="s">
        <v>330</v>
      </c>
      <c r="P111" s="61">
        <v>1</v>
      </c>
    </row>
    <row r="112" spans="1:24" x14ac:dyDescent="0.2">
      <c r="N112" s="50"/>
      <c r="O112" s="60" t="s">
        <v>332</v>
      </c>
      <c r="P112" s="61">
        <v>1</v>
      </c>
    </row>
    <row r="113" spans="14:16" x14ac:dyDescent="0.2">
      <c r="N113" s="50"/>
      <c r="O113" s="60" t="s">
        <v>333</v>
      </c>
      <c r="P113" s="61">
        <v>1</v>
      </c>
    </row>
    <row r="114" spans="14:16" x14ac:dyDescent="0.2">
      <c r="N114" s="50"/>
      <c r="O114" s="60" t="s">
        <v>336</v>
      </c>
      <c r="P114" s="61">
        <v>1</v>
      </c>
    </row>
    <row r="115" spans="14:16" x14ac:dyDescent="0.2">
      <c r="N115" s="50"/>
      <c r="O115" s="60" t="s">
        <v>338</v>
      </c>
      <c r="P115" s="61">
        <v>1</v>
      </c>
    </row>
    <row r="116" spans="14:16" x14ac:dyDescent="0.2">
      <c r="N116" s="58" t="s">
        <v>16</v>
      </c>
      <c r="O116" s="54"/>
      <c r="P116" s="59">
        <v>8</v>
      </c>
    </row>
    <row r="117" spans="14:16" x14ac:dyDescent="0.2">
      <c r="N117" s="50"/>
      <c r="O117" s="60" t="s">
        <v>316</v>
      </c>
      <c r="P117" s="61">
        <v>1</v>
      </c>
    </row>
    <row r="118" spans="14:16" x14ac:dyDescent="0.2">
      <c r="N118" s="50"/>
      <c r="O118" s="60" t="s">
        <v>322</v>
      </c>
      <c r="P118" s="61">
        <v>1</v>
      </c>
    </row>
    <row r="119" spans="14:16" x14ac:dyDescent="0.2">
      <c r="N119" s="50"/>
      <c r="O119" s="60" t="s">
        <v>323</v>
      </c>
      <c r="P119" s="61">
        <v>1</v>
      </c>
    </row>
    <row r="120" spans="14:16" x14ac:dyDescent="0.2">
      <c r="N120" s="50"/>
      <c r="O120" s="60" t="s">
        <v>325</v>
      </c>
      <c r="P120" s="61">
        <v>1</v>
      </c>
    </row>
    <row r="121" spans="14:16" x14ac:dyDescent="0.2">
      <c r="N121" s="50"/>
      <c r="O121" s="60" t="s">
        <v>331</v>
      </c>
      <c r="P121" s="61">
        <v>1</v>
      </c>
    </row>
    <row r="122" spans="14:16" x14ac:dyDescent="0.2">
      <c r="N122" s="50"/>
      <c r="O122" s="60" t="s">
        <v>334</v>
      </c>
      <c r="P122" s="61">
        <v>1</v>
      </c>
    </row>
    <row r="123" spans="14:16" x14ac:dyDescent="0.2">
      <c r="N123" s="50"/>
      <c r="O123" s="60" t="s">
        <v>335</v>
      </c>
      <c r="P123" s="61">
        <v>1</v>
      </c>
    </row>
    <row r="124" spans="14:16" x14ac:dyDescent="0.2">
      <c r="N124" s="50"/>
      <c r="O124" s="60" t="s">
        <v>337</v>
      </c>
      <c r="P124" s="61">
        <v>1</v>
      </c>
    </row>
    <row r="125" spans="14:16" x14ac:dyDescent="0.2">
      <c r="N125" s="58" t="s">
        <v>18</v>
      </c>
      <c r="O125" s="54"/>
      <c r="P125" s="59">
        <v>3</v>
      </c>
    </row>
    <row r="126" spans="14:16" x14ac:dyDescent="0.2">
      <c r="N126" s="50"/>
      <c r="O126" s="60" t="s">
        <v>318</v>
      </c>
      <c r="P126" s="61">
        <v>1</v>
      </c>
    </row>
    <row r="127" spans="14:16" x14ac:dyDescent="0.2">
      <c r="N127" s="50"/>
      <c r="O127" s="60" t="s">
        <v>324</v>
      </c>
      <c r="P127" s="61">
        <v>1</v>
      </c>
    </row>
    <row r="128" spans="14:16" x14ac:dyDescent="0.2">
      <c r="N128" s="50"/>
      <c r="O128" s="60" t="s">
        <v>327</v>
      </c>
      <c r="P128" s="61">
        <v>1</v>
      </c>
    </row>
    <row r="129" spans="14:16" x14ac:dyDescent="0.2">
      <c r="N129" s="58" t="s">
        <v>21</v>
      </c>
      <c r="O129" s="54"/>
      <c r="P129" s="59">
        <v>2</v>
      </c>
    </row>
    <row r="130" spans="14:16" x14ac:dyDescent="0.2">
      <c r="N130" s="50"/>
      <c r="O130" s="60" t="s">
        <v>319</v>
      </c>
      <c r="P130" s="61">
        <v>1</v>
      </c>
    </row>
    <row r="131" spans="14:16" ht="16" thickBot="1" x14ac:dyDescent="0.25">
      <c r="N131" s="51"/>
      <c r="O131" s="52" t="s">
        <v>328</v>
      </c>
      <c r="P131" s="62">
        <v>1</v>
      </c>
    </row>
  </sheetData>
  <mergeCells count="25">
    <mergeCell ref="S17:T17"/>
    <mergeCell ref="V17:W17"/>
    <mergeCell ref="A39:X39"/>
    <mergeCell ref="A107:B107"/>
    <mergeCell ref="Y40:Y44"/>
    <mergeCell ref="A56:X56"/>
    <mergeCell ref="A103:X103"/>
    <mergeCell ref="A104:B104"/>
    <mergeCell ref="A105:B105"/>
    <mergeCell ref="A14:X14"/>
    <mergeCell ref="N16:Q16"/>
    <mergeCell ref="S16:T16"/>
    <mergeCell ref="S11:V11"/>
    <mergeCell ref="A1:X1"/>
    <mergeCell ref="A3:L3"/>
    <mergeCell ref="N4:O4"/>
    <mergeCell ref="S4:V4"/>
    <mergeCell ref="S5:V5"/>
    <mergeCell ref="S6:V6"/>
    <mergeCell ref="A7:F7"/>
    <mergeCell ref="S7:V7"/>
    <mergeCell ref="S8:V8"/>
    <mergeCell ref="S9:V9"/>
    <mergeCell ref="S10:V10"/>
    <mergeCell ref="V16:W16"/>
  </mergeCells>
  <pageMargins left="0.7" right="0.7" top="0.75" bottom="0.75" header="0.3" footer="0.3"/>
  <pageSetup paperSize="3" scale="53" orientation="landscape" horizontalDpi="1200" verticalDpi="1200" r:id="rId1"/>
  <rowBreaks count="1" manualBreakCount="1">
    <brk id="54" max="16383" man="1"/>
  </row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17"/>
  <sheetViews>
    <sheetView workbookViewId="0">
      <selection activeCell="J31" sqref="J31"/>
    </sheetView>
  </sheetViews>
  <sheetFormatPr baseColWidth="10" defaultColWidth="8.83203125" defaultRowHeight="15" x14ac:dyDescent="0.2"/>
  <cols>
    <col min="1" max="1" width="17.83203125" bestFit="1" customWidth="1"/>
    <col min="2" max="2" width="29.6640625" bestFit="1" customWidth="1"/>
    <col min="3" max="3" width="17" bestFit="1" customWidth="1"/>
    <col min="4" max="4" width="13.33203125" style="7" bestFit="1" customWidth="1"/>
  </cols>
  <sheetData>
    <row r="1" spans="1:4" x14ac:dyDescent="0.2">
      <c r="A1" s="8" t="s">
        <v>12</v>
      </c>
      <c r="B1" s="8" t="s">
        <v>13</v>
      </c>
      <c r="C1" s="8" t="s">
        <v>14</v>
      </c>
      <c r="D1" s="9" t="s">
        <v>15</v>
      </c>
    </row>
    <row r="2" spans="1:4" x14ac:dyDescent="0.2">
      <c r="A2" s="163" t="s">
        <v>11</v>
      </c>
      <c r="B2" t="s">
        <v>7</v>
      </c>
      <c r="C2">
        <v>3</v>
      </c>
      <c r="D2" s="7">
        <v>0.1</v>
      </c>
    </row>
    <row r="3" spans="1:4" x14ac:dyDescent="0.2">
      <c r="A3" s="164"/>
      <c r="B3" t="s">
        <v>8</v>
      </c>
      <c r="C3">
        <v>4</v>
      </c>
      <c r="D3" s="7">
        <v>0.13333333333333333</v>
      </c>
    </row>
    <row r="4" spans="1:4" x14ac:dyDescent="0.2">
      <c r="A4" s="164"/>
      <c r="B4" t="s">
        <v>9</v>
      </c>
      <c r="C4">
        <v>6</v>
      </c>
      <c r="D4" s="7">
        <v>0.2</v>
      </c>
    </row>
    <row r="5" spans="1:4" x14ac:dyDescent="0.2">
      <c r="A5" s="164"/>
      <c r="B5" t="s">
        <v>10</v>
      </c>
      <c r="C5">
        <v>17</v>
      </c>
      <c r="D5" s="7">
        <v>0.56666666666666665</v>
      </c>
    </row>
    <row r="6" spans="1:4" x14ac:dyDescent="0.2">
      <c r="A6" s="164" t="s">
        <v>16</v>
      </c>
      <c r="B6" t="s">
        <v>7</v>
      </c>
      <c r="C6">
        <v>5</v>
      </c>
      <c r="D6" s="7">
        <v>0.16666666666666666</v>
      </c>
    </row>
    <row r="7" spans="1:4" x14ac:dyDescent="0.2">
      <c r="A7" s="164"/>
      <c r="B7" t="s">
        <v>8</v>
      </c>
      <c r="C7">
        <v>4</v>
      </c>
      <c r="D7" s="7">
        <v>0.13333333333333333</v>
      </c>
    </row>
    <row r="8" spans="1:4" x14ac:dyDescent="0.2">
      <c r="A8" s="164"/>
      <c r="B8" t="s">
        <v>9</v>
      </c>
      <c r="C8">
        <v>12</v>
      </c>
      <c r="D8" s="7">
        <v>0.4</v>
      </c>
    </row>
    <row r="9" spans="1:4" x14ac:dyDescent="0.2">
      <c r="A9" s="164"/>
      <c r="B9" t="s">
        <v>10</v>
      </c>
      <c r="C9">
        <v>9</v>
      </c>
      <c r="D9" s="7">
        <v>0.3</v>
      </c>
    </row>
    <row r="10" spans="1:4" x14ac:dyDescent="0.2">
      <c r="A10" s="163" t="s">
        <v>18</v>
      </c>
      <c r="B10" s="86" t="s">
        <v>7</v>
      </c>
      <c r="C10">
        <v>8</v>
      </c>
      <c r="D10" s="7">
        <v>0.26666666666666666</v>
      </c>
    </row>
    <row r="11" spans="1:4" x14ac:dyDescent="0.2">
      <c r="A11" s="164"/>
      <c r="B11" s="86" t="s">
        <v>8</v>
      </c>
      <c r="C11">
        <v>6</v>
      </c>
      <c r="D11" s="7">
        <v>0.2</v>
      </c>
    </row>
    <row r="12" spans="1:4" x14ac:dyDescent="0.2">
      <c r="A12" s="164"/>
      <c r="B12" s="86" t="s">
        <v>9</v>
      </c>
      <c r="C12">
        <v>9</v>
      </c>
      <c r="D12" s="7">
        <v>0.3</v>
      </c>
    </row>
    <row r="13" spans="1:4" x14ac:dyDescent="0.2">
      <c r="A13" s="164"/>
      <c r="B13" s="86" t="s">
        <v>10</v>
      </c>
      <c r="C13">
        <v>7</v>
      </c>
      <c r="D13" s="7">
        <v>0.23333333333333334</v>
      </c>
    </row>
    <row r="14" spans="1:4" x14ac:dyDescent="0.2">
      <c r="A14" s="164" t="s">
        <v>21</v>
      </c>
      <c r="B14" s="86" t="s">
        <v>7</v>
      </c>
      <c r="C14">
        <v>2</v>
      </c>
      <c r="D14" s="7">
        <v>6.6666666666666666E-2</v>
      </c>
    </row>
    <row r="15" spans="1:4" x14ac:dyDescent="0.2">
      <c r="A15" s="164"/>
      <c r="B15" s="86" t="s">
        <v>8</v>
      </c>
      <c r="C15">
        <v>2</v>
      </c>
      <c r="D15" s="7">
        <v>6.6666666666666666E-2</v>
      </c>
    </row>
    <row r="16" spans="1:4" x14ac:dyDescent="0.2">
      <c r="A16" s="164"/>
      <c r="B16" s="86" t="s">
        <v>9</v>
      </c>
      <c r="C16">
        <v>5</v>
      </c>
      <c r="D16" s="7">
        <v>0.16666666666666666</v>
      </c>
    </row>
    <row r="17" spans="1:4" x14ac:dyDescent="0.2">
      <c r="A17" s="164"/>
      <c r="B17" s="86" t="s">
        <v>10</v>
      </c>
      <c r="C17">
        <v>21</v>
      </c>
      <c r="D17" s="7">
        <v>0.7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P31"/>
  <sheetViews>
    <sheetView workbookViewId="0">
      <selection activeCell="A2" sqref="A2:A31"/>
    </sheetView>
  </sheetViews>
  <sheetFormatPr baseColWidth="10" defaultColWidth="8.83203125" defaultRowHeight="15" x14ac:dyDescent="0.2"/>
  <cols>
    <col min="1" max="1" width="13.1640625" bestFit="1" customWidth="1"/>
    <col min="2" max="16" width="8.83203125" style="108"/>
  </cols>
  <sheetData>
    <row r="1" spans="1:16" x14ac:dyDescent="0.2">
      <c r="A1" s="93" t="s">
        <v>0</v>
      </c>
      <c r="B1" s="108" t="s">
        <v>154</v>
      </c>
      <c r="C1" s="108" t="s">
        <v>155</v>
      </c>
      <c r="D1" s="108" t="s">
        <v>232</v>
      </c>
      <c r="E1" s="108" t="s">
        <v>157</v>
      </c>
      <c r="F1" s="108" t="s">
        <v>245</v>
      </c>
      <c r="G1" s="108" t="s">
        <v>252</v>
      </c>
      <c r="H1" s="108" t="s">
        <v>250</v>
      </c>
      <c r="I1" s="108" t="s">
        <v>253</v>
      </c>
      <c r="J1" s="108" t="s">
        <v>1</v>
      </c>
      <c r="K1" s="108" t="s">
        <v>171</v>
      </c>
      <c r="L1" s="108" t="s">
        <v>69</v>
      </c>
      <c r="M1" s="108" t="s">
        <v>70</v>
      </c>
      <c r="N1" s="108" t="s">
        <v>102</v>
      </c>
      <c r="O1" s="108" t="s">
        <v>71</v>
      </c>
      <c r="P1" s="108" t="s">
        <v>89</v>
      </c>
    </row>
    <row r="2" spans="1:16" x14ac:dyDescent="0.2">
      <c r="A2" s="93" t="s">
        <v>343</v>
      </c>
      <c r="B2" s="108" t="s">
        <v>3</v>
      </c>
      <c r="C2" s="108" t="s">
        <v>73</v>
      </c>
      <c r="D2" s="108" t="s">
        <v>233</v>
      </c>
      <c r="E2" s="108" t="s">
        <v>158</v>
      </c>
      <c r="F2" s="108" t="s">
        <v>76</v>
      </c>
      <c r="G2" s="108" t="s">
        <v>73</v>
      </c>
      <c r="H2" s="108" t="s">
        <v>6</v>
      </c>
      <c r="I2" s="108" t="s">
        <v>98</v>
      </c>
      <c r="J2" s="108" t="s">
        <v>281</v>
      </c>
      <c r="K2" s="108" t="s">
        <v>172</v>
      </c>
      <c r="L2" s="108" t="s">
        <v>201</v>
      </c>
      <c r="M2" s="108" t="s">
        <v>100</v>
      </c>
      <c r="N2" s="108" t="s">
        <v>103</v>
      </c>
      <c r="O2" s="108" t="s">
        <v>130</v>
      </c>
      <c r="P2" s="108" t="s">
        <v>90</v>
      </c>
    </row>
    <row r="3" spans="1:16" x14ac:dyDescent="0.2">
      <c r="A3" s="108" t="s">
        <v>344</v>
      </c>
      <c r="B3" s="108" t="s">
        <v>6</v>
      </c>
      <c r="C3" s="108" t="s">
        <v>91</v>
      </c>
      <c r="D3" s="108" t="s">
        <v>100</v>
      </c>
      <c r="E3" s="108" t="s">
        <v>159</v>
      </c>
      <c r="F3" s="108" t="s">
        <v>100</v>
      </c>
      <c r="G3" s="108" t="s">
        <v>251</v>
      </c>
      <c r="H3" s="108" t="s">
        <v>76</v>
      </c>
      <c r="I3" s="108" t="s">
        <v>254</v>
      </c>
      <c r="J3" s="108" t="s">
        <v>282</v>
      </c>
      <c r="K3" s="108" t="s">
        <v>173</v>
      </c>
      <c r="L3" s="108" t="s">
        <v>202</v>
      </c>
      <c r="M3" s="108" t="s">
        <v>100</v>
      </c>
      <c r="N3" s="108" t="s">
        <v>104</v>
      </c>
      <c r="O3" s="108" t="s">
        <v>131</v>
      </c>
      <c r="P3" s="108" t="s">
        <v>91</v>
      </c>
    </row>
    <row r="4" spans="1:16" x14ac:dyDescent="0.2">
      <c r="A4" s="108" t="s">
        <v>345</v>
      </c>
      <c r="B4" s="108" t="s">
        <v>3</v>
      </c>
      <c r="C4" s="108" t="s">
        <v>6</v>
      </c>
      <c r="D4" s="108" t="s">
        <v>234</v>
      </c>
      <c r="E4" s="108" t="s">
        <v>73</v>
      </c>
      <c r="F4" s="108" t="s">
        <v>93</v>
      </c>
      <c r="G4" s="108" t="s">
        <v>3</v>
      </c>
      <c r="H4" s="108" t="s">
        <v>76</v>
      </c>
      <c r="I4" s="108" t="s">
        <v>255</v>
      </c>
      <c r="J4" s="108" t="s">
        <v>283</v>
      </c>
      <c r="K4" s="108" t="s">
        <v>174</v>
      </c>
      <c r="L4" s="108" t="s">
        <v>203</v>
      </c>
      <c r="M4" s="108" t="s">
        <v>100</v>
      </c>
      <c r="N4" s="108" t="s">
        <v>105</v>
      </c>
      <c r="O4" s="108" t="s">
        <v>132</v>
      </c>
      <c r="P4" s="108" t="s">
        <v>76</v>
      </c>
    </row>
    <row r="5" spans="1:16" x14ac:dyDescent="0.2">
      <c r="A5" s="108" t="s">
        <v>346</v>
      </c>
      <c r="B5" s="108" t="s">
        <v>73</v>
      </c>
      <c r="C5" s="108" t="s">
        <v>91</v>
      </c>
      <c r="D5" s="108" t="s">
        <v>235</v>
      </c>
      <c r="E5" s="108" t="s">
        <v>2</v>
      </c>
      <c r="F5" s="108" t="s">
        <v>3</v>
      </c>
      <c r="G5" s="108" t="s">
        <v>100</v>
      </c>
      <c r="H5" s="108" t="s">
        <v>251</v>
      </c>
      <c r="I5" s="108" t="s">
        <v>256</v>
      </c>
      <c r="J5" s="108" t="s">
        <v>284</v>
      </c>
      <c r="K5" s="108" t="s">
        <v>175</v>
      </c>
      <c r="L5" s="108" t="s">
        <v>204</v>
      </c>
      <c r="M5" s="108" t="s">
        <v>76</v>
      </c>
      <c r="N5" s="108" t="s">
        <v>106</v>
      </c>
      <c r="O5" s="108" t="s">
        <v>117</v>
      </c>
      <c r="P5" s="108" t="s">
        <v>91</v>
      </c>
    </row>
    <row r="6" spans="1:16" x14ac:dyDescent="0.2">
      <c r="A6" s="108" t="s">
        <v>347</v>
      </c>
      <c r="B6" s="108" t="s">
        <v>3</v>
      </c>
      <c r="C6" s="108" t="s">
        <v>92</v>
      </c>
      <c r="D6" s="108" t="s">
        <v>236</v>
      </c>
      <c r="E6" s="108" t="s">
        <v>82</v>
      </c>
      <c r="F6" s="108" t="s">
        <v>2</v>
      </c>
      <c r="G6" s="108" t="s">
        <v>4</v>
      </c>
      <c r="H6" s="108" t="s">
        <v>76</v>
      </c>
      <c r="I6" s="108" t="s">
        <v>257</v>
      </c>
      <c r="J6" s="108" t="s">
        <v>285</v>
      </c>
      <c r="K6" s="108" t="s">
        <v>176</v>
      </c>
      <c r="L6" s="108" t="s">
        <v>205</v>
      </c>
      <c r="M6" s="108" t="s">
        <v>3</v>
      </c>
      <c r="N6" s="108" t="s">
        <v>107</v>
      </c>
      <c r="O6" s="108" t="s">
        <v>133</v>
      </c>
      <c r="P6" s="108" t="s">
        <v>3</v>
      </c>
    </row>
    <row r="7" spans="1:16" x14ac:dyDescent="0.2">
      <c r="A7" s="108" t="s">
        <v>348</v>
      </c>
      <c r="B7" s="108" t="s">
        <v>3</v>
      </c>
      <c r="C7" s="108" t="s">
        <v>92</v>
      </c>
      <c r="D7" s="108" t="s">
        <v>80</v>
      </c>
      <c r="E7" s="108" t="s">
        <v>160</v>
      </c>
      <c r="F7" s="108" t="s">
        <v>4</v>
      </c>
      <c r="G7" s="108" t="s">
        <v>5</v>
      </c>
      <c r="H7" s="108" t="s">
        <v>5</v>
      </c>
      <c r="I7" s="108" t="s">
        <v>258</v>
      </c>
      <c r="J7" s="108" t="s">
        <v>286</v>
      </c>
      <c r="K7" s="108" t="s">
        <v>177</v>
      </c>
      <c r="L7" s="108" t="s">
        <v>206</v>
      </c>
      <c r="M7" s="108" t="s">
        <v>3</v>
      </c>
      <c r="N7" s="108" t="s">
        <v>108</v>
      </c>
      <c r="O7" s="108" t="s">
        <v>134</v>
      </c>
      <c r="P7" s="108" t="s">
        <v>92</v>
      </c>
    </row>
    <row r="8" spans="1:16" x14ac:dyDescent="0.2">
      <c r="A8" s="108" t="s">
        <v>349</v>
      </c>
      <c r="B8" s="108" t="s">
        <v>3</v>
      </c>
      <c r="C8" s="108" t="s">
        <v>6</v>
      </c>
      <c r="D8" s="108" t="s">
        <v>237</v>
      </c>
      <c r="E8" s="108" t="s">
        <v>161</v>
      </c>
      <c r="F8" s="108" t="s">
        <v>5</v>
      </c>
      <c r="G8" s="108" t="s">
        <v>100</v>
      </c>
      <c r="H8" s="108" t="s">
        <v>251</v>
      </c>
      <c r="I8" s="108" t="s">
        <v>259</v>
      </c>
      <c r="J8" s="108" t="s">
        <v>287</v>
      </c>
      <c r="K8" s="108" t="s">
        <v>178</v>
      </c>
      <c r="L8" s="108" t="s">
        <v>207</v>
      </c>
      <c r="M8" s="108" t="s">
        <v>3</v>
      </c>
      <c r="N8" s="108" t="s">
        <v>109</v>
      </c>
      <c r="O8" s="108" t="s">
        <v>135</v>
      </c>
      <c r="P8" s="108" t="s">
        <v>91</v>
      </c>
    </row>
    <row r="9" spans="1:16" x14ac:dyDescent="0.2">
      <c r="A9" s="108" t="s">
        <v>350</v>
      </c>
      <c r="B9" s="108" t="s">
        <v>6</v>
      </c>
      <c r="C9" s="108" t="s">
        <v>97</v>
      </c>
      <c r="D9" s="108" t="s">
        <v>233</v>
      </c>
      <c r="E9" s="108" t="s">
        <v>162</v>
      </c>
      <c r="F9" s="108" t="s">
        <v>246</v>
      </c>
      <c r="G9" s="108" t="s">
        <v>100</v>
      </c>
      <c r="H9" s="108" t="s">
        <v>251</v>
      </c>
      <c r="I9" s="108" t="s">
        <v>260</v>
      </c>
      <c r="J9" s="108" t="s">
        <v>288</v>
      </c>
      <c r="K9" s="108" t="s">
        <v>179</v>
      </c>
      <c r="L9" s="108" t="s">
        <v>208</v>
      </c>
      <c r="M9" s="108" t="s">
        <v>100</v>
      </c>
      <c r="N9" s="108" t="s">
        <v>110</v>
      </c>
      <c r="O9" s="108" t="s">
        <v>136</v>
      </c>
      <c r="P9" s="108" t="s">
        <v>76</v>
      </c>
    </row>
    <row r="10" spans="1:16" x14ac:dyDescent="0.2">
      <c r="A10" s="108" t="s">
        <v>351</v>
      </c>
      <c r="B10" s="108" t="s">
        <v>3</v>
      </c>
      <c r="C10" s="108" t="s">
        <v>98</v>
      </c>
      <c r="D10" s="108" t="s">
        <v>82</v>
      </c>
      <c r="E10" s="108" t="s">
        <v>162</v>
      </c>
      <c r="F10" s="108" t="s">
        <v>101</v>
      </c>
      <c r="G10" s="108" t="s">
        <v>4</v>
      </c>
      <c r="H10" s="108" t="s">
        <v>6</v>
      </c>
      <c r="I10" s="108" t="s">
        <v>261</v>
      </c>
      <c r="J10" s="108" t="s">
        <v>81</v>
      </c>
      <c r="K10" s="108" t="s">
        <v>180</v>
      </c>
      <c r="L10" s="108" t="s">
        <v>209</v>
      </c>
      <c r="M10" s="108" t="s">
        <v>4</v>
      </c>
      <c r="N10" s="108" t="s">
        <v>100</v>
      </c>
      <c r="O10" s="108" t="s">
        <v>137</v>
      </c>
      <c r="P10" s="108" t="s">
        <v>91</v>
      </c>
    </row>
    <row r="11" spans="1:16" x14ac:dyDescent="0.2">
      <c r="A11" s="108" t="s">
        <v>352</v>
      </c>
      <c r="B11" s="108" t="s">
        <v>3</v>
      </c>
      <c r="C11" s="108" t="s">
        <v>92</v>
      </c>
      <c r="D11" s="108" t="s">
        <v>167</v>
      </c>
      <c r="E11" s="108" t="s">
        <v>163</v>
      </c>
      <c r="F11" s="108" t="s">
        <v>75</v>
      </c>
      <c r="G11" s="108" t="s">
        <v>93</v>
      </c>
      <c r="H11" s="108" t="s">
        <v>3</v>
      </c>
      <c r="I11" s="108" t="s">
        <v>262</v>
      </c>
      <c r="J11" s="108" t="s">
        <v>289</v>
      </c>
      <c r="K11" s="108" t="s">
        <v>181</v>
      </c>
      <c r="L11" s="108" t="s">
        <v>210</v>
      </c>
      <c r="M11" s="108" t="s">
        <v>2</v>
      </c>
      <c r="N11" s="108" t="s">
        <v>111</v>
      </c>
      <c r="O11" s="108" t="s">
        <v>138</v>
      </c>
      <c r="P11" s="108" t="s">
        <v>3</v>
      </c>
    </row>
    <row r="12" spans="1:16" x14ac:dyDescent="0.2">
      <c r="A12" s="108" t="s">
        <v>353</v>
      </c>
      <c r="B12" s="108" t="s">
        <v>6</v>
      </c>
      <c r="C12" s="108" t="s">
        <v>6</v>
      </c>
      <c r="D12" s="108" t="s">
        <v>101</v>
      </c>
      <c r="E12" s="108" t="s">
        <v>164</v>
      </c>
      <c r="F12" s="108" t="s">
        <v>6</v>
      </c>
      <c r="G12" s="108" t="s">
        <v>3</v>
      </c>
      <c r="H12" s="108" t="s">
        <v>6</v>
      </c>
      <c r="I12" s="108" t="s">
        <v>72</v>
      </c>
      <c r="J12" s="108" t="s">
        <v>290</v>
      </c>
      <c r="K12" s="108" t="s">
        <v>182</v>
      </c>
      <c r="L12" s="108" t="s">
        <v>211</v>
      </c>
      <c r="M12" s="108" t="s">
        <v>76</v>
      </c>
      <c r="N12" s="108" t="s">
        <v>112</v>
      </c>
      <c r="O12" s="108" t="s">
        <v>139</v>
      </c>
      <c r="P12" s="108" t="s">
        <v>93</v>
      </c>
    </row>
    <row r="13" spans="1:16" x14ac:dyDescent="0.2">
      <c r="A13" s="108" t="s">
        <v>354</v>
      </c>
      <c r="B13" s="108" t="s">
        <v>76</v>
      </c>
      <c r="C13" s="108" t="s">
        <v>91</v>
      </c>
      <c r="D13" s="108" t="s">
        <v>74</v>
      </c>
      <c r="E13" s="108" t="s">
        <v>165</v>
      </c>
      <c r="F13" s="108" t="s">
        <v>76</v>
      </c>
      <c r="G13" s="108" t="s">
        <v>6</v>
      </c>
      <c r="H13" s="108" t="s">
        <v>3</v>
      </c>
      <c r="I13" s="108" t="s">
        <v>263</v>
      </c>
      <c r="J13" s="108" t="s">
        <v>291</v>
      </c>
      <c r="K13" s="108" t="s">
        <v>183</v>
      </c>
      <c r="L13" s="108" t="s">
        <v>212</v>
      </c>
      <c r="M13" s="108" t="s">
        <v>3</v>
      </c>
      <c r="N13" s="108" t="s">
        <v>113</v>
      </c>
      <c r="O13" s="108" t="s">
        <v>113</v>
      </c>
      <c r="P13" s="108" t="s">
        <v>91</v>
      </c>
    </row>
    <row r="14" spans="1:16" x14ac:dyDescent="0.2">
      <c r="A14" s="108" t="s">
        <v>355</v>
      </c>
      <c r="B14" s="108" t="s">
        <v>6</v>
      </c>
      <c r="C14" s="108" t="s">
        <v>97</v>
      </c>
      <c r="D14" s="108" t="s">
        <v>160</v>
      </c>
      <c r="E14" s="108" t="s">
        <v>82</v>
      </c>
      <c r="F14" s="108" t="s">
        <v>93</v>
      </c>
      <c r="G14" s="108" t="s">
        <v>73</v>
      </c>
      <c r="H14" s="108" t="s">
        <v>251</v>
      </c>
      <c r="I14" s="108" t="s">
        <v>264</v>
      </c>
      <c r="J14" s="108" t="s">
        <v>292</v>
      </c>
      <c r="K14" s="108" t="s">
        <v>184</v>
      </c>
      <c r="L14" s="108" t="s">
        <v>213</v>
      </c>
      <c r="M14" s="108" t="s">
        <v>73</v>
      </c>
      <c r="N14" s="108" t="s">
        <v>114</v>
      </c>
      <c r="O14" s="108" t="s">
        <v>114</v>
      </c>
      <c r="P14" s="108" t="s">
        <v>3</v>
      </c>
    </row>
    <row r="15" spans="1:16" x14ac:dyDescent="0.2">
      <c r="A15" s="108" t="s">
        <v>356</v>
      </c>
      <c r="B15" s="108" t="s">
        <v>3</v>
      </c>
      <c r="C15" s="108" t="s">
        <v>6</v>
      </c>
      <c r="D15" s="108" t="s">
        <v>100</v>
      </c>
      <c r="E15" s="108" t="s">
        <v>166</v>
      </c>
      <c r="F15" s="108" t="s">
        <v>68</v>
      </c>
      <c r="G15" s="108" t="s">
        <v>6</v>
      </c>
      <c r="H15" s="108" t="s">
        <v>5</v>
      </c>
      <c r="I15" s="108" t="s">
        <v>265</v>
      </c>
      <c r="J15" s="108" t="s">
        <v>293</v>
      </c>
      <c r="K15" s="108" t="s">
        <v>185</v>
      </c>
      <c r="L15" s="108" t="s">
        <v>214</v>
      </c>
      <c r="M15" s="108" t="s">
        <v>4</v>
      </c>
      <c r="N15" s="108" t="s">
        <v>115</v>
      </c>
      <c r="O15" s="108" t="s">
        <v>140</v>
      </c>
      <c r="P15" s="108" t="s">
        <v>94</v>
      </c>
    </row>
    <row r="16" spans="1:16" x14ac:dyDescent="0.2">
      <c r="A16" s="108" t="s">
        <v>357</v>
      </c>
      <c r="B16" s="108" t="s">
        <v>6</v>
      </c>
      <c r="C16" s="108" t="s">
        <v>156</v>
      </c>
      <c r="D16" s="108" t="s">
        <v>77</v>
      </c>
      <c r="E16" s="108" t="s">
        <v>167</v>
      </c>
      <c r="F16" s="108" t="s">
        <v>73</v>
      </c>
      <c r="G16" s="108" t="s">
        <v>93</v>
      </c>
      <c r="H16" s="108" t="s">
        <v>76</v>
      </c>
      <c r="I16" s="108" t="s">
        <v>266</v>
      </c>
      <c r="J16" s="108" t="s">
        <v>294</v>
      </c>
      <c r="K16" s="108" t="s">
        <v>186</v>
      </c>
      <c r="L16" s="108" t="s">
        <v>215</v>
      </c>
      <c r="M16" s="108" t="s">
        <v>100</v>
      </c>
      <c r="N16" s="108" t="s">
        <v>116</v>
      </c>
      <c r="O16" s="108" t="s">
        <v>141</v>
      </c>
      <c r="P16" s="108" t="s">
        <v>95</v>
      </c>
    </row>
    <row r="17" spans="1:16" x14ac:dyDescent="0.2">
      <c r="A17" s="108" t="s">
        <v>358</v>
      </c>
      <c r="B17" s="108" t="s">
        <v>73</v>
      </c>
      <c r="C17" s="108" t="s">
        <v>6</v>
      </c>
      <c r="D17" s="108" t="s">
        <v>165</v>
      </c>
      <c r="E17" s="108" t="s">
        <v>159</v>
      </c>
      <c r="F17" s="108" t="s">
        <v>2</v>
      </c>
      <c r="G17" s="108" t="s">
        <v>235</v>
      </c>
      <c r="H17" s="108" t="s">
        <v>68</v>
      </c>
      <c r="I17" s="108" t="s">
        <v>267</v>
      </c>
      <c r="J17" s="108" t="s">
        <v>295</v>
      </c>
      <c r="K17" s="108" t="s">
        <v>187</v>
      </c>
      <c r="L17" s="108" t="s">
        <v>216</v>
      </c>
      <c r="M17" s="108" t="s">
        <v>93</v>
      </c>
      <c r="N17" s="108" t="s">
        <v>79</v>
      </c>
      <c r="O17" s="108" t="s">
        <v>142</v>
      </c>
      <c r="P17" s="108" t="s">
        <v>96</v>
      </c>
    </row>
    <row r="18" spans="1:16" x14ac:dyDescent="0.2">
      <c r="A18" s="108" t="s">
        <v>359</v>
      </c>
      <c r="B18" s="108" t="s">
        <v>3</v>
      </c>
      <c r="C18" s="108" t="s">
        <v>92</v>
      </c>
      <c r="D18" s="108" t="s">
        <v>238</v>
      </c>
      <c r="E18" s="108" t="s">
        <v>163</v>
      </c>
      <c r="F18" s="108" t="s">
        <v>247</v>
      </c>
      <c r="G18" s="108" t="s">
        <v>100</v>
      </c>
      <c r="H18" s="108" t="s">
        <v>251</v>
      </c>
      <c r="I18" s="108" t="s">
        <v>268</v>
      </c>
      <c r="J18" s="108" t="s">
        <v>296</v>
      </c>
      <c r="K18" s="108" t="s">
        <v>188</v>
      </c>
      <c r="L18" s="108" t="s">
        <v>217</v>
      </c>
      <c r="M18" s="108" t="s">
        <v>6</v>
      </c>
      <c r="N18" s="108" t="s">
        <v>117</v>
      </c>
      <c r="O18" s="108" t="s">
        <v>117</v>
      </c>
      <c r="P18" s="108" t="s">
        <v>3</v>
      </c>
    </row>
    <row r="19" spans="1:16" x14ac:dyDescent="0.2">
      <c r="A19" s="108" t="s">
        <v>360</v>
      </c>
      <c r="B19" s="108" t="s">
        <v>3</v>
      </c>
      <c r="C19" s="108" t="s">
        <v>93</v>
      </c>
      <c r="D19" s="108" t="s">
        <v>239</v>
      </c>
      <c r="E19" s="108" t="s">
        <v>101</v>
      </c>
      <c r="F19" s="108" t="s">
        <v>168</v>
      </c>
      <c r="G19" s="108" t="s">
        <v>168</v>
      </c>
      <c r="H19" s="108" t="s">
        <v>168</v>
      </c>
      <c r="I19" s="108" t="s">
        <v>261</v>
      </c>
      <c r="J19" s="108" t="s">
        <v>297</v>
      </c>
      <c r="K19" s="108" t="s">
        <v>189</v>
      </c>
      <c r="L19" s="108" t="s">
        <v>218</v>
      </c>
      <c r="M19" s="108" t="s">
        <v>101</v>
      </c>
      <c r="N19" s="108" t="s">
        <v>118</v>
      </c>
      <c r="O19" s="108" t="s">
        <v>118</v>
      </c>
      <c r="P19" s="108" t="s">
        <v>93</v>
      </c>
    </row>
    <row r="20" spans="1:16" x14ac:dyDescent="0.2">
      <c r="A20" s="108" t="s">
        <v>361</v>
      </c>
      <c r="B20" s="108" t="s">
        <v>73</v>
      </c>
      <c r="C20" s="108" t="s">
        <v>98</v>
      </c>
      <c r="D20" s="108" t="s">
        <v>2</v>
      </c>
      <c r="E20" s="108" t="s">
        <v>5</v>
      </c>
      <c r="F20" s="108" t="s">
        <v>76</v>
      </c>
      <c r="G20" s="108" t="s">
        <v>4</v>
      </c>
      <c r="H20" s="108" t="s">
        <v>76</v>
      </c>
      <c r="I20" s="108" t="s">
        <v>269</v>
      </c>
      <c r="J20" s="108" t="s">
        <v>298</v>
      </c>
      <c r="K20" s="108" t="s">
        <v>190</v>
      </c>
      <c r="L20" s="108" t="s">
        <v>219</v>
      </c>
      <c r="M20" s="108" t="s">
        <v>4</v>
      </c>
      <c r="N20" s="108" t="s">
        <v>119</v>
      </c>
      <c r="O20" s="108" t="s">
        <v>143</v>
      </c>
      <c r="P20" s="108" t="s">
        <v>3</v>
      </c>
    </row>
    <row r="21" spans="1:16" x14ac:dyDescent="0.2">
      <c r="A21" s="108" t="s">
        <v>362</v>
      </c>
      <c r="B21" s="108" t="s">
        <v>3</v>
      </c>
      <c r="C21" s="108" t="s">
        <v>3</v>
      </c>
      <c r="D21" s="108" t="s">
        <v>240</v>
      </c>
      <c r="E21" s="108" t="s">
        <v>168</v>
      </c>
      <c r="F21" s="108" t="s">
        <v>101</v>
      </c>
      <c r="G21" s="108" t="s">
        <v>101</v>
      </c>
      <c r="H21" s="108" t="s">
        <v>73</v>
      </c>
      <c r="I21" s="108" t="s">
        <v>270</v>
      </c>
      <c r="J21" s="108" t="s">
        <v>299</v>
      </c>
      <c r="K21" s="108" t="s">
        <v>191</v>
      </c>
      <c r="L21" s="108" t="s">
        <v>208</v>
      </c>
      <c r="M21" s="108" t="s">
        <v>5</v>
      </c>
      <c r="N21" s="108" t="s">
        <v>120</v>
      </c>
      <c r="O21" s="108" t="s">
        <v>144</v>
      </c>
      <c r="P21" s="108" t="s">
        <v>97</v>
      </c>
    </row>
    <row r="22" spans="1:16" x14ac:dyDescent="0.2">
      <c r="A22" s="108" t="s">
        <v>363</v>
      </c>
      <c r="B22" s="108" t="s">
        <v>6</v>
      </c>
      <c r="C22" s="108" t="s">
        <v>73</v>
      </c>
      <c r="D22" s="108" t="s">
        <v>241</v>
      </c>
      <c r="E22" s="108" t="s">
        <v>169</v>
      </c>
      <c r="F22" s="108" t="s">
        <v>75</v>
      </c>
      <c r="G22" s="108" t="s">
        <v>6</v>
      </c>
      <c r="H22" s="108" t="s">
        <v>93</v>
      </c>
      <c r="I22" s="108" t="s">
        <v>271</v>
      </c>
      <c r="J22" s="108" t="s">
        <v>110</v>
      </c>
      <c r="K22" s="108" t="s">
        <v>78</v>
      </c>
      <c r="L22" s="108" t="s">
        <v>220</v>
      </c>
      <c r="M22" s="108" t="s">
        <v>73</v>
      </c>
      <c r="N22" s="108" t="s">
        <v>121</v>
      </c>
      <c r="O22" s="108" t="s">
        <v>145</v>
      </c>
      <c r="P22" s="108" t="s">
        <v>73</v>
      </c>
    </row>
    <row r="23" spans="1:16" x14ac:dyDescent="0.2">
      <c r="A23" s="108" t="s">
        <v>364</v>
      </c>
      <c r="B23" s="108" t="s">
        <v>3</v>
      </c>
      <c r="C23" s="108" t="s">
        <v>6</v>
      </c>
      <c r="D23" s="108" t="s">
        <v>74</v>
      </c>
      <c r="E23" s="108" t="s">
        <v>159</v>
      </c>
      <c r="F23" s="108" t="s">
        <v>93</v>
      </c>
      <c r="G23" s="108" t="s">
        <v>3</v>
      </c>
      <c r="H23" s="108" t="s">
        <v>251</v>
      </c>
      <c r="I23" s="108" t="s">
        <v>272</v>
      </c>
      <c r="J23" s="108" t="s">
        <v>300</v>
      </c>
      <c r="K23" s="108" t="s">
        <v>192</v>
      </c>
      <c r="L23" s="108" t="s">
        <v>221</v>
      </c>
      <c r="M23" s="108" t="s">
        <v>100</v>
      </c>
      <c r="N23" s="108" t="s">
        <v>122</v>
      </c>
      <c r="O23" s="108" t="s">
        <v>146</v>
      </c>
      <c r="P23" s="108" t="s">
        <v>91</v>
      </c>
    </row>
    <row r="24" spans="1:16" x14ac:dyDescent="0.2">
      <c r="A24" s="108" t="s">
        <v>365</v>
      </c>
      <c r="B24" s="108" t="s">
        <v>3</v>
      </c>
      <c r="C24" s="108" t="s">
        <v>6</v>
      </c>
      <c r="D24" s="108" t="s">
        <v>236</v>
      </c>
      <c r="E24" s="108" t="s">
        <v>159</v>
      </c>
      <c r="F24" s="108" t="s">
        <v>76</v>
      </c>
      <c r="G24" s="108" t="s">
        <v>76</v>
      </c>
      <c r="H24" s="108" t="s">
        <v>5</v>
      </c>
      <c r="I24" s="108" t="s">
        <v>273</v>
      </c>
      <c r="J24" s="108" t="s">
        <v>301</v>
      </c>
      <c r="K24" s="108" t="s">
        <v>193</v>
      </c>
      <c r="L24" s="108" t="s">
        <v>222</v>
      </c>
      <c r="M24" s="108" t="s">
        <v>76</v>
      </c>
      <c r="N24" s="108" t="s">
        <v>123</v>
      </c>
      <c r="O24" s="108" t="s">
        <v>147</v>
      </c>
      <c r="P24" s="108" t="s">
        <v>91</v>
      </c>
    </row>
    <row r="25" spans="1:16" x14ac:dyDescent="0.2">
      <c r="A25" s="108" t="s">
        <v>366</v>
      </c>
      <c r="B25" s="108" t="s">
        <v>73</v>
      </c>
      <c r="C25" s="108" t="s">
        <v>91</v>
      </c>
      <c r="D25" s="108" t="s">
        <v>233</v>
      </c>
      <c r="E25" s="108" t="s">
        <v>5</v>
      </c>
      <c r="F25" s="108" t="s">
        <v>248</v>
      </c>
      <c r="G25" s="108" t="s">
        <v>73</v>
      </c>
      <c r="H25" s="108" t="s">
        <v>6</v>
      </c>
      <c r="I25" s="108" t="s">
        <v>274</v>
      </c>
      <c r="J25" s="108" t="s">
        <v>302</v>
      </c>
      <c r="K25" s="108" t="s">
        <v>194</v>
      </c>
      <c r="L25" s="108" t="s">
        <v>223</v>
      </c>
      <c r="M25" s="108" t="s">
        <v>73</v>
      </c>
      <c r="N25" s="108" t="s">
        <v>124</v>
      </c>
      <c r="O25" s="108" t="s">
        <v>148</v>
      </c>
      <c r="P25" s="108" t="s">
        <v>97</v>
      </c>
    </row>
    <row r="26" spans="1:16" x14ac:dyDescent="0.2">
      <c r="A26" s="108" t="s">
        <v>367</v>
      </c>
      <c r="B26" s="108" t="s">
        <v>6</v>
      </c>
      <c r="C26" s="108" t="s">
        <v>6</v>
      </c>
      <c r="D26" s="108" t="s">
        <v>6</v>
      </c>
      <c r="E26" s="108" t="s">
        <v>170</v>
      </c>
      <c r="F26" s="108" t="s">
        <v>3</v>
      </c>
      <c r="G26" s="108" t="s">
        <v>76</v>
      </c>
      <c r="H26" s="108" t="s">
        <v>93</v>
      </c>
      <c r="I26" s="108" t="s">
        <v>275</v>
      </c>
      <c r="J26" s="108" t="s">
        <v>303</v>
      </c>
      <c r="K26" s="108" t="s">
        <v>195</v>
      </c>
      <c r="L26" s="108" t="s">
        <v>224</v>
      </c>
      <c r="M26" s="108" t="s">
        <v>100</v>
      </c>
      <c r="N26" s="108" t="s">
        <v>125</v>
      </c>
      <c r="O26" s="108" t="s">
        <v>149</v>
      </c>
      <c r="P26" s="108" t="s">
        <v>91</v>
      </c>
    </row>
    <row r="27" spans="1:16" x14ac:dyDescent="0.2">
      <c r="A27" s="108" t="s">
        <v>368</v>
      </c>
      <c r="B27" s="108" t="s">
        <v>73</v>
      </c>
      <c r="C27" s="108" t="s">
        <v>98</v>
      </c>
      <c r="D27" s="108" t="s">
        <v>80</v>
      </c>
      <c r="E27" s="108" t="s">
        <v>166</v>
      </c>
      <c r="F27" s="108" t="s">
        <v>246</v>
      </c>
      <c r="G27" s="108" t="s">
        <v>6</v>
      </c>
      <c r="H27" s="108" t="s">
        <v>251</v>
      </c>
      <c r="I27" s="108" t="s">
        <v>276</v>
      </c>
      <c r="J27" s="108" t="s">
        <v>304</v>
      </c>
      <c r="K27" s="108" t="s">
        <v>196</v>
      </c>
      <c r="L27" s="108" t="s">
        <v>225</v>
      </c>
      <c r="M27" s="108" t="s">
        <v>6</v>
      </c>
      <c r="N27" s="108" t="s">
        <v>126</v>
      </c>
      <c r="O27" s="108" t="s">
        <v>150</v>
      </c>
      <c r="P27" s="108" t="s">
        <v>98</v>
      </c>
    </row>
    <row r="28" spans="1:16" x14ac:dyDescent="0.2">
      <c r="A28" s="108" t="s">
        <v>369</v>
      </c>
      <c r="B28" s="108" t="s">
        <v>73</v>
      </c>
      <c r="C28" s="108" t="s">
        <v>3</v>
      </c>
      <c r="D28" s="108" t="s">
        <v>170</v>
      </c>
      <c r="E28" s="108" t="s">
        <v>163</v>
      </c>
      <c r="F28" s="108" t="s">
        <v>3</v>
      </c>
      <c r="G28" s="108" t="s">
        <v>73</v>
      </c>
      <c r="H28" s="108" t="s">
        <v>6</v>
      </c>
      <c r="I28" s="108" t="s">
        <v>277</v>
      </c>
      <c r="J28" s="108" t="s">
        <v>74</v>
      </c>
      <c r="K28" s="108" t="s">
        <v>197</v>
      </c>
      <c r="L28" s="108" t="s">
        <v>226</v>
      </c>
      <c r="M28" s="108" t="s">
        <v>3</v>
      </c>
      <c r="N28" s="108" t="s">
        <v>127</v>
      </c>
      <c r="O28" s="108" t="s">
        <v>127</v>
      </c>
      <c r="P28" s="108" t="s">
        <v>96</v>
      </c>
    </row>
    <row r="29" spans="1:16" x14ac:dyDescent="0.2">
      <c r="A29" s="108" t="s">
        <v>370</v>
      </c>
      <c r="B29" s="108" t="s">
        <v>101</v>
      </c>
      <c r="C29" s="108" t="s">
        <v>101</v>
      </c>
      <c r="D29" s="108" t="s">
        <v>242</v>
      </c>
      <c r="E29" s="108" t="s">
        <v>166</v>
      </c>
      <c r="F29" s="108" t="s">
        <v>249</v>
      </c>
      <c r="G29" s="108" t="s">
        <v>73</v>
      </c>
      <c r="H29" s="108" t="s">
        <v>235</v>
      </c>
      <c r="I29" s="108" t="s">
        <v>278</v>
      </c>
      <c r="J29" s="108" t="s">
        <v>305</v>
      </c>
      <c r="K29" s="108" t="s">
        <v>198</v>
      </c>
      <c r="L29" s="108" t="s">
        <v>227</v>
      </c>
      <c r="M29" s="108" t="s">
        <v>75</v>
      </c>
      <c r="N29" s="108" t="s">
        <v>128</v>
      </c>
      <c r="O29" s="108" t="s">
        <v>151</v>
      </c>
      <c r="P29" s="108" t="s">
        <v>98</v>
      </c>
    </row>
    <row r="30" spans="1:16" x14ac:dyDescent="0.2">
      <c r="A30" s="108" t="s">
        <v>371</v>
      </c>
      <c r="B30" s="108" t="s">
        <v>3</v>
      </c>
      <c r="C30" s="108" t="s">
        <v>156</v>
      </c>
      <c r="D30" s="108" t="s">
        <v>243</v>
      </c>
      <c r="E30" s="108" t="s">
        <v>342</v>
      </c>
      <c r="F30" s="108" t="s">
        <v>342</v>
      </c>
      <c r="G30" s="108" t="s">
        <v>342</v>
      </c>
      <c r="H30" s="108" t="s">
        <v>342</v>
      </c>
      <c r="I30" s="108" t="s">
        <v>279</v>
      </c>
      <c r="J30" s="108" t="s">
        <v>306</v>
      </c>
      <c r="K30" s="108" t="s">
        <v>199</v>
      </c>
      <c r="L30" s="108" t="s">
        <v>228</v>
      </c>
      <c r="M30" s="108" t="s">
        <v>93</v>
      </c>
      <c r="N30" s="108" t="s">
        <v>129</v>
      </c>
      <c r="O30" s="108" t="s">
        <v>152</v>
      </c>
      <c r="P30" s="108" t="s">
        <v>91</v>
      </c>
    </row>
    <row r="31" spans="1:16" x14ac:dyDescent="0.2">
      <c r="A31" s="108" t="s">
        <v>372</v>
      </c>
      <c r="B31" s="108" t="s">
        <v>3</v>
      </c>
      <c r="C31" s="108" t="s">
        <v>92</v>
      </c>
      <c r="D31" s="108" t="s">
        <v>167</v>
      </c>
      <c r="E31" s="108" t="s">
        <v>159</v>
      </c>
      <c r="F31" s="108" t="s">
        <v>101</v>
      </c>
      <c r="G31" s="108" t="s">
        <v>4</v>
      </c>
      <c r="H31" s="108" t="s">
        <v>3</v>
      </c>
      <c r="I31" s="108" t="s">
        <v>280</v>
      </c>
      <c r="J31" s="108" t="s">
        <v>307</v>
      </c>
      <c r="K31" s="108" t="s">
        <v>200</v>
      </c>
      <c r="L31" s="108" t="s">
        <v>229</v>
      </c>
      <c r="M31" s="108" t="s">
        <v>2</v>
      </c>
      <c r="N31" s="108" t="s">
        <v>130</v>
      </c>
      <c r="O31" s="108" t="s">
        <v>153</v>
      </c>
      <c r="P31" s="108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S67"/>
  <sheetViews>
    <sheetView workbookViewId="0">
      <selection activeCell="C34" sqref="C34"/>
    </sheetView>
  </sheetViews>
  <sheetFormatPr baseColWidth="10" defaultColWidth="8.83203125" defaultRowHeight="15" x14ac:dyDescent="0.2"/>
  <cols>
    <col min="1" max="2" width="8.83203125" style="86"/>
    <col min="4" max="4" width="8.83203125" style="86"/>
    <col min="6" max="6" width="8.83203125" style="86"/>
    <col min="9" max="10" width="8.83203125" style="106"/>
    <col min="11" max="11" width="8.83203125" style="107"/>
    <col min="12" max="12" width="8.83203125" style="106"/>
    <col min="13" max="13" width="8.83203125" style="108"/>
  </cols>
  <sheetData>
    <row r="1" spans="1:19" x14ac:dyDescent="0.2">
      <c r="A1" s="108" t="s">
        <v>343</v>
      </c>
      <c r="B1" s="103" t="s">
        <v>232</v>
      </c>
      <c r="D1" s="104" t="s">
        <v>245</v>
      </c>
      <c r="F1" s="105" t="s">
        <v>250</v>
      </c>
      <c r="H1" s="106" t="s">
        <v>252</v>
      </c>
      <c r="J1" s="107" t="s">
        <v>253</v>
      </c>
      <c r="L1" s="108" t="s">
        <v>1</v>
      </c>
      <c r="P1" t="s">
        <v>244</v>
      </c>
    </row>
    <row r="2" spans="1:19" x14ac:dyDescent="0.2">
      <c r="A2" s="108" t="s">
        <v>344</v>
      </c>
      <c r="B2" s="103" t="s">
        <v>233</v>
      </c>
      <c r="C2" s="1" t="str">
        <f>IF(VALUE(B2)&gt;=80%, "Exceeds Expectations ", IF(VALUE(B2)&gt;=65%, "Meets Expectations ", IF(VALUE(B2)&gt;=55%, "Marginal", "Below Expectations ")))</f>
        <v xml:space="preserve">Exceeds Expectations </v>
      </c>
      <c r="D2" s="104" t="s">
        <v>76</v>
      </c>
      <c r="E2" s="1" t="str">
        <f>IF(VALUE(D2)&gt;=80%, "Exceeds Expectations ", IF(VALUE(D2)&gt;=65%, "Meets Expectations ", IF(VALUE(D2)&gt;=55%, "Marginal", "Below Expectations ")))</f>
        <v xml:space="preserve">Exceeds Expectations </v>
      </c>
      <c r="F2" s="105" t="s">
        <v>6</v>
      </c>
      <c r="G2" s="1" t="str">
        <f>IF(VALUE(F2)&gt;=80%, "Exceeds Expectations ", IF(VALUE(F2)&gt;=65%, "Meets Expectations ", IF(VALUE(F2)&gt;=55%, "Marginal", "Below Expectations ")))</f>
        <v xml:space="preserve">Exceeds Expectations </v>
      </c>
      <c r="H2" s="106" t="s">
        <v>73</v>
      </c>
      <c r="I2" s="1" t="str">
        <f>IF(VALUE(H2)&gt;=80%, "Exceeds Expectations ", IF(VALUE(H2)&gt;=65%, "Meets Expectations ", IF(VALUE(H2)&gt;=55%, "Marginal", "Below Expectations ")))</f>
        <v>Marginal</v>
      </c>
      <c r="J2" s="107" t="s">
        <v>98</v>
      </c>
      <c r="K2" s="1" t="str">
        <f>IF(VALUE(J2)&gt;=80%, "Exceeds Expectations ", IF(VALUE(J2)&gt;=65%, "Meets Expectations ", IF(VALUE(J2)&gt;=55%, "Marginal", "Below Expectations ")))</f>
        <v xml:space="preserve">Meets Expectations </v>
      </c>
      <c r="L2" s="108" t="s">
        <v>281</v>
      </c>
      <c r="M2" s="1" t="str">
        <f>IF(VALUE(L2)&gt;=80%, "Exceeds Expectations ", IF(VALUE(L2)&gt;=65%, "Meets Expectations ", IF(VALUE(L2)&gt;=55%, "Marginal", "Below Expectations ")))</f>
        <v xml:space="preserve">Exceeds Expectations </v>
      </c>
      <c r="O2" s="1"/>
      <c r="P2" s="2" t="s">
        <v>7</v>
      </c>
      <c r="Q2" s="3"/>
      <c r="R2" s="4">
        <f>COUNTIF(C:C, "*Below Expectations*")</f>
        <v>5</v>
      </c>
      <c r="S2" s="5">
        <f>R2/R$6</f>
        <v>0.17241379310344829</v>
      </c>
    </row>
    <row r="3" spans="1:19" x14ac:dyDescent="0.2">
      <c r="A3" s="108" t="s">
        <v>345</v>
      </c>
      <c r="B3" s="103" t="s">
        <v>100</v>
      </c>
      <c r="C3" s="1" t="str">
        <f t="shared" ref="C3:E18" si="0">IF(VALUE(B3)&gt;=80%, "Exceeds Expectations ", IF(VALUE(B3)&gt;=65%, "Meets Expectations ", IF(VALUE(B3)&gt;=55%, "Marginal", "Below Expectations ")))</f>
        <v xml:space="preserve">Meets Expectations </v>
      </c>
      <c r="D3" s="104" t="s">
        <v>100</v>
      </c>
      <c r="E3" s="1" t="str">
        <f t="shared" si="0"/>
        <v xml:space="preserve">Meets Expectations </v>
      </c>
      <c r="F3" s="105" t="s">
        <v>76</v>
      </c>
      <c r="G3" s="1" t="str">
        <f t="shared" ref="G3:M30" si="1">IF(VALUE(F3)&gt;=80%, "Exceeds Expectations ", IF(VALUE(F3)&gt;=65%, "Meets Expectations ", IF(VALUE(F3)&gt;=55%, "Marginal", "Below Expectations ")))</f>
        <v xml:space="preserve">Exceeds Expectations </v>
      </c>
      <c r="H3" s="106" t="s">
        <v>251</v>
      </c>
      <c r="I3" s="1" t="str">
        <f t="shared" si="1"/>
        <v xml:space="preserve">Below Expectations </v>
      </c>
      <c r="J3" s="107" t="s">
        <v>254</v>
      </c>
      <c r="K3" s="1" t="str">
        <f t="shared" si="1"/>
        <v xml:space="preserve">Meets Expectations </v>
      </c>
      <c r="L3" s="108" t="s">
        <v>282</v>
      </c>
      <c r="M3" s="1" t="str">
        <f t="shared" si="1"/>
        <v xml:space="preserve">Meets Expectations </v>
      </c>
      <c r="O3" s="1"/>
      <c r="P3" s="2" t="s">
        <v>8</v>
      </c>
      <c r="Q3" s="3"/>
      <c r="R3" s="4">
        <f>COUNTIF(C:C, "*Marginal*")</f>
        <v>1</v>
      </c>
      <c r="S3" s="5">
        <f>R3/R$6</f>
        <v>3.4482758620689655E-2</v>
      </c>
    </row>
    <row r="4" spans="1:19" x14ac:dyDescent="0.2">
      <c r="A4" s="108" t="s">
        <v>346</v>
      </c>
      <c r="B4" s="103" t="s">
        <v>234</v>
      </c>
      <c r="C4" s="1" t="str">
        <f t="shared" si="0"/>
        <v xml:space="preserve">Meets Expectations </v>
      </c>
      <c r="D4" s="104" t="s">
        <v>93</v>
      </c>
      <c r="E4" s="1" t="str">
        <f t="shared" si="0"/>
        <v xml:space="preserve">Below Expectations </v>
      </c>
      <c r="F4" s="105" t="s">
        <v>76</v>
      </c>
      <c r="G4" s="1" t="str">
        <f t="shared" si="1"/>
        <v xml:space="preserve">Exceeds Expectations </v>
      </c>
      <c r="H4" s="106" t="s">
        <v>3</v>
      </c>
      <c r="I4" s="1" t="str">
        <f t="shared" si="1"/>
        <v xml:space="preserve">Exceeds Expectations </v>
      </c>
      <c r="J4" s="107" t="s">
        <v>255</v>
      </c>
      <c r="K4" s="1" t="str">
        <f t="shared" si="1"/>
        <v>Marginal</v>
      </c>
      <c r="L4" s="108" t="s">
        <v>283</v>
      </c>
      <c r="M4" s="1" t="str">
        <f t="shared" si="1"/>
        <v xml:space="preserve">Exceeds Expectations </v>
      </c>
      <c r="O4" s="1"/>
      <c r="P4" s="2" t="s">
        <v>9</v>
      </c>
      <c r="Q4" s="3"/>
      <c r="R4" s="4">
        <f>COUNTIF(C:C, "*Meets Expectations*")</f>
        <v>7</v>
      </c>
      <c r="S4" s="5">
        <f>R4/R$6</f>
        <v>0.2413793103448276</v>
      </c>
    </row>
    <row r="5" spans="1:19" x14ac:dyDescent="0.2">
      <c r="A5" s="108" t="s">
        <v>347</v>
      </c>
      <c r="B5" s="103" t="s">
        <v>235</v>
      </c>
      <c r="C5" s="1" t="str">
        <f t="shared" si="0"/>
        <v xml:space="preserve">Below Expectations </v>
      </c>
      <c r="D5" s="104" t="s">
        <v>3</v>
      </c>
      <c r="E5" s="1" t="str">
        <f t="shared" si="0"/>
        <v xml:space="preserve">Exceeds Expectations </v>
      </c>
      <c r="F5" s="105" t="s">
        <v>251</v>
      </c>
      <c r="G5" s="1" t="str">
        <f t="shared" si="1"/>
        <v xml:space="preserve">Below Expectations </v>
      </c>
      <c r="H5" s="106" t="s">
        <v>100</v>
      </c>
      <c r="I5" s="1" t="str">
        <f t="shared" si="1"/>
        <v xml:space="preserve">Meets Expectations </v>
      </c>
      <c r="J5" s="107" t="s">
        <v>256</v>
      </c>
      <c r="K5" s="1" t="str">
        <f t="shared" si="1"/>
        <v xml:space="preserve">Exceeds Expectations </v>
      </c>
      <c r="L5" s="108" t="s">
        <v>284</v>
      </c>
      <c r="M5" s="1" t="str">
        <f t="shared" si="1"/>
        <v xml:space="preserve">Exceeds Expectations </v>
      </c>
      <c r="O5" s="1"/>
      <c r="P5" s="2" t="s">
        <v>10</v>
      </c>
      <c r="Q5" s="3"/>
      <c r="R5" s="4">
        <f>COUNTIF(C:C, "*Exceeds Expectations*")</f>
        <v>16</v>
      </c>
      <c r="S5" s="5">
        <f>R5/R$6</f>
        <v>0.55172413793103448</v>
      </c>
    </row>
    <row r="6" spans="1:19" x14ac:dyDescent="0.2">
      <c r="A6" s="108" t="s">
        <v>348</v>
      </c>
      <c r="B6" s="103" t="s">
        <v>236</v>
      </c>
      <c r="C6" s="1" t="str">
        <f t="shared" si="0"/>
        <v xml:space="preserve">Exceeds Expectations </v>
      </c>
      <c r="D6" s="104" t="s">
        <v>2</v>
      </c>
      <c r="E6" s="1" t="str">
        <f t="shared" si="0"/>
        <v xml:space="preserve">Exceeds Expectations </v>
      </c>
      <c r="F6" s="105" t="s">
        <v>76</v>
      </c>
      <c r="G6" s="1" t="str">
        <f t="shared" si="1"/>
        <v xml:space="preserve">Exceeds Expectations </v>
      </c>
      <c r="H6" s="106" t="s">
        <v>4</v>
      </c>
      <c r="I6" s="1" t="str">
        <f t="shared" si="1"/>
        <v xml:space="preserve">Meets Expectations </v>
      </c>
      <c r="J6" s="107" t="s">
        <v>257</v>
      </c>
      <c r="K6" s="1" t="str">
        <f t="shared" si="1"/>
        <v xml:space="preserve">Exceeds Expectations </v>
      </c>
      <c r="L6" s="108" t="s">
        <v>285</v>
      </c>
      <c r="M6" s="1" t="str">
        <f t="shared" si="1"/>
        <v xml:space="preserve">Exceeds Expectations </v>
      </c>
      <c r="O6" s="1"/>
      <c r="R6" s="6">
        <f>SUM(R2:R5)</f>
        <v>29</v>
      </c>
      <c r="S6" s="7">
        <f>SUM(S2:S5)</f>
        <v>1</v>
      </c>
    </row>
    <row r="7" spans="1:19" x14ac:dyDescent="0.2">
      <c r="A7" s="108" t="s">
        <v>349</v>
      </c>
      <c r="B7" s="103" t="s">
        <v>80</v>
      </c>
      <c r="C7" s="1" t="str">
        <f t="shared" si="0"/>
        <v xml:space="preserve">Exceeds Expectations </v>
      </c>
      <c r="D7" s="104" t="s">
        <v>4</v>
      </c>
      <c r="E7" s="1" t="str">
        <f t="shared" si="0"/>
        <v xml:space="preserve">Meets Expectations </v>
      </c>
      <c r="F7" s="105" t="s">
        <v>5</v>
      </c>
      <c r="G7" s="1" t="str">
        <f t="shared" si="1"/>
        <v xml:space="preserve">Exceeds Expectations </v>
      </c>
      <c r="H7" s="106" t="s">
        <v>5</v>
      </c>
      <c r="I7" s="1" t="str">
        <f t="shared" si="1"/>
        <v xml:space="preserve">Exceeds Expectations </v>
      </c>
      <c r="J7" s="107" t="s">
        <v>258</v>
      </c>
      <c r="K7" s="1" t="str">
        <f t="shared" si="1"/>
        <v xml:space="preserve">Meets Expectations </v>
      </c>
      <c r="L7" s="108" t="s">
        <v>286</v>
      </c>
      <c r="M7" s="1" t="str">
        <f t="shared" si="1"/>
        <v xml:space="preserve">Exceeds Expectations </v>
      </c>
      <c r="O7" s="1"/>
    </row>
    <row r="8" spans="1:19" x14ac:dyDescent="0.2">
      <c r="A8" s="108" t="s">
        <v>350</v>
      </c>
      <c r="B8" s="103" t="s">
        <v>237</v>
      </c>
      <c r="C8" s="1" t="str">
        <f t="shared" si="0"/>
        <v xml:space="preserve">Exceeds Expectations </v>
      </c>
      <c r="D8" s="104" t="s">
        <v>5</v>
      </c>
      <c r="E8" s="1" t="str">
        <f t="shared" si="0"/>
        <v xml:space="preserve">Exceeds Expectations </v>
      </c>
      <c r="F8" s="105" t="s">
        <v>251</v>
      </c>
      <c r="G8" s="1" t="str">
        <f t="shared" si="1"/>
        <v xml:space="preserve">Below Expectations </v>
      </c>
      <c r="H8" s="106" t="s">
        <v>100</v>
      </c>
      <c r="I8" s="1" t="str">
        <f t="shared" si="1"/>
        <v xml:space="preserve">Meets Expectations </v>
      </c>
      <c r="J8" s="107" t="s">
        <v>259</v>
      </c>
      <c r="K8" s="1" t="str">
        <f t="shared" si="1"/>
        <v xml:space="preserve">Exceeds Expectations </v>
      </c>
      <c r="L8" s="108" t="s">
        <v>287</v>
      </c>
      <c r="M8" s="1" t="str">
        <f t="shared" si="1"/>
        <v xml:space="preserve">Exceeds Expectations </v>
      </c>
      <c r="O8" s="1"/>
    </row>
    <row r="9" spans="1:19" x14ac:dyDescent="0.2">
      <c r="A9" s="108" t="s">
        <v>351</v>
      </c>
      <c r="B9" s="103" t="s">
        <v>233</v>
      </c>
      <c r="C9" s="1" t="str">
        <f t="shared" si="0"/>
        <v xml:space="preserve">Exceeds Expectations </v>
      </c>
      <c r="D9" s="104" t="s">
        <v>246</v>
      </c>
      <c r="E9" s="1" t="str">
        <f t="shared" si="0"/>
        <v xml:space="preserve">Below Expectations </v>
      </c>
      <c r="F9" s="105" t="s">
        <v>251</v>
      </c>
      <c r="G9" s="1" t="str">
        <f t="shared" si="1"/>
        <v xml:space="preserve">Below Expectations </v>
      </c>
      <c r="H9" s="106" t="s">
        <v>100</v>
      </c>
      <c r="I9" s="1" t="str">
        <f t="shared" si="1"/>
        <v xml:space="preserve">Meets Expectations </v>
      </c>
      <c r="J9" s="107" t="s">
        <v>260</v>
      </c>
      <c r="K9" s="1" t="str">
        <f t="shared" si="1"/>
        <v>Marginal</v>
      </c>
      <c r="L9" s="108" t="s">
        <v>288</v>
      </c>
      <c r="M9" s="1" t="str">
        <f t="shared" si="1"/>
        <v>Marginal</v>
      </c>
      <c r="O9" s="1"/>
    </row>
    <row r="10" spans="1:19" x14ac:dyDescent="0.2">
      <c r="A10" s="108" t="s">
        <v>352</v>
      </c>
      <c r="B10" s="103" t="s">
        <v>82</v>
      </c>
      <c r="C10" s="1" t="str">
        <f t="shared" si="0"/>
        <v xml:space="preserve">Meets Expectations </v>
      </c>
      <c r="D10" s="104" t="s">
        <v>101</v>
      </c>
      <c r="E10" s="1" t="str">
        <f t="shared" si="0"/>
        <v xml:space="preserve">Below Expectations </v>
      </c>
      <c r="F10" s="105" t="s">
        <v>6</v>
      </c>
      <c r="G10" s="1" t="str">
        <f t="shared" si="1"/>
        <v xml:space="preserve">Exceeds Expectations </v>
      </c>
      <c r="H10" s="106" t="s">
        <v>4</v>
      </c>
      <c r="I10" s="1" t="str">
        <f t="shared" si="1"/>
        <v xml:space="preserve">Meets Expectations </v>
      </c>
      <c r="J10" s="107" t="s">
        <v>261</v>
      </c>
      <c r="K10" s="1" t="str">
        <f t="shared" si="1"/>
        <v xml:space="preserve">Meets Expectations </v>
      </c>
      <c r="L10" s="108" t="s">
        <v>81</v>
      </c>
      <c r="M10" s="1" t="str">
        <f t="shared" si="1"/>
        <v xml:space="preserve">Exceeds Expectations </v>
      </c>
      <c r="O10" s="1"/>
    </row>
    <row r="11" spans="1:19" x14ac:dyDescent="0.2">
      <c r="A11" s="108" t="s">
        <v>353</v>
      </c>
      <c r="B11" s="103" t="s">
        <v>167</v>
      </c>
      <c r="C11" s="1" t="str">
        <f t="shared" si="0"/>
        <v xml:space="preserve">Meets Expectations </v>
      </c>
      <c r="D11" s="104" t="s">
        <v>75</v>
      </c>
      <c r="E11" s="1" t="str">
        <f t="shared" si="0"/>
        <v xml:space="preserve">Below Expectations </v>
      </c>
      <c r="F11" s="105" t="s">
        <v>3</v>
      </c>
      <c r="G11" s="1" t="str">
        <f t="shared" si="1"/>
        <v xml:space="preserve">Exceeds Expectations </v>
      </c>
      <c r="H11" s="106" t="s">
        <v>93</v>
      </c>
      <c r="I11" s="1" t="str">
        <f t="shared" si="1"/>
        <v xml:space="preserve">Below Expectations </v>
      </c>
      <c r="J11" s="107" t="s">
        <v>262</v>
      </c>
      <c r="K11" s="1" t="str">
        <f t="shared" si="1"/>
        <v xml:space="preserve">Exceeds Expectations </v>
      </c>
      <c r="L11" s="108" t="s">
        <v>289</v>
      </c>
      <c r="M11" s="1" t="str">
        <f t="shared" si="1"/>
        <v xml:space="preserve">Exceeds Expectations </v>
      </c>
      <c r="O11" s="1"/>
    </row>
    <row r="12" spans="1:19" x14ac:dyDescent="0.2">
      <c r="A12" s="108" t="s">
        <v>354</v>
      </c>
      <c r="B12" s="103" t="s">
        <v>101</v>
      </c>
      <c r="C12" s="1" t="str">
        <f t="shared" si="0"/>
        <v xml:space="preserve">Below Expectations </v>
      </c>
      <c r="D12" s="104" t="s">
        <v>6</v>
      </c>
      <c r="E12" s="1" t="str">
        <f t="shared" si="0"/>
        <v xml:space="preserve">Exceeds Expectations </v>
      </c>
      <c r="F12" s="105" t="s">
        <v>6</v>
      </c>
      <c r="G12" s="1" t="str">
        <f t="shared" si="1"/>
        <v xml:space="preserve">Exceeds Expectations </v>
      </c>
      <c r="H12" s="106" t="s">
        <v>3</v>
      </c>
      <c r="I12" s="1" t="str">
        <f t="shared" si="1"/>
        <v xml:space="preserve">Exceeds Expectations </v>
      </c>
      <c r="J12" s="107" t="s">
        <v>72</v>
      </c>
      <c r="K12" s="1" t="str">
        <f t="shared" si="1"/>
        <v xml:space="preserve">Exceeds Expectations </v>
      </c>
      <c r="L12" s="108" t="s">
        <v>290</v>
      </c>
      <c r="M12" s="1" t="str">
        <f t="shared" si="1"/>
        <v xml:space="preserve">Meets Expectations </v>
      </c>
      <c r="O12" s="1"/>
      <c r="P12" t="s">
        <v>308</v>
      </c>
    </row>
    <row r="13" spans="1:19" x14ac:dyDescent="0.2">
      <c r="A13" s="108" t="s">
        <v>355</v>
      </c>
      <c r="B13" s="103" t="s">
        <v>74</v>
      </c>
      <c r="C13" s="1" t="str">
        <f t="shared" si="0"/>
        <v xml:space="preserve">Exceeds Expectations </v>
      </c>
      <c r="D13" s="104" t="s">
        <v>76</v>
      </c>
      <c r="E13" s="1" t="str">
        <f t="shared" si="0"/>
        <v xml:space="preserve">Exceeds Expectations </v>
      </c>
      <c r="F13" s="105" t="s">
        <v>3</v>
      </c>
      <c r="G13" s="1" t="str">
        <f t="shared" si="1"/>
        <v xml:space="preserve">Exceeds Expectations </v>
      </c>
      <c r="H13" s="106" t="s">
        <v>6</v>
      </c>
      <c r="I13" s="1" t="str">
        <f t="shared" si="1"/>
        <v xml:space="preserve">Exceeds Expectations </v>
      </c>
      <c r="J13" s="107" t="s">
        <v>263</v>
      </c>
      <c r="K13" s="1" t="str">
        <f t="shared" si="1"/>
        <v xml:space="preserve">Exceeds Expectations </v>
      </c>
      <c r="L13" s="108" t="s">
        <v>291</v>
      </c>
      <c r="M13" s="1" t="str">
        <f t="shared" si="1"/>
        <v xml:space="preserve">Exceeds Expectations </v>
      </c>
      <c r="O13" s="1"/>
      <c r="P13" s="2" t="s">
        <v>7</v>
      </c>
      <c r="Q13" s="3"/>
      <c r="R13" s="4">
        <f>COUNTIF(E:E, "*Below Expectations*")</f>
        <v>11</v>
      </c>
      <c r="S13" s="5">
        <f>R13/R$17</f>
        <v>0.37931034482758619</v>
      </c>
    </row>
    <row r="14" spans="1:19" x14ac:dyDescent="0.2">
      <c r="A14" s="108" t="s">
        <v>356</v>
      </c>
      <c r="B14" s="103" t="s">
        <v>160</v>
      </c>
      <c r="C14" s="1" t="str">
        <f t="shared" si="0"/>
        <v xml:space="preserve">Exceeds Expectations </v>
      </c>
      <c r="D14" s="104" t="s">
        <v>93</v>
      </c>
      <c r="E14" s="1" t="str">
        <f t="shared" si="0"/>
        <v xml:space="preserve">Below Expectations </v>
      </c>
      <c r="F14" s="105" t="s">
        <v>251</v>
      </c>
      <c r="G14" s="1" t="str">
        <f t="shared" si="1"/>
        <v xml:space="preserve">Below Expectations </v>
      </c>
      <c r="H14" s="106" t="s">
        <v>73</v>
      </c>
      <c r="I14" s="1" t="str">
        <f t="shared" si="1"/>
        <v>Marginal</v>
      </c>
      <c r="J14" s="107" t="s">
        <v>264</v>
      </c>
      <c r="K14" s="1" t="str">
        <f t="shared" si="1"/>
        <v xml:space="preserve">Meets Expectations </v>
      </c>
      <c r="L14" s="108" t="s">
        <v>292</v>
      </c>
      <c r="M14" s="1" t="str">
        <f t="shared" si="1"/>
        <v xml:space="preserve">Meets Expectations </v>
      </c>
      <c r="O14" s="1"/>
      <c r="P14" s="2" t="s">
        <v>8</v>
      </c>
      <c r="Q14" s="3"/>
      <c r="R14" s="4">
        <f>COUNTIF(E:E, "*Marginal*")</f>
        <v>1</v>
      </c>
      <c r="S14" s="5">
        <f>R14/R$17</f>
        <v>3.4482758620689655E-2</v>
      </c>
    </row>
    <row r="15" spans="1:19" x14ac:dyDescent="0.2">
      <c r="A15" s="108" t="s">
        <v>357</v>
      </c>
      <c r="B15" s="103" t="s">
        <v>100</v>
      </c>
      <c r="C15" s="1" t="str">
        <f t="shared" si="0"/>
        <v xml:space="preserve">Meets Expectations </v>
      </c>
      <c r="D15" s="104" t="s">
        <v>68</v>
      </c>
      <c r="E15" s="1" t="str">
        <f t="shared" si="0"/>
        <v xml:space="preserve">Meets Expectations </v>
      </c>
      <c r="F15" s="105" t="s">
        <v>5</v>
      </c>
      <c r="G15" s="1" t="str">
        <f t="shared" si="1"/>
        <v xml:space="preserve">Exceeds Expectations </v>
      </c>
      <c r="H15" s="106" t="s">
        <v>6</v>
      </c>
      <c r="I15" s="1" t="str">
        <f t="shared" si="1"/>
        <v xml:space="preserve">Exceeds Expectations </v>
      </c>
      <c r="J15" s="107" t="s">
        <v>265</v>
      </c>
      <c r="K15" s="1" t="str">
        <f t="shared" si="1"/>
        <v xml:space="preserve">Meets Expectations </v>
      </c>
      <c r="L15" s="108" t="s">
        <v>293</v>
      </c>
      <c r="M15" s="1" t="str">
        <f t="shared" si="1"/>
        <v xml:space="preserve">Meets Expectations </v>
      </c>
      <c r="O15" s="1"/>
      <c r="P15" s="2" t="s">
        <v>9</v>
      </c>
      <c r="Q15" s="3"/>
      <c r="R15" s="4">
        <f>COUNTIF(E:E, "*Meets Expectations*")</f>
        <v>4</v>
      </c>
      <c r="S15" s="5">
        <f>R15/R$17</f>
        <v>0.13793103448275862</v>
      </c>
    </row>
    <row r="16" spans="1:19" x14ac:dyDescent="0.2">
      <c r="A16" s="108" t="s">
        <v>358</v>
      </c>
      <c r="B16" s="103" t="s">
        <v>77</v>
      </c>
      <c r="C16" s="1" t="str">
        <f t="shared" si="0"/>
        <v xml:space="preserve">Exceeds Expectations </v>
      </c>
      <c r="D16" s="104" t="s">
        <v>73</v>
      </c>
      <c r="E16" s="1" t="str">
        <f t="shared" si="0"/>
        <v>Marginal</v>
      </c>
      <c r="F16" s="105" t="s">
        <v>76</v>
      </c>
      <c r="G16" s="1" t="str">
        <f t="shared" si="1"/>
        <v xml:space="preserve">Exceeds Expectations </v>
      </c>
      <c r="H16" s="106" t="s">
        <v>93</v>
      </c>
      <c r="I16" s="1" t="str">
        <f t="shared" si="1"/>
        <v xml:space="preserve">Below Expectations </v>
      </c>
      <c r="J16" s="107" t="s">
        <v>266</v>
      </c>
      <c r="K16" s="1" t="str">
        <f t="shared" si="1"/>
        <v>Marginal</v>
      </c>
      <c r="L16" s="108" t="s">
        <v>294</v>
      </c>
      <c r="M16" s="1" t="str">
        <f t="shared" si="1"/>
        <v xml:space="preserve">Meets Expectations </v>
      </c>
      <c r="O16" s="1"/>
      <c r="P16" s="2" t="s">
        <v>10</v>
      </c>
      <c r="Q16" s="3"/>
      <c r="R16" s="4">
        <f>COUNTIF(E:E, "*Exceeds Expectations*")</f>
        <v>13</v>
      </c>
      <c r="S16" s="5">
        <f>R16/R$17</f>
        <v>0.44827586206896552</v>
      </c>
    </row>
    <row r="17" spans="1:19" x14ac:dyDescent="0.2">
      <c r="A17" s="108" t="s">
        <v>359</v>
      </c>
      <c r="B17" s="103" t="s">
        <v>165</v>
      </c>
      <c r="C17" s="1" t="str">
        <f t="shared" si="0"/>
        <v xml:space="preserve">Exceeds Expectations </v>
      </c>
      <c r="D17" s="104" t="s">
        <v>2</v>
      </c>
      <c r="E17" s="1" t="str">
        <f t="shared" si="0"/>
        <v xml:space="preserve">Exceeds Expectations </v>
      </c>
      <c r="F17" s="105" t="s">
        <v>68</v>
      </c>
      <c r="G17" s="1" t="str">
        <f t="shared" si="1"/>
        <v xml:space="preserve">Meets Expectations </v>
      </c>
      <c r="H17" s="106" t="s">
        <v>235</v>
      </c>
      <c r="I17" s="1" t="str">
        <f t="shared" si="1"/>
        <v xml:space="preserve">Below Expectations </v>
      </c>
      <c r="J17" s="107" t="s">
        <v>267</v>
      </c>
      <c r="K17" s="1" t="str">
        <f t="shared" si="1"/>
        <v xml:space="preserve">Below Expectations </v>
      </c>
      <c r="L17" s="108" t="s">
        <v>295</v>
      </c>
      <c r="M17" s="1" t="str">
        <f t="shared" si="1"/>
        <v>Marginal</v>
      </c>
      <c r="O17" s="1"/>
      <c r="R17" s="6">
        <f>SUM(R13:R16)</f>
        <v>29</v>
      </c>
      <c r="S17" s="7">
        <f>SUM(S13:S16)</f>
        <v>1</v>
      </c>
    </row>
    <row r="18" spans="1:19" x14ac:dyDescent="0.2">
      <c r="A18" s="108" t="s">
        <v>360</v>
      </c>
      <c r="B18" s="103" t="s">
        <v>238</v>
      </c>
      <c r="C18" s="1" t="str">
        <f t="shared" si="0"/>
        <v xml:space="preserve">Below Expectations </v>
      </c>
      <c r="D18" s="104" t="s">
        <v>247</v>
      </c>
      <c r="E18" s="1" t="str">
        <f t="shared" si="0"/>
        <v xml:space="preserve">Exceeds Expectations </v>
      </c>
      <c r="F18" s="105" t="s">
        <v>251</v>
      </c>
      <c r="G18" s="1" t="str">
        <f t="shared" si="1"/>
        <v xml:space="preserve">Below Expectations </v>
      </c>
      <c r="H18" s="106" t="s">
        <v>100</v>
      </c>
      <c r="I18" s="1" t="str">
        <f t="shared" si="1"/>
        <v xml:space="preserve">Meets Expectations </v>
      </c>
      <c r="J18" s="107" t="s">
        <v>268</v>
      </c>
      <c r="K18" s="1" t="str">
        <f t="shared" si="1"/>
        <v xml:space="preserve">Meets Expectations </v>
      </c>
      <c r="L18" s="108" t="s">
        <v>296</v>
      </c>
      <c r="M18" s="1" t="str">
        <f t="shared" si="1"/>
        <v xml:space="preserve">Exceeds Expectations </v>
      </c>
      <c r="O18" s="1"/>
    </row>
    <row r="19" spans="1:19" x14ac:dyDescent="0.2">
      <c r="A19" s="108" t="s">
        <v>361</v>
      </c>
      <c r="B19" s="103" t="s">
        <v>239</v>
      </c>
      <c r="C19" s="1" t="str">
        <f t="shared" ref="C19:C30" si="2">IF(VALUE(B19)&gt;=80%, "Exceeds Expectations ", IF(VALUE(B19)&gt;=65%, "Meets Expectations ", IF(VALUE(B19)&gt;=55%, "Marginal", "Below Expectations ")))</f>
        <v xml:space="preserve">Meets Expectations </v>
      </c>
      <c r="D19" s="104" t="s">
        <v>168</v>
      </c>
      <c r="E19" s="1" t="str">
        <f t="shared" ref="E19:E30" si="3">IF(VALUE(D19)&gt;=80%, "Exceeds Expectations ", IF(VALUE(D19)&gt;=65%, "Meets Expectations ", IF(VALUE(D19)&gt;=55%, "Marginal", "Below Expectations ")))</f>
        <v xml:space="preserve">Below Expectations </v>
      </c>
      <c r="F19" s="105" t="s">
        <v>168</v>
      </c>
      <c r="G19" s="1" t="str">
        <f t="shared" si="1"/>
        <v xml:space="preserve">Below Expectations </v>
      </c>
      <c r="H19" s="106" t="s">
        <v>168</v>
      </c>
      <c r="I19" s="1" t="str">
        <f t="shared" si="1"/>
        <v xml:space="preserve">Below Expectations </v>
      </c>
      <c r="J19" s="107" t="s">
        <v>261</v>
      </c>
      <c r="K19" s="1" t="str">
        <f t="shared" si="1"/>
        <v xml:space="preserve">Meets Expectations </v>
      </c>
      <c r="L19" s="108" t="s">
        <v>297</v>
      </c>
      <c r="M19" s="1" t="str">
        <f t="shared" si="1"/>
        <v xml:space="preserve">Below Expectations </v>
      </c>
      <c r="O19" s="1"/>
    </row>
    <row r="20" spans="1:19" x14ac:dyDescent="0.2">
      <c r="A20" s="108" t="s">
        <v>362</v>
      </c>
      <c r="B20" s="103" t="s">
        <v>2</v>
      </c>
      <c r="C20" s="1" t="str">
        <f t="shared" si="2"/>
        <v xml:space="preserve">Exceeds Expectations </v>
      </c>
      <c r="D20" s="104" t="s">
        <v>76</v>
      </c>
      <c r="E20" s="1" t="str">
        <f t="shared" si="3"/>
        <v xml:space="preserve">Exceeds Expectations </v>
      </c>
      <c r="F20" s="105" t="s">
        <v>76</v>
      </c>
      <c r="G20" s="1" t="str">
        <f t="shared" si="1"/>
        <v xml:space="preserve">Exceeds Expectations </v>
      </c>
      <c r="H20" s="106" t="s">
        <v>4</v>
      </c>
      <c r="I20" s="1" t="str">
        <f t="shared" si="1"/>
        <v xml:space="preserve">Meets Expectations </v>
      </c>
      <c r="J20" s="107" t="s">
        <v>269</v>
      </c>
      <c r="K20" s="1" t="str">
        <f t="shared" si="1"/>
        <v xml:space="preserve">Exceeds Expectations </v>
      </c>
      <c r="L20" s="108" t="s">
        <v>298</v>
      </c>
      <c r="M20" s="1" t="str">
        <f t="shared" si="1"/>
        <v xml:space="preserve">Exceeds Expectations </v>
      </c>
      <c r="O20" s="1"/>
    </row>
    <row r="21" spans="1:19" x14ac:dyDescent="0.2">
      <c r="A21" s="108" t="s">
        <v>363</v>
      </c>
      <c r="B21" s="103" t="s">
        <v>240</v>
      </c>
      <c r="C21" s="1" t="str">
        <f t="shared" si="2"/>
        <v xml:space="preserve">Exceeds Expectations </v>
      </c>
      <c r="D21" s="104" t="s">
        <v>101</v>
      </c>
      <c r="E21" s="1" t="str">
        <f t="shared" si="3"/>
        <v xml:space="preserve">Below Expectations </v>
      </c>
      <c r="F21" s="105" t="s">
        <v>73</v>
      </c>
      <c r="G21" s="1" t="str">
        <f t="shared" si="1"/>
        <v>Marginal</v>
      </c>
      <c r="H21" s="106" t="s">
        <v>101</v>
      </c>
      <c r="I21" s="1" t="str">
        <f t="shared" si="1"/>
        <v xml:space="preserve">Below Expectations </v>
      </c>
      <c r="J21" s="107" t="s">
        <v>270</v>
      </c>
      <c r="K21" s="1" t="str">
        <f t="shared" si="1"/>
        <v>Marginal</v>
      </c>
      <c r="L21" s="108" t="s">
        <v>299</v>
      </c>
      <c r="M21" s="1" t="str">
        <f t="shared" si="1"/>
        <v>Marginal</v>
      </c>
      <c r="O21" s="1"/>
    </row>
    <row r="22" spans="1:19" x14ac:dyDescent="0.2">
      <c r="A22" s="108" t="s">
        <v>364</v>
      </c>
      <c r="B22" s="103" t="s">
        <v>241</v>
      </c>
      <c r="C22" s="1" t="str">
        <f t="shared" si="2"/>
        <v xml:space="preserve">Below Expectations </v>
      </c>
      <c r="D22" s="104" t="s">
        <v>75</v>
      </c>
      <c r="E22" s="1" t="str">
        <f t="shared" si="3"/>
        <v xml:space="preserve">Below Expectations </v>
      </c>
      <c r="F22" s="105" t="s">
        <v>93</v>
      </c>
      <c r="G22" s="1" t="str">
        <f t="shared" si="1"/>
        <v xml:space="preserve">Below Expectations </v>
      </c>
      <c r="H22" s="106" t="s">
        <v>6</v>
      </c>
      <c r="I22" s="1" t="str">
        <f t="shared" si="1"/>
        <v xml:space="preserve">Exceeds Expectations </v>
      </c>
      <c r="J22" s="107" t="s">
        <v>271</v>
      </c>
      <c r="K22" s="1" t="str">
        <f t="shared" si="1"/>
        <v>Marginal</v>
      </c>
      <c r="L22" s="108" t="s">
        <v>110</v>
      </c>
      <c r="M22" s="1" t="str">
        <f t="shared" si="1"/>
        <v xml:space="preserve">Below Expectations </v>
      </c>
      <c r="O22" s="1"/>
    </row>
    <row r="23" spans="1:19" x14ac:dyDescent="0.2">
      <c r="A23" s="108" t="s">
        <v>365</v>
      </c>
      <c r="B23" s="103" t="s">
        <v>74</v>
      </c>
      <c r="C23" s="1" t="str">
        <f t="shared" si="2"/>
        <v xml:space="preserve">Exceeds Expectations </v>
      </c>
      <c r="D23" s="104" t="s">
        <v>93</v>
      </c>
      <c r="E23" s="1" t="str">
        <f t="shared" si="3"/>
        <v xml:space="preserve">Below Expectations </v>
      </c>
      <c r="F23" s="105" t="s">
        <v>251</v>
      </c>
      <c r="G23" s="1" t="str">
        <f t="shared" si="1"/>
        <v xml:space="preserve">Below Expectations </v>
      </c>
      <c r="H23" s="106" t="s">
        <v>3</v>
      </c>
      <c r="I23" s="1" t="str">
        <f t="shared" si="1"/>
        <v xml:space="preserve">Exceeds Expectations </v>
      </c>
      <c r="J23" s="107" t="s">
        <v>272</v>
      </c>
      <c r="K23" s="1" t="str">
        <f t="shared" si="1"/>
        <v xml:space="preserve">Exceeds Expectations </v>
      </c>
      <c r="L23" s="108" t="s">
        <v>300</v>
      </c>
      <c r="M23" s="1" t="str">
        <f t="shared" si="1"/>
        <v xml:space="preserve">Meets Expectations </v>
      </c>
      <c r="O23" s="1"/>
      <c r="P23" t="s">
        <v>309</v>
      </c>
    </row>
    <row r="24" spans="1:19" x14ac:dyDescent="0.2">
      <c r="A24" s="108" t="s">
        <v>366</v>
      </c>
      <c r="B24" s="103" t="s">
        <v>236</v>
      </c>
      <c r="C24" s="1" t="str">
        <f t="shared" si="2"/>
        <v xml:space="preserve">Exceeds Expectations </v>
      </c>
      <c r="D24" s="104" t="s">
        <v>76</v>
      </c>
      <c r="E24" s="1" t="str">
        <f t="shared" si="3"/>
        <v xml:space="preserve">Exceeds Expectations </v>
      </c>
      <c r="F24" s="105" t="s">
        <v>5</v>
      </c>
      <c r="G24" s="1" t="str">
        <f t="shared" si="1"/>
        <v xml:space="preserve">Exceeds Expectations </v>
      </c>
      <c r="H24" s="106" t="s">
        <v>76</v>
      </c>
      <c r="I24" s="1" t="str">
        <f t="shared" si="1"/>
        <v xml:space="preserve">Exceeds Expectations </v>
      </c>
      <c r="J24" s="107" t="s">
        <v>273</v>
      </c>
      <c r="K24" s="1" t="str">
        <f t="shared" si="1"/>
        <v xml:space="preserve">Exceeds Expectations </v>
      </c>
      <c r="L24" s="108" t="s">
        <v>301</v>
      </c>
      <c r="M24" s="1" t="str">
        <f t="shared" si="1"/>
        <v xml:space="preserve">Exceeds Expectations </v>
      </c>
      <c r="O24" s="1"/>
      <c r="P24" s="2" t="s">
        <v>7</v>
      </c>
      <c r="Q24" s="3"/>
      <c r="R24" s="4">
        <f>COUNTIF(G:G, "*Below Expectations*")</f>
        <v>11</v>
      </c>
      <c r="S24" s="5">
        <f>R24/R$28</f>
        <v>0.37931034482758619</v>
      </c>
    </row>
    <row r="25" spans="1:19" x14ac:dyDescent="0.2">
      <c r="A25" s="108" t="s">
        <v>367</v>
      </c>
      <c r="B25" s="103" t="s">
        <v>233</v>
      </c>
      <c r="C25" s="1" t="str">
        <f t="shared" si="2"/>
        <v xml:space="preserve">Exceeds Expectations </v>
      </c>
      <c r="D25" s="104" t="s">
        <v>248</v>
      </c>
      <c r="E25" s="1" t="str">
        <f t="shared" si="3"/>
        <v xml:space="preserve">Exceeds Expectations </v>
      </c>
      <c r="F25" s="105" t="s">
        <v>6</v>
      </c>
      <c r="G25" s="1" t="str">
        <f t="shared" si="1"/>
        <v xml:space="preserve">Exceeds Expectations </v>
      </c>
      <c r="H25" s="106" t="s">
        <v>73</v>
      </c>
      <c r="I25" s="1" t="str">
        <f t="shared" si="1"/>
        <v>Marginal</v>
      </c>
      <c r="J25" s="107" t="s">
        <v>274</v>
      </c>
      <c r="K25" s="1" t="str">
        <f t="shared" si="1"/>
        <v xml:space="preserve">Meets Expectations </v>
      </c>
      <c r="L25" s="108" t="s">
        <v>302</v>
      </c>
      <c r="M25" s="1" t="str">
        <f t="shared" si="1"/>
        <v xml:space="preserve">Exceeds Expectations </v>
      </c>
      <c r="O25" s="1"/>
      <c r="P25" s="2" t="s">
        <v>8</v>
      </c>
      <c r="Q25" s="3"/>
      <c r="R25" s="4">
        <f>COUNTIF(G:G, "*Marginal*")</f>
        <v>1</v>
      </c>
      <c r="S25" s="5">
        <f>R25/R$28</f>
        <v>3.4482758620689655E-2</v>
      </c>
    </row>
    <row r="26" spans="1:19" x14ac:dyDescent="0.2">
      <c r="A26" s="108" t="s">
        <v>368</v>
      </c>
      <c r="B26" s="103" t="s">
        <v>6</v>
      </c>
      <c r="C26" s="1" t="str">
        <f t="shared" si="2"/>
        <v xml:space="preserve">Exceeds Expectations </v>
      </c>
      <c r="D26" s="104" t="s">
        <v>3</v>
      </c>
      <c r="E26" s="1" t="str">
        <f t="shared" si="3"/>
        <v xml:space="preserve">Exceeds Expectations </v>
      </c>
      <c r="F26" s="105" t="s">
        <v>93</v>
      </c>
      <c r="G26" s="1" t="str">
        <f t="shared" si="1"/>
        <v xml:space="preserve">Below Expectations </v>
      </c>
      <c r="H26" s="106" t="s">
        <v>76</v>
      </c>
      <c r="I26" s="1" t="str">
        <f t="shared" si="1"/>
        <v xml:space="preserve">Exceeds Expectations </v>
      </c>
      <c r="J26" s="107" t="s">
        <v>275</v>
      </c>
      <c r="K26" s="1" t="str">
        <f t="shared" si="1"/>
        <v xml:space="preserve">Meets Expectations </v>
      </c>
      <c r="L26" s="108" t="s">
        <v>303</v>
      </c>
      <c r="M26" s="1" t="str">
        <f t="shared" si="1"/>
        <v xml:space="preserve">Exceeds Expectations </v>
      </c>
      <c r="O26" s="1"/>
      <c r="P26" s="2" t="s">
        <v>9</v>
      </c>
      <c r="Q26" s="3"/>
      <c r="R26" s="4">
        <f>COUNTIF(G:G, "*Meets Expectations*")</f>
        <v>1</v>
      </c>
      <c r="S26" s="5">
        <f>R26/R$28</f>
        <v>3.4482758620689655E-2</v>
      </c>
    </row>
    <row r="27" spans="1:19" x14ac:dyDescent="0.2">
      <c r="A27" s="108" t="s">
        <v>369</v>
      </c>
      <c r="B27" s="103" t="s">
        <v>80</v>
      </c>
      <c r="C27" s="1" t="str">
        <f t="shared" si="2"/>
        <v xml:space="preserve">Exceeds Expectations </v>
      </c>
      <c r="D27" s="104" t="s">
        <v>246</v>
      </c>
      <c r="E27" s="1" t="str">
        <f t="shared" si="3"/>
        <v xml:space="preserve">Below Expectations </v>
      </c>
      <c r="F27" s="105" t="s">
        <v>251</v>
      </c>
      <c r="G27" s="1" t="str">
        <f t="shared" si="1"/>
        <v xml:space="preserve">Below Expectations </v>
      </c>
      <c r="H27" s="106" t="s">
        <v>6</v>
      </c>
      <c r="I27" s="1" t="str">
        <f t="shared" si="1"/>
        <v xml:space="preserve">Exceeds Expectations </v>
      </c>
      <c r="J27" s="107" t="s">
        <v>276</v>
      </c>
      <c r="K27" s="1" t="str">
        <f t="shared" si="1"/>
        <v xml:space="preserve">Exceeds Expectations </v>
      </c>
      <c r="L27" s="108" t="s">
        <v>304</v>
      </c>
      <c r="M27" s="1" t="str">
        <f t="shared" si="1"/>
        <v xml:space="preserve">Exceeds Expectations </v>
      </c>
      <c r="O27" s="1"/>
      <c r="P27" s="2" t="s">
        <v>10</v>
      </c>
      <c r="Q27" s="3"/>
      <c r="R27" s="4">
        <f>COUNTIF(G:G, "*Exceeds Expectations*")</f>
        <v>16</v>
      </c>
      <c r="S27" s="5">
        <f>R27/R$28</f>
        <v>0.55172413793103448</v>
      </c>
    </row>
    <row r="28" spans="1:19" x14ac:dyDescent="0.2">
      <c r="A28" s="108" t="s">
        <v>370</v>
      </c>
      <c r="B28" s="103" t="s">
        <v>170</v>
      </c>
      <c r="C28" s="1" t="str">
        <f t="shared" si="2"/>
        <v>Marginal</v>
      </c>
      <c r="D28" s="104" t="s">
        <v>3</v>
      </c>
      <c r="E28" s="1" t="str">
        <f t="shared" si="3"/>
        <v xml:space="preserve">Exceeds Expectations </v>
      </c>
      <c r="F28" s="105" t="s">
        <v>6</v>
      </c>
      <c r="G28" s="1" t="str">
        <f t="shared" si="1"/>
        <v xml:space="preserve">Exceeds Expectations </v>
      </c>
      <c r="H28" s="106" t="s">
        <v>73</v>
      </c>
      <c r="I28" s="1" t="str">
        <f t="shared" si="1"/>
        <v>Marginal</v>
      </c>
      <c r="J28" s="107" t="s">
        <v>277</v>
      </c>
      <c r="K28" s="1" t="str">
        <f t="shared" si="1"/>
        <v xml:space="preserve">Meets Expectations </v>
      </c>
      <c r="L28" s="108" t="s">
        <v>74</v>
      </c>
      <c r="M28" s="1" t="str">
        <f t="shared" si="1"/>
        <v xml:space="preserve">Exceeds Expectations </v>
      </c>
      <c r="O28" s="1"/>
      <c r="R28" s="6">
        <f>SUM(R24:R27)</f>
        <v>29</v>
      </c>
      <c r="S28" s="7">
        <f>SUM(S24:S27)</f>
        <v>1</v>
      </c>
    </row>
    <row r="29" spans="1:19" x14ac:dyDescent="0.2">
      <c r="A29" s="108" t="s">
        <v>371</v>
      </c>
      <c r="B29" s="103" t="s">
        <v>242</v>
      </c>
      <c r="C29" s="1" t="str">
        <f t="shared" si="2"/>
        <v xml:space="preserve">Below Expectations </v>
      </c>
      <c r="D29" s="104" t="s">
        <v>249</v>
      </c>
      <c r="E29" s="1" t="str">
        <f t="shared" si="3"/>
        <v xml:space="preserve">Meets Expectations </v>
      </c>
      <c r="F29" s="105" t="s">
        <v>235</v>
      </c>
      <c r="G29" s="1" t="str">
        <f t="shared" si="1"/>
        <v xml:space="preserve">Below Expectations </v>
      </c>
      <c r="H29" s="106" t="s">
        <v>73</v>
      </c>
      <c r="I29" s="1" t="str">
        <f t="shared" si="1"/>
        <v>Marginal</v>
      </c>
      <c r="J29" s="107" t="s">
        <v>278</v>
      </c>
      <c r="K29" s="1" t="str">
        <f t="shared" si="1"/>
        <v xml:space="preserve">Meets Expectations </v>
      </c>
      <c r="L29" s="108" t="s">
        <v>305</v>
      </c>
      <c r="M29" s="1" t="str">
        <f t="shared" si="1"/>
        <v>Marginal</v>
      </c>
      <c r="O29" s="1"/>
    </row>
    <row r="30" spans="1:19" x14ac:dyDescent="0.2">
      <c r="A30" s="108" t="s">
        <v>373</v>
      </c>
      <c r="B30" s="103" t="s">
        <v>167</v>
      </c>
      <c r="C30" s="1" t="str">
        <f t="shared" si="2"/>
        <v xml:space="preserve">Meets Expectations </v>
      </c>
      <c r="D30" s="104" t="s">
        <v>101</v>
      </c>
      <c r="E30" s="1" t="str">
        <f t="shared" si="3"/>
        <v xml:space="preserve">Below Expectations </v>
      </c>
      <c r="F30" s="105" t="s">
        <v>3</v>
      </c>
      <c r="G30" s="1" t="str">
        <f t="shared" si="1"/>
        <v xml:space="preserve">Exceeds Expectations </v>
      </c>
      <c r="H30" s="106" t="s">
        <v>4</v>
      </c>
      <c r="I30" s="1" t="str">
        <f t="shared" si="1"/>
        <v xml:space="preserve">Meets Expectations </v>
      </c>
      <c r="J30" s="107" t="s">
        <v>280</v>
      </c>
      <c r="K30" s="1" t="str">
        <f t="shared" si="1"/>
        <v xml:space="preserve">Exceeds Expectations </v>
      </c>
      <c r="L30" s="108" t="s">
        <v>307</v>
      </c>
      <c r="M30" s="1" t="str">
        <f t="shared" si="1"/>
        <v xml:space="preserve">Exceeds Expectations </v>
      </c>
      <c r="O30" s="1"/>
    </row>
    <row r="31" spans="1:19" x14ac:dyDescent="0.2">
      <c r="C31" s="1"/>
      <c r="D31" s="1"/>
      <c r="E31" s="1"/>
      <c r="G31" s="1"/>
      <c r="I31" s="1"/>
      <c r="J31" s="1"/>
      <c r="K31" s="1"/>
      <c r="L31" s="1"/>
      <c r="M31" s="1"/>
      <c r="O31" s="1"/>
    </row>
    <row r="32" spans="1:19" x14ac:dyDescent="0.2">
      <c r="C32" s="1"/>
      <c r="D32" s="1"/>
      <c r="E32" s="1"/>
      <c r="G32" s="1"/>
      <c r="I32" s="1"/>
      <c r="J32" s="1"/>
      <c r="K32" s="1"/>
      <c r="L32" s="1"/>
      <c r="M32" s="1"/>
      <c r="O32" s="1"/>
    </row>
    <row r="33" spans="3:19" x14ac:dyDescent="0.2">
      <c r="C33" s="1"/>
      <c r="D33" s="1"/>
      <c r="E33" s="1"/>
      <c r="G33" s="1"/>
      <c r="I33" s="1"/>
      <c r="J33" s="1"/>
      <c r="K33" s="1"/>
      <c r="L33" s="1"/>
      <c r="M33" s="1"/>
      <c r="O33" s="1"/>
    </row>
    <row r="34" spans="3:19" x14ac:dyDescent="0.2">
      <c r="C34" s="1"/>
      <c r="D34" s="1"/>
      <c r="E34" s="1"/>
      <c r="G34" s="1"/>
      <c r="I34" s="1"/>
      <c r="J34" s="1"/>
      <c r="K34" s="1"/>
      <c r="L34" s="1"/>
      <c r="M34" s="1"/>
      <c r="O34" s="1"/>
    </row>
    <row r="35" spans="3:19" x14ac:dyDescent="0.2">
      <c r="C35" s="1"/>
      <c r="D35" s="1"/>
      <c r="E35" s="1"/>
      <c r="G35" s="1"/>
      <c r="I35" s="1"/>
      <c r="J35" s="1"/>
      <c r="K35" s="1"/>
      <c r="L35" s="1"/>
      <c r="M35" s="1"/>
      <c r="O35" s="1"/>
    </row>
    <row r="36" spans="3:19" x14ac:dyDescent="0.2">
      <c r="C36" s="1"/>
      <c r="D36" s="1"/>
      <c r="E36" s="1"/>
      <c r="G36" s="1"/>
      <c r="I36" s="1"/>
      <c r="J36" s="1"/>
      <c r="K36" s="1"/>
      <c r="L36" s="1"/>
      <c r="M36" s="1"/>
      <c r="O36" s="1"/>
      <c r="P36" s="108" t="s">
        <v>86</v>
      </c>
      <c r="Q36" s="108"/>
      <c r="R36" s="108"/>
      <c r="S36" s="108"/>
    </row>
    <row r="37" spans="3:19" x14ac:dyDescent="0.2">
      <c r="C37" s="1"/>
      <c r="D37" s="1"/>
      <c r="E37" s="1"/>
      <c r="G37" s="1"/>
      <c r="I37" s="1"/>
      <c r="J37" s="1"/>
      <c r="K37" s="1"/>
      <c r="L37" s="1"/>
      <c r="M37" s="1"/>
      <c r="O37" s="1"/>
      <c r="P37" s="2" t="s">
        <v>7</v>
      </c>
      <c r="Q37" s="3"/>
      <c r="R37" s="4">
        <f>COUNTIF(I:I, "*Below Expectations*")</f>
        <v>6</v>
      </c>
      <c r="S37" s="5">
        <f>R37/R$28</f>
        <v>0.20689655172413793</v>
      </c>
    </row>
    <row r="38" spans="3:19" x14ac:dyDescent="0.2">
      <c r="C38" s="1"/>
      <c r="D38" s="1"/>
      <c r="E38" s="1"/>
      <c r="G38" s="1"/>
      <c r="I38" s="1"/>
      <c r="J38" s="1"/>
      <c r="K38" s="1"/>
      <c r="L38" s="1"/>
      <c r="M38" s="1"/>
      <c r="O38" s="1"/>
      <c r="P38" s="2" t="s">
        <v>8</v>
      </c>
      <c r="Q38" s="3"/>
      <c r="R38" s="4">
        <f>COUNTIF(I:I, "*Marginal*")</f>
        <v>5</v>
      </c>
      <c r="S38" s="5">
        <f>R38/R$28</f>
        <v>0.17241379310344829</v>
      </c>
    </row>
    <row r="39" spans="3:19" x14ac:dyDescent="0.2">
      <c r="C39" s="1"/>
      <c r="D39" s="1"/>
      <c r="E39" s="1"/>
      <c r="G39" s="1"/>
      <c r="I39" s="1"/>
      <c r="J39" s="1"/>
      <c r="K39" s="1"/>
      <c r="L39" s="1"/>
      <c r="M39" s="1"/>
      <c r="O39" s="1"/>
      <c r="P39" s="2" t="s">
        <v>9</v>
      </c>
      <c r="Q39" s="3"/>
      <c r="R39" s="4">
        <f>COUNTIF(I:I, "*Meets Expectations*")</f>
        <v>8</v>
      </c>
      <c r="S39" s="5">
        <f>R39/R$28</f>
        <v>0.27586206896551724</v>
      </c>
    </row>
    <row r="40" spans="3:19" x14ac:dyDescent="0.2">
      <c r="C40" s="1"/>
      <c r="D40" s="1"/>
      <c r="E40" s="1"/>
      <c r="G40" s="1"/>
      <c r="I40" s="1"/>
      <c r="J40" s="1"/>
      <c r="K40" s="1"/>
      <c r="L40" s="1"/>
      <c r="M40" s="1"/>
      <c r="O40" s="1"/>
      <c r="P40" s="2" t="s">
        <v>10</v>
      </c>
      <c r="Q40" s="3"/>
      <c r="R40" s="4">
        <f>COUNTIF(I:I, "*Exceeds Expectations*")</f>
        <v>10</v>
      </c>
      <c r="S40" s="5">
        <f>R40/R$28</f>
        <v>0.34482758620689657</v>
      </c>
    </row>
    <row r="41" spans="3:19" x14ac:dyDescent="0.2">
      <c r="C41" s="1"/>
      <c r="D41" s="1"/>
      <c r="E41" s="1"/>
      <c r="G41" s="1"/>
      <c r="I41" s="1"/>
      <c r="J41" s="1"/>
      <c r="K41" s="1"/>
      <c r="L41" s="1"/>
      <c r="M41" s="1"/>
      <c r="O41" s="1"/>
      <c r="P41" s="108"/>
      <c r="Q41" s="108"/>
      <c r="R41" s="6">
        <f>SUM(R37:R40)</f>
        <v>29</v>
      </c>
      <c r="S41" s="7">
        <f>SUM(S37:S40)</f>
        <v>1</v>
      </c>
    </row>
    <row r="42" spans="3:19" x14ac:dyDescent="0.2">
      <c r="C42" s="1"/>
      <c r="D42" s="1"/>
      <c r="E42" s="1"/>
      <c r="G42" s="1"/>
      <c r="I42" s="1"/>
      <c r="J42" s="1"/>
      <c r="K42" s="1"/>
      <c r="L42" s="1"/>
      <c r="M42" s="1"/>
      <c r="O42" s="1"/>
    </row>
    <row r="43" spans="3:19" x14ac:dyDescent="0.2">
      <c r="C43" s="1"/>
      <c r="D43" s="1"/>
      <c r="E43" s="1"/>
      <c r="G43" s="1"/>
      <c r="I43" s="1"/>
      <c r="J43" s="1"/>
      <c r="K43" s="1"/>
      <c r="L43" s="1"/>
      <c r="M43" s="1"/>
      <c r="O43" s="1"/>
    </row>
    <row r="44" spans="3:19" x14ac:dyDescent="0.2">
      <c r="C44" s="1"/>
      <c r="D44" s="1"/>
      <c r="E44" s="1"/>
      <c r="G44" s="1"/>
      <c r="I44" s="1"/>
      <c r="J44" s="1"/>
      <c r="K44" s="1"/>
      <c r="L44" s="1"/>
      <c r="M44" s="1"/>
      <c r="O44" s="1"/>
    </row>
    <row r="45" spans="3:19" x14ac:dyDescent="0.2">
      <c r="C45" s="1"/>
      <c r="D45" s="1"/>
      <c r="E45" s="1"/>
      <c r="G45" s="1"/>
      <c r="I45" s="1"/>
      <c r="J45" s="1"/>
      <c r="K45" s="1"/>
      <c r="L45" s="1"/>
      <c r="M45" s="1"/>
      <c r="O45" s="1"/>
    </row>
    <row r="46" spans="3:19" x14ac:dyDescent="0.2">
      <c r="O46" s="1"/>
    </row>
    <row r="50" spans="16:19" x14ac:dyDescent="0.2">
      <c r="P50" s="108" t="s">
        <v>310</v>
      </c>
      <c r="Q50" s="108"/>
      <c r="R50" s="108"/>
      <c r="S50" s="108"/>
    </row>
    <row r="51" spans="16:19" x14ac:dyDescent="0.2">
      <c r="P51" s="2" t="s">
        <v>7</v>
      </c>
      <c r="Q51" s="3"/>
      <c r="R51" s="4">
        <f>COUNTIF(K:K, "*Below Expectations*")</f>
        <v>1</v>
      </c>
      <c r="S51" s="5">
        <f>R51/R$28</f>
        <v>3.4482758620689655E-2</v>
      </c>
    </row>
    <row r="52" spans="16:19" x14ac:dyDescent="0.2">
      <c r="P52" s="2" t="s">
        <v>8</v>
      </c>
      <c r="Q52" s="3"/>
      <c r="R52" s="4">
        <f>COUNTIF(K:K, "*Marginal*")</f>
        <v>5</v>
      </c>
      <c r="S52" s="5">
        <f>R52/R$28</f>
        <v>0.17241379310344829</v>
      </c>
    </row>
    <row r="53" spans="16:19" x14ac:dyDescent="0.2">
      <c r="P53" s="2" t="s">
        <v>9</v>
      </c>
      <c r="Q53" s="3"/>
      <c r="R53" s="4">
        <f>COUNTIF(K:K, "*Meets Expectations*")</f>
        <v>12</v>
      </c>
      <c r="S53" s="5">
        <f>R53/R$28</f>
        <v>0.41379310344827586</v>
      </c>
    </row>
    <row r="54" spans="16:19" x14ac:dyDescent="0.2">
      <c r="P54" s="2" t="s">
        <v>10</v>
      </c>
      <c r="Q54" s="3"/>
      <c r="R54" s="4">
        <f>COUNTIF(K:K, "*Exceeds Expectations*")</f>
        <v>11</v>
      </c>
      <c r="S54" s="5">
        <f>R54/R$28</f>
        <v>0.37931034482758619</v>
      </c>
    </row>
    <row r="55" spans="16:19" x14ac:dyDescent="0.2">
      <c r="P55" s="108"/>
      <c r="Q55" s="108"/>
      <c r="R55" s="6">
        <f>SUM(R51:R54)</f>
        <v>29</v>
      </c>
      <c r="S55" s="7">
        <f>SUM(S51:S54)</f>
        <v>1</v>
      </c>
    </row>
    <row r="62" spans="16:19" x14ac:dyDescent="0.2">
      <c r="P62" s="108" t="s">
        <v>11</v>
      </c>
      <c r="Q62" s="108"/>
      <c r="R62" s="108"/>
      <c r="S62" s="108"/>
    </row>
    <row r="63" spans="16:19" x14ac:dyDescent="0.2">
      <c r="P63" s="2" t="s">
        <v>7</v>
      </c>
      <c r="Q63" s="3"/>
      <c r="R63" s="4">
        <f>COUNTIF(M:M, "*Below Expectations*")</f>
        <v>2</v>
      </c>
      <c r="S63" s="5">
        <f>R63/R$28</f>
        <v>6.8965517241379309E-2</v>
      </c>
    </row>
    <row r="64" spans="16:19" x14ac:dyDescent="0.2">
      <c r="P64" s="2" t="s">
        <v>8</v>
      </c>
      <c r="Q64" s="3"/>
      <c r="R64" s="4">
        <f>COUNTIF(M:M, "*Marginal*")</f>
        <v>4</v>
      </c>
      <c r="S64" s="5">
        <f>R64/R$28</f>
        <v>0.13793103448275862</v>
      </c>
    </row>
    <row r="65" spans="16:19" x14ac:dyDescent="0.2">
      <c r="P65" s="2" t="s">
        <v>9</v>
      </c>
      <c r="Q65" s="3"/>
      <c r="R65" s="4">
        <f>COUNTIF(M:M, "*Meets Expectations*")</f>
        <v>6</v>
      </c>
      <c r="S65" s="5">
        <f>R65/R$28</f>
        <v>0.20689655172413793</v>
      </c>
    </row>
    <row r="66" spans="16:19" x14ac:dyDescent="0.2">
      <c r="P66" s="2" t="s">
        <v>10</v>
      </c>
      <c r="Q66" s="3"/>
      <c r="R66" s="4">
        <f>COUNTIF(M:M, "*Exceeds Expectations*")</f>
        <v>17</v>
      </c>
      <c r="S66" s="5">
        <f>R66/R$28</f>
        <v>0.58620689655172409</v>
      </c>
    </row>
    <row r="67" spans="16:19" x14ac:dyDescent="0.2">
      <c r="P67" s="108"/>
      <c r="Q67" s="108"/>
      <c r="R67" s="6">
        <f>SUM(R63:R66)</f>
        <v>29</v>
      </c>
      <c r="S67" s="7">
        <f>SUM(S63:S66)</f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14" workbookViewId="0">
      <selection activeCell="H24" sqref="H24"/>
    </sheetView>
  </sheetViews>
  <sheetFormatPr baseColWidth="10" defaultColWidth="8.83203125" defaultRowHeight="15" x14ac:dyDescent="0.2"/>
  <cols>
    <col min="1" max="7" width="8.83203125" style="86"/>
    <col min="8" max="11" width="8.83203125" style="98"/>
    <col min="12" max="16384" width="8.83203125" style="86"/>
  </cols>
  <sheetData>
    <row r="1" spans="1:17" x14ac:dyDescent="0.2">
      <c r="A1" s="108" t="s">
        <v>343</v>
      </c>
      <c r="B1" s="98" t="s">
        <v>154</v>
      </c>
      <c r="D1" s="99" t="s">
        <v>155</v>
      </c>
      <c r="F1" s="100" t="s">
        <v>157</v>
      </c>
      <c r="H1" s="101" t="s">
        <v>171</v>
      </c>
      <c r="J1" s="102" t="s">
        <v>69</v>
      </c>
      <c r="N1" s="86" t="s">
        <v>50</v>
      </c>
    </row>
    <row r="2" spans="1:17" x14ac:dyDescent="0.2">
      <c r="A2" s="108" t="s">
        <v>344</v>
      </c>
      <c r="B2" s="98" t="s">
        <v>3</v>
      </c>
      <c r="C2" s="1" t="str">
        <f>IF(VALUE(B2)&gt;=80%, "Exceeds Expectations ", IF(VALUE(B2)&gt;=65%, "Meets Expectations ", IF(VALUE(B2)&gt;=55%, "Marginal", "Below Expectations ")))</f>
        <v xml:space="preserve">Exceeds Expectations </v>
      </c>
      <c r="D2" s="99" t="s">
        <v>73</v>
      </c>
      <c r="E2" s="1" t="str">
        <f>IF(VALUE(D2)&gt;=80%, "Exceeds Expectations ", IF(VALUE(D2)&gt;=65%, "Meets Expectations ", IF(VALUE(D2)&gt;=55%, "Marginal", "Below Expectations ")))</f>
        <v>Marginal</v>
      </c>
      <c r="F2" s="100" t="s">
        <v>158</v>
      </c>
      <c r="G2" s="1" t="str">
        <f>IF(VALUE(F2)&gt;=80%, "Exceeds Expectations ", IF(VALUE(F2)&gt;=65%, "Meets Expectations ", IF(VALUE(F2)&gt;=55%, "Marginal", "Below Expectations ")))</f>
        <v>Marginal</v>
      </c>
      <c r="H2" s="101" t="s">
        <v>172</v>
      </c>
      <c r="I2" s="1" t="str">
        <f>IF(VALUE(H2)&gt;=80%, "Exceeds Expectations ", IF(VALUE(H2)&gt;=65%, "Meets Expectations ", IF(VALUE(H2)&gt;=55%, "Marginal", "Below Expectations ")))</f>
        <v xml:space="preserve">Meets Expectations </v>
      </c>
      <c r="J2" s="102" t="s">
        <v>201</v>
      </c>
      <c r="K2" s="1" t="str">
        <f>IF(VALUE(J2)&gt;=80%, "Exceeds Expectations ", IF(VALUE(J2)&gt;=65%, "Meets Expectations ", IF(VALUE(J2)&gt;=55%, "Marginal", "Below Expectations ")))</f>
        <v xml:space="preserve">Meets Expectations </v>
      </c>
      <c r="M2" s="1"/>
      <c r="N2" s="2" t="s">
        <v>7</v>
      </c>
      <c r="O2" s="3"/>
      <c r="P2" s="4">
        <f>COUNTIF(C:C, "*Below Expectations*")</f>
        <v>1</v>
      </c>
      <c r="Q2" s="5">
        <f>P2/P$6</f>
        <v>3.4482758620689655E-2</v>
      </c>
    </row>
    <row r="3" spans="1:17" x14ac:dyDescent="0.2">
      <c r="A3" s="108" t="s">
        <v>345</v>
      </c>
      <c r="B3" s="98" t="s">
        <v>6</v>
      </c>
      <c r="C3" s="1" t="str">
        <f t="shared" ref="C3:E18" si="0">IF(VALUE(B3)&gt;=80%, "Exceeds Expectations ", IF(VALUE(B3)&gt;=65%, "Meets Expectations ", IF(VALUE(B3)&gt;=55%, "Marginal", "Below Expectations ")))</f>
        <v xml:space="preserve">Exceeds Expectations </v>
      </c>
      <c r="D3" s="99" t="s">
        <v>91</v>
      </c>
      <c r="E3" s="1" t="str">
        <f t="shared" si="0"/>
        <v xml:space="preserve">Exceeds Expectations </v>
      </c>
      <c r="F3" s="100" t="s">
        <v>159</v>
      </c>
      <c r="G3" s="1" t="str">
        <f t="shared" ref="G3:G30" si="1">IF(VALUE(F3)&gt;=80%, "Exceeds Expectations ", IF(VALUE(F3)&gt;=65%, "Meets Expectations ", IF(VALUE(F3)&gt;=55%, "Marginal", "Below Expectations ")))</f>
        <v xml:space="preserve">Meets Expectations </v>
      </c>
      <c r="H3" s="101" t="s">
        <v>173</v>
      </c>
      <c r="I3" s="1" t="str">
        <f t="shared" ref="I3:I30" si="2">IF(VALUE(H3)&gt;=80%, "Exceeds Expectations ", IF(VALUE(H3)&gt;=65%, "Meets Expectations ", IF(VALUE(H3)&gt;=55%, "Marginal", "Below Expectations ")))</f>
        <v>Marginal</v>
      </c>
      <c r="J3" s="102" t="s">
        <v>202</v>
      </c>
      <c r="K3" s="1" t="str">
        <f t="shared" ref="K3:K30" si="3">IF(VALUE(J3)&gt;=80%, "Exceeds Expectations ", IF(VALUE(J3)&gt;=65%, "Meets Expectations ", IF(VALUE(J3)&gt;=55%, "Marginal", "Below Expectations ")))</f>
        <v>Marginal</v>
      </c>
      <c r="M3" s="1"/>
      <c r="N3" s="2" t="s">
        <v>8</v>
      </c>
      <c r="O3" s="3"/>
      <c r="P3" s="4">
        <f>COUNTIF(C:C, "*Marginal*")</f>
        <v>6</v>
      </c>
      <c r="Q3" s="5">
        <f>P3/P$6</f>
        <v>0.20689655172413793</v>
      </c>
    </row>
    <row r="4" spans="1:17" x14ac:dyDescent="0.2">
      <c r="A4" s="108" t="s">
        <v>346</v>
      </c>
      <c r="B4" s="98" t="s">
        <v>3</v>
      </c>
      <c r="C4" s="1" t="str">
        <f t="shared" si="0"/>
        <v xml:space="preserve">Exceeds Expectations </v>
      </c>
      <c r="D4" s="99" t="s">
        <v>6</v>
      </c>
      <c r="E4" s="1" t="str">
        <f t="shared" si="0"/>
        <v xml:space="preserve">Exceeds Expectations </v>
      </c>
      <c r="F4" s="100" t="s">
        <v>73</v>
      </c>
      <c r="G4" s="1" t="str">
        <f t="shared" si="1"/>
        <v>Marginal</v>
      </c>
      <c r="H4" s="101" t="s">
        <v>174</v>
      </c>
      <c r="I4" s="1" t="str">
        <f t="shared" si="2"/>
        <v xml:space="preserve">Meets Expectations </v>
      </c>
      <c r="J4" s="102" t="s">
        <v>203</v>
      </c>
      <c r="K4" s="1" t="str">
        <f t="shared" si="3"/>
        <v xml:space="preserve">Exceeds Expectations </v>
      </c>
      <c r="M4" s="1"/>
      <c r="N4" s="2" t="s">
        <v>9</v>
      </c>
      <c r="O4" s="3"/>
      <c r="P4" s="4">
        <f>COUNTIF(C:C, "*Meets Expectations*")</f>
        <v>0</v>
      </c>
      <c r="Q4" s="5">
        <f>P4/P$6</f>
        <v>0</v>
      </c>
    </row>
    <row r="5" spans="1:17" x14ac:dyDescent="0.2">
      <c r="A5" s="108" t="s">
        <v>347</v>
      </c>
      <c r="B5" s="98" t="s">
        <v>73</v>
      </c>
      <c r="C5" s="1" t="str">
        <f t="shared" si="0"/>
        <v>Marginal</v>
      </c>
      <c r="D5" s="99" t="s">
        <v>91</v>
      </c>
      <c r="E5" s="1" t="str">
        <f t="shared" si="0"/>
        <v xml:space="preserve">Exceeds Expectations </v>
      </c>
      <c r="F5" s="100" t="s">
        <v>2</v>
      </c>
      <c r="G5" s="1" t="str">
        <f t="shared" si="1"/>
        <v xml:space="preserve">Exceeds Expectations </v>
      </c>
      <c r="H5" s="101" t="s">
        <v>175</v>
      </c>
      <c r="I5" s="1" t="str">
        <f t="shared" si="2"/>
        <v xml:space="preserve">Meets Expectations </v>
      </c>
      <c r="J5" s="102" t="s">
        <v>204</v>
      </c>
      <c r="K5" s="1" t="str">
        <f t="shared" si="3"/>
        <v xml:space="preserve">Meets Expectations </v>
      </c>
      <c r="M5" s="1"/>
      <c r="N5" s="2" t="s">
        <v>10</v>
      </c>
      <c r="O5" s="3"/>
      <c r="P5" s="4">
        <f>COUNTIF(C:C, "*Exceeds Expectations*")</f>
        <v>22</v>
      </c>
      <c r="Q5" s="5">
        <f>P5/P$6</f>
        <v>0.75862068965517238</v>
      </c>
    </row>
    <row r="6" spans="1:17" x14ac:dyDescent="0.2">
      <c r="A6" s="108" t="s">
        <v>348</v>
      </c>
      <c r="B6" s="98" t="s">
        <v>3</v>
      </c>
      <c r="C6" s="1" t="str">
        <f t="shared" si="0"/>
        <v xml:space="preserve">Exceeds Expectations </v>
      </c>
      <c r="D6" s="99" t="s">
        <v>92</v>
      </c>
      <c r="E6" s="1" t="str">
        <f t="shared" si="0"/>
        <v xml:space="preserve">Exceeds Expectations </v>
      </c>
      <c r="F6" s="100" t="s">
        <v>82</v>
      </c>
      <c r="G6" s="1" t="str">
        <f t="shared" si="1"/>
        <v xml:space="preserve">Meets Expectations </v>
      </c>
      <c r="H6" s="101" t="s">
        <v>176</v>
      </c>
      <c r="I6" s="1" t="str">
        <f t="shared" si="2"/>
        <v xml:space="preserve">Exceeds Expectations </v>
      </c>
      <c r="J6" s="102" t="s">
        <v>205</v>
      </c>
      <c r="K6" s="1" t="str">
        <f t="shared" si="3"/>
        <v xml:space="preserve">Exceeds Expectations </v>
      </c>
      <c r="M6" s="1"/>
      <c r="P6" s="6">
        <f>SUM(P2:P5)</f>
        <v>29</v>
      </c>
      <c r="Q6" s="7">
        <f>SUM(Q2:Q5)</f>
        <v>1</v>
      </c>
    </row>
    <row r="7" spans="1:17" x14ac:dyDescent="0.2">
      <c r="A7" s="108" t="s">
        <v>349</v>
      </c>
      <c r="B7" s="98" t="s">
        <v>3</v>
      </c>
      <c r="C7" s="1" t="str">
        <f t="shared" si="0"/>
        <v xml:space="preserve">Exceeds Expectations </v>
      </c>
      <c r="D7" s="99" t="s">
        <v>92</v>
      </c>
      <c r="E7" s="1" t="str">
        <f t="shared" si="0"/>
        <v xml:space="preserve">Exceeds Expectations </v>
      </c>
      <c r="F7" s="100" t="s">
        <v>160</v>
      </c>
      <c r="G7" s="1" t="str">
        <f t="shared" si="1"/>
        <v xml:space="preserve">Exceeds Expectations </v>
      </c>
      <c r="H7" s="101" t="s">
        <v>177</v>
      </c>
      <c r="I7" s="1" t="str">
        <f t="shared" si="2"/>
        <v xml:space="preserve">Meets Expectations </v>
      </c>
      <c r="J7" s="102" t="s">
        <v>206</v>
      </c>
      <c r="K7" s="1" t="str">
        <f t="shared" si="3"/>
        <v xml:space="preserve">Exceeds Expectations </v>
      </c>
      <c r="M7" s="1"/>
    </row>
    <row r="8" spans="1:17" x14ac:dyDescent="0.2">
      <c r="A8" s="108" t="s">
        <v>350</v>
      </c>
      <c r="B8" s="98" t="s">
        <v>3</v>
      </c>
      <c r="C8" s="1" t="str">
        <f t="shared" si="0"/>
        <v xml:space="preserve">Exceeds Expectations </v>
      </c>
      <c r="D8" s="99" t="s">
        <v>6</v>
      </c>
      <c r="E8" s="1" t="str">
        <f t="shared" si="0"/>
        <v xml:space="preserve">Exceeds Expectations </v>
      </c>
      <c r="F8" s="100" t="s">
        <v>161</v>
      </c>
      <c r="G8" s="1" t="str">
        <f t="shared" si="1"/>
        <v xml:space="preserve">Exceeds Expectations </v>
      </c>
      <c r="H8" s="101" t="s">
        <v>178</v>
      </c>
      <c r="I8" s="1" t="str">
        <f t="shared" si="2"/>
        <v>Marginal</v>
      </c>
      <c r="J8" s="102" t="s">
        <v>207</v>
      </c>
      <c r="K8" s="1" t="str">
        <f t="shared" si="3"/>
        <v xml:space="preserve">Exceeds Expectations </v>
      </c>
      <c r="M8" s="1"/>
    </row>
    <row r="9" spans="1:17" x14ac:dyDescent="0.2">
      <c r="A9" s="108" t="s">
        <v>351</v>
      </c>
      <c r="B9" s="98" t="s">
        <v>6</v>
      </c>
      <c r="C9" s="1" t="str">
        <f t="shared" si="0"/>
        <v xml:space="preserve">Exceeds Expectations </v>
      </c>
      <c r="D9" s="99" t="s">
        <v>97</v>
      </c>
      <c r="E9" s="1" t="str">
        <f t="shared" si="0"/>
        <v xml:space="preserve">Meets Expectations </v>
      </c>
      <c r="F9" s="100" t="s">
        <v>162</v>
      </c>
      <c r="G9" s="1" t="str">
        <f t="shared" si="1"/>
        <v>Marginal</v>
      </c>
      <c r="H9" s="101" t="s">
        <v>179</v>
      </c>
      <c r="I9" s="1" t="str">
        <f t="shared" si="2"/>
        <v>Marginal</v>
      </c>
      <c r="J9" s="102" t="s">
        <v>208</v>
      </c>
      <c r="K9" s="1" t="str">
        <f t="shared" si="3"/>
        <v>Marginal</v>
      </c>
      <c r="M9" s="1"/>
    </row>
    <row r="10" spans="1:17" x14ac:dyDescent="0.2">
      <c r="A10" s="108" t="s">
        <v>352</v>
      </c>
      <c r="B10" s="98" t="s">
        <v>3</v>
      </c>
      <c r="C10" s="1" t="str">
        <f t="shared" si="0"/>
        <v xml:space="preserve">Exceeds Expectations </v>
      </c>
      <c r="D10" s="99" t="s">
        <v>98</v>
      </c>
      <c r="E10" s="1" t="str">
        <f t="shared" si="0"/>
        <v xml:space="preserve">Meets Expectations </v>
      </c>
      <c r="F10" s="100" t="s">
        <v>162</v>
      </c>
      <c r="G10" s="1" t="str">
        <f t="shared" si="1"/>
        <v>Marginal</v>
      </c>
      <c r="H10" s="101" t="s">
        <v>180</v>
      </c>
      <c r="I10" s="1" t="str">
        <f t="shared" si="2"/>
        <v xml:space="preserve">Meets Expectations </v>
      </c>
      <c r="J10" s="102" t="s">
        <v>209</v>
      </c>
      <c r="K10" s="1" t="str">
        <f t="shared" si="3"/>
        <v xml:space="preserve">Meets Expectations </v>
      </c>
      <c r="M10" s="1"/>
    </row>
    <row r="11" spans="1:17" x14ac:dyDescent="0.2">
      <c r="A11" s="108" t="s">
        <v>353</v>
      </c>
      <c r="B11" s="98" t="s">
        <v>3</v>
      </c>
      <c r="C11" s="1" t="str">
        <f t="shared" si="0"/>
        <v xml:space="preserve">Exceeds Expectations </v>
      </c>
      <c r="D11" s="99" t="s">
        <v>92</v>
      </c>
      <c r="E11" s="1" t="str">
        <f t="shared" si="0"/>
        <v xml:space="preserve">Exceeds Expectations </v>
      </c>
      <c r="F11" s="100" t="s">
        <v>163</v>
      </c>
      <c r="G11" s="1" t="str">
        <f t="shared" si="1"/>
        <v xml:space="preserve">Exceeds Expectations </v>
      </c>
      <c r="H11" s="101" t="s">
        <v>181</v>
      </c>
      <c r="I11" s="1" t="str">
        <f t="shared" si="2"/>
        <v xml:space="preserve">Meets Expectations </v>
      </c>
      <c r="J11" s="102" t="s">
        <v>210</v>
      </c>
      <c r="K11" s="1" t="str">
        <f t="shared" si="3"/>
        <v xml:space="preserve">Meets Expectations </v>
      </c>
      <c r="M11" s="1"/>
    </row>
    <row r="12" spans="1:17" x14ac:dyDescent="0.2">
      <c r="A12" s="108" t="s">
        <v>354</v>
      </c>
      <c r="B12" s="98" t="s">
        <v>6</v>
      </c>
      <c r="C12" s="1" t="str">
        <f t="shared" si="0"/>
        <v xml:space="preserve">Exceeds Expectations </v>
      </c>
      <c r="D12" s="99" t="s">
        <v>6</v>
      </c>
      <c r="E12" s="1" t="str">
        <f t="shared" si="0"/>
        <v xml:space="preserve">Exceeds Expectations </v>
      </c>
      <c r="F12" s="100" t="s">
        <v>164</v>
      </c>
      <c r="G12" s="1" t="str">
        <f t="shared" si="1"/>
        <v xml:space="preserve">Below Expectations </v>
      </c>
      <c r="H12" s="101" t="s">
        <v>182</v>
      </c>
      <c r="I12" s="1" t="str">
        <f t="shared" si="2"/>
        <v xml:space="preserve">Meets Expectations </v>
      </c>
      <c r="J12" s="102" t="s">
        <v>211</v>
      </c>
      <c r="K12" s="1" t="str">
        <f t="shared" si="3"/>
        <v xml:space="preserve">Meets Expectations </v>
      </c>
      <c r="M12" s="1"/>
      <c r="N12" s="86" t="s">
        <v>230</v>
      </c>
    </row>
    <row r="13" spans="1:17" x14ac:dyDescent="0.2">
      <c r="A13" s="108" t="s">
        <v>355</v>
      </c>
      <c r="B13" s="98" t="s">
        <v>76</v>
      </c>
      <c r="C13" s="1" t="str">
        <f t="shared" si="0"/>
        <v xml:space="preserve">Exceeds Expectations </v>
      </c>
      <c r="D13" s="99" t="s">
        <v>91</v>
      </c>
      <c r="E13" s="1" t="str">
        <f t="shared" si="0"/>
        <v xml:space="preserve">Exceeds Expectations </v>
      </c>
      <c r="F13" s="100" t="s">
        <v>165</v>
      </c>
      <c r="G13" s="1" t="str">
        <f t="shared" si="1"/>
        <v xml:space="preserve">Exceeds Expectations </v>
      </c>
      <c r="H13" s="101" t="s">
        <v>183</v>
      </c>
      <c r="I13" s="1" t="str">
        <f t="shared" si="2"/>
        <v xml:space="preserve">Exceeds Expectations </v>
      </c>
      <c r="J13" s="102" t="s">
        <v>212</v>
      </c>
      <c r="K13" s="1" t="str">
        <f t="shared" si="3"/>
        <v xml:space="preserve">Exceeds Expectations </v>
      </c>
      <c r="M13" s="1"/>
      <c r="N13" s="2" t="s">
        <v>7</v>
      </c>
      <c r="O13" s="3"/>
      <c r="P13" s="4">
        <f>COUNTIF(E:E, "*Below Expectations*")</f>
        <v>3</v>
      </c>
      <c r="Q13" s="5">
        <f>P13/P$17</f>
        <v>0.10344827586206896</v>
      </c>
    </row>
    <row r="14" spans="1:17" x14ac:dyDescent="0.2">
      <c r="A14" s="108" t="s">
        <v>356</v>
      </c>
      <c r="B14" s="98" t="s">
        <v>6</v>
      </c>
      <c r="C14" s="1" t="str">
        <f t="shared" si="0"/>
        <v xml:space="preserve">Exceeds Expectations </v>
      </c>
      <c r="D14" s="99" t="s">
        <v>97</v>
      </c>
      <c r="E14" s="1" t="str">
        <f t="shared" si="0"/>
        <v xml:space="preserve">Meets Expectations </v>
      </c>
      <c r="F14" s="100" t="s">
        <v>82</v>
      </c>
      <c r="G14" s="1" t="str">
        <f t="shared" si="1"/>
        <v xml:space="preserve">Meets Expectations </v>
      </c>
      <c r="H14" s="101" t="s">
        <v>184</v>
      </c>
      <c r="I14" s="1" t="str">
        <f t="shared" si="2"/>
        <v>Marginal</v>
      </c>
      <c r="J14" s="102" t="s">
        <v>213</v>
      </c>
      <c r="K14" s="1" t="str">
        <f t="shared" si="3"/>
        <v xml:space="preserve">Meets Expectations </v>
      </c>
      <c r="M14" s="1"/>
      <c r="N14" s="2" t="s">
        <v>8</v>
      </c>
      <c r="O14" s="3"/>
      <c r="P14" s="4">
        <f>COUNTIF(E:E, "*Marginal*")</f>
        <v>2</v>
      </c>
      <c r="Q14" s="5">
        <f>P14/P$17</f>
        <v>6.8965517241379309E-2</v>
      </c>
    </row>
    <row r="15" spans="1:17" x14ac:dyDescent="0.2">
      <c r="A15" s="108" t="s">
        <v>357</v>
      </c>
      <c r="B15" s="98" t="s">
        <v>3</v>
      </c>
      <c r="C15" s="1" t="str">
        <f t="shared" si="0"/>
        <v xml:space="preserve">Exceeds Expectations </v>
      </c>
      <c r="D15" s="99" t="s">
        <v>6</v>
      </c>
      <c r="E15" s="1" t="str">
        <f t="shared" si="0"/>
        <v xml:space="preserve">Exceeds Expectations </v>
      </c>
      <c r="F15" s="100" t="s">
        <v>166</v>
      </c>
      <c r="G15" s="1" t="str">
        <f t="shared" si="1"/>
        <v xml:space="preserve">Meets Expectations </v>
      </c>
      <c r="H15" s="101" t="s">
        <v>185</v>
      </c>
      <c r="I15" s="1" t="str">
        <f t="shared" si="2"/>
        <v>Marginal</v>
      </c>
      <c r="J15" s="102" t="s">
        <v>214</v>
      </c>
      <c r="K15" s="1" t="str">
        <f t="shared" si="3"/>
        <v xml:space="preserve">Meets Expectations </v>
      </c>
      <c r="M15" s="1"/>
      <c r="N15" s="2" t="s">
        <v>9</v>
      </c>
      <c r="O15" s="3"/>
      <c r="P15" s="4">
        <f>COUNTIF(E:E, "*Meets Expectations*")</f>
        <v>5</v>
      </c>
      <c r="Q15" s="5">
        <f>P15/P$17</f>
        <v>0.17241379310344829</v>
      </c>
    </row>
    <row r="16" spans="1:17" x14ac:dyDescent="0.2">
      <c r="A16" s="108" t="s">
        <v>358</v>
      </c>
      <c r="B16" s="98" t="s">
        <v>6</v>
      </c>
      <c r="C16" s="1" t="str">
        <f t="shared" si="0"/>
        <v xml:space="preserve">Exceeds Expectations </v>
      </c>
      <c r="D16" s="99" t="s">
        <v>156</v>
      </c>
      <c r="E16" s="1" t="str">
        <f t="shared" si="0"/>
        <v xml:space="preserve">Below Expectations </v>
      </c>
      <c r="F16" s="100" t="s">
        <v>167</v>
      </c>
      <c r="G16" s="1" t="str">
        <f t="shared" si="1"/>
        <v xml:space="preserve">Meets Expectations </v>
      </c>
      <c r="H16" s="101" t="s">
        <v>186</v>
      </c>
      <c r="I16" s="1" t="str">
        <f t="shared" si="2"/>
        <v>Marginal</v>
      </c>
      <c r="J16" s="102" t="s">
        <v>215</v>
      </c>
      <c r="K16" s="1" t="str">
        <f t="shared" si="3"/>
        <v>Marginal</v>
      </c>
      <c r="M16" s="1"/>
      <c r="N16" s="2" t="s">
        <v>10</v>
      </c>
      <c r="O16" s="3"/>
      <c r="P16" s="4">
        <f>COUNTIF(E:E, "*Exceeds Expectations*")</f>
        <v>19</v>
      </c>
      <c r="Q16" s="5">
        <f>P16/P$17</f>
        <v>0.65517241379310343</v>
      </c>
    </row>
    <row r="17" spans="1:17" x14ac:dyDescent="0.2">
      <c r="A17" s="108" t="s">
        <v>359</v>
      </c>
      <c r="B17" s="98" t="s">
        <v>73</v>
      </c>
      <c r="C17" s="1" t="str">
        <f t="shared" si="0"/>
        <v>Marginal</v>
      </c>
      <c r="D17" s="99" t="s">
        <v>6</v>
      </c>
      <c r="E17" s="1" t="str">
        <f t="shared" si="0"/>
        <v xml:space="preserve">Exceeds Expectations </v>
      </c>
      <c r="F17" s="100" t="s">
        <v>159</v>
      </c>
      <c r="G17" s="1" t="str">
        <f t="shared" si="1"/>
        <v xml:space="preserve">Meets Expectations </v>
      </c>
      <c r="H17" s="101" t="s">
        <v>187</v>
      </c>
      <c r="I17" s="1" t="str">
        <f t="shared" si="2"/>
        <v xml:space="preserve">Below Expectations </v>
      </c>
      <c r="J17" s="102" t="s">
        <v>216</v>
      </c>
      <c r="K17" s="1" t="str">
        <f t="shared" si="3"/>
        <v xml:space="preserve">Below Expectations </v>
      </c>
      <c r="M17" s="1"/>
      <c r="P17" s="6">
        <f>SUM(P13:P16)</f>
        <v>29</v>
      </c>
      <c r="Q17" s="7">
        <f>SUM(Q13:Q16)</f>
        <v>1</v>
      </c>
    </row>
    <row r="18" spans="1:17" x14ac:dyDescent="0.2">
      <c r="A18" s="108" t="s">
        <v>360</v>
      </c>
      <c r="B18" s="98" t="s">
        <v>3</v>
      </c>
      <c r="C18" s="1" t="str">
        <f t="shared" si="0"/>
        <v xml:space="preserve">Exceeds Expectations </v>
      </c>
      <c r="D18" s="99" t="s">
        <v>92</v>
      </c>
      <c r="E18" s="1" t="str">
        <f t="shared" si="0"/>
        <v xml:space="preserve">Exceeds Expectations </v>
      </c>
      <c r="F18" s="100" t="s">
        <v>163</v>
      </c>
      <c r="G18" s="1" t="str">
        <f t="shared" si="1"/>
        <v xml:space="preserve">Exceeds Expectations </v>
      </c>
      <c r="H18" s="101" t="s">
        <v>188</v>
      </c>
      <c r="I18" s="1" t="str">
        <f t="shared" si="2"/>
        <v>Marginal</v>
      </c>
      <c r="J18" s="102" t="s">
        <v>217</v>
      </c>
      <c r="K18" s="1" t="str">
        <f t="shared" si="3"/>
        <v xml:space="preserve">Meets Expectations </v>
      </c>
      <c r="M18" s="1"/>
    </row>
    <row r="19" spans="1:17" x14ac:dyDescent="0.2">
      <c r="A19" s="108" t="s">
        <v>361</v>
      </c>
      <c r="B19" s="98" t="s">
        <v>3</v>
      </c>
      <c r="C19" s="1" t="str">
        <f t="shared" ref="C19:C30" si="4">IF(VALUE(B19)&gt;=80%, "Exceeds Expectations ", IF(VALUE(B19)&gt;=65%, "Meets Expectations ", IF(VALUE(B19)&gt;=55%, "Marginal", "Below Expectations ")))</f>
        <v xml:space="preserve">Exceeds Expectations </v>
      </c>
      <c r="D19" s="99" t="s">
        <v>93</v>
      </c>
      <c r="E19" s="1" t="str">
        <f t="shared" ref="E19:E30" si="5">IF(VALUE(D19)&gt;=80%, "Exceeds Expectations ", IF(VALUE(D19)&gt;=65%, "Meets Expectations ", IF(VALUE(D19)&gt;=55%, "Marginal", "Below Expectations ")))</f>
        <v xml:space="preserve">Below Expectations </v>
      </c>
      <c r="F19" s="100" t="s">
        <v>101</v>
      </c>
      <c r="G19" s="1" t="str">
        <f t="shared" si="1"/>
        <v xml:space="preserve">Below Expectations </v>
      </c>
      <c r="H19" s="101" t="s">
        <v>189</v>
      </c>
      <c r="I19" s="1" t="str">
        <f t="shared" si="2"/>
        <v xml:space="preserve">Below Expectations </v>
      </c>
      <c r="J19" s="102" t="s">
        <v>218</v>
      </c>
      <c r="K19" s="1" t="str">
        <f t="shared" si="3"/>
        <v xml:space="preserve">Below Expectations </v>
      </c>
      <c r="M19" s="1"/>
    </row>
    <row r="20" spans="1:17" x14ac:dyDescent="0.2">
      <c r="A20" s="108" t="s">
        <v>362</v>
      </c>
      <c r="B20" s="98" t="s">
        <v>73</v>
      </c>
      <c r="C20" s="1" t="str">
        <f t="shared" si="4"/>
        <v>Marginal</v>
      </c>
      <c r="D20" s="99" t="s">
        <v>98</v>
      </c>
      <c r="E20" s="1" t="str">
        <f t="shared" si="5"/>
        <v xml:space="preserve">Meets Expectations </v>
      </c>
      <c r="F20" s="100" t="s">
        <v>5</v>
      </c>
      <c r="G20" s="1" t="str">
        <f t="shared" si="1"/>
        <v xml:space="preserve">Exceeds Expectations </v>
      </c>
      <c r="H20" s="101" t="s">
        <v>190</v>
      </c>
      <c r="I20" s="1" t="str">
        <f t="shared" si="2"/>
        <v xml:space="preserve">Meets Expectations </v>
      </c>
      <c r="J20" s="102" t="s">
        <v>219</v>
      </c>
      <c r="K20" s="1" t="str">
        <f t="shared" si="3"/>
        <v xml:space="preserve">Exceeds Expectations </v>
      </c>
      <c r="M20" s="1"/>
    </row>
    <row r="21" spans="1:17" x14ac:dyDescent="0.2">
      <c r="A21" s="108" t="s">
        <v>363</v>
      </c>
      <c r="B21" s="98" t="s">
        <v>3</v>
      </c>
      <c r="C21" s="1" t="str">
        <f t="shared" si="4"/>
        <v xml:space="preserve">Exceeds Expectations </v>
      </c>
      <c r="D21" s="99" t="s">
        <v>3</v>
      </c>
      <c r="E21" s="1" t="str">
        <f t="shared" si="5"/>
        <v xml:space="preserve">Exceeds Expectations </v>
      </c>
      <c r="F21" s="100" t="s">
        <v>168</v>
      </c>
      <c r="G21" s="1" t="str">
        <f t="shared" si="1"/>
        <v xml:space="preserve">Below Expectations </v>
      </c>
      <c r="H21" s="101" t="s">
        <v>191</v>
      </c>
      <c r="I21" s="1" t="str">
        <f t="shared" si="2"/>
        <v xml:space="preserve">Below Expectations </v>
      </c>
      <c r="J21" s="102" t="s">
        <v>208</v>
      </c>
      <c r="K21" s="1" t="str">
        <f t="shared" si="3"/>
        <v>Marginal</v>
      </c>
      <c r="M21" s="1"/>
    </row>
    <row r="22" spans="1:17" x14ac:dyDescent="0.2">
      <c r="A22" s="108" t="s">
        <v>364</v>
      </c>
      <c r="B22" s="98" t="s">
        <v>6</v>
      </c>
      <c r="C22" s="1" t="str">
        <f t="shared" si="4"/>
        <v xml:space="preserve">Exceeds Expectations </v>
      </c>
      <c r="D22" s="99" t="s">
        <v>73</v>
      </c>
      <c r="E22" s="1" t="str">
        <f t="shared" si="5"/>
        <v>Marginal</v>
      </c>
      <c r="F22" s="100" t="s">
        <v>169</v>
      </c>
      <c r="G22" s="1" t="str">
        <f t="shared" si="1"/>
        <v xml:space="preserve">Below Expectations </v>
      </c>
      <c r="H22" s="101" t="s">
        <v>78</v>
      </c>
      <c r="I22" s="1" t="str">
        <f t="shared" si="2"/>
        <v xml:space="preserve">Below Expectations </v>
      </c>
      <c r="J22" s="102" t="s">
        <v>220</v>
      </c>
      <c r="K22" s="1" t="str">
        <f t="shared" si="3"/>
        <v xml:space="preserve">Below Expectations </v>
      </c>
      <c r="M22" s="1"/>
    </row>
    <row r="23" spans="1:17" x14ac:dyDescent="0.2">
      <c r="A23" s="108" t="s">
        <v>365</v>
      </c>
      <c r="B23" s="98" t="s">
        <v>3</v>
      </c>
      <c r="C23" s="1" t="str">
        <f t="shared" si="4"/>
        <v xml:space="preserve">Exceeds Expectations </v>
      </c>
      <c r="D23" s="99" t="s">
        <v>6</v>
      </c>
      <c r="E23" s="1" t="str">
        <f t="shared" si="5"/>
        <v xml:space="preserve">Exceeds Expectations </v>
      </c>
      <c r="F23" s="100" t="s">
        <v>159</v>
      </c>
      <c r="G23" s="1" t="str">
        <f t="shared" si="1"/>
        <v xml:space="preserve">Meets Expectations </v>
      </c>
      <c r="H23" s="101" t="s">
        <v>192</v>
      </c>
      <c r="I23" s="1" t="str">
        <f t="shared" si="2"/>
        <v xml:space="preserve">Meets Expectations </v>
      </c>
      <c r="J23" s="102" t="s">
        <v>221</v>
      </c>
      <c r="K23" s="1" t="str">
        <f t="shared" si="3"/>
        <v xml:space="preserve">Meets Expectations </v>
      </c>
      <c r="M23" s="1"/>
      <c r="N23" s="86" t="s">
        <v>83</v>
      </c>
    </row>
    <row r="24" spans="1:17" x14ac:dyDescent="0.2">
      <c r="A24" s="108" t="s">
        <v>366</v>
      </c>
      <c r="B24" s="98" t="s">
        <v>3</v>
      </c>
      <c r="C24" s="1" t="str">
        <f t="shared" si="4"/>
        <v xml:space="preserve">Exceeds Expectations </v>
      </c>
      <c r="D24" s="99" t="s">
        <v>6</v>
      </c>
      <c r="E24" s="1" t="str">
        <f t="shared" si="5"/>
        <v xml:space="preserve">Exceeds Expectations </v>
      </c>
      <c r="F24" s="100" t="s">
        <v>159</v>
      </c>
      <c r="G24" s="1" t="str">
        <f t="shared" si="1"/>
        <v xml:space="preserve">Meets Expectations </v>
      </c>
      <c r="H24" s="101" t="s">
        <v>193</v>
      </c>
      <c r="I24" s="1" t="str">
        <f t="shared" si="2"/>
        <v xml:space="preserve">Exceeds Expectations </v>
      </c>
      <c r="J24" s="102" t="s">
        <v>222</v>
      </c>
      <c r="K24" s="1" t="str">
        <f t="shared" si="3"/>
        <v xml:space="preserve">Exceeds Expectations </v>
      </c>
      <c r="M24" s="1"/>
      <c r="N24" s="2" t="s">
        <v>7</v>
      </c>
      <c r="O24" s="3"/>
      <c r="P24" s="4">
        <f>COUNTIF(G:G, "*Below Expectations*")</f>
        <v>4</v>
      </c>
      <c r="Q24" s="5">
        <f>P24/P$28</f>
        <v>0.13793103448275862</v>
      </c>
    </row>
    <row r="25" spans="1:17" x14ac:dyDescent="0.2">
      <c r="A25" s="108" t="s">
        <v>367</v>
      </c>
      <c r="B25" s="98" t="s">
        <v>73</v>
      </c>
      <c r="C25" s="1" t="str">
        <f t="shared" si="4"/>
        <v>Marginal</v>
      </c>
      <c r="D25" s="99" t="s">
        <v>91</v>
      </c>
      <c r="E25" s="1" t="str">
        <f t="shared" si="5"/>
        <v xml:space="preserve">Exceeds Expectations </v>
      </c>
      <c r="F25" s="100" t="s">
        <v>5</v>
      </c>
      <c r="G25" s="1" t="str">
        <f t="shared" si="1"/>
        <v xml:space="preserve">Exceeds Expectations </v>
      </c>
      <c r="H25" s="101" t="s">
        <v>194</v>
      </c>
      <c r="I25" s="1" t="str">
        <f t="shared" si="2"/>
        <v>Marginal</v>
      </c>
      <c r="J25" s="102" t="s">
        <v>223</v>
      </c>
      <c r="K25" s="1" t="str">
        <f t="shared" si="3"/>
        <v xml:space="preserve">Meets Expectations </v>
      </c>
      <c r="M25" s="1"/>
      <c r="N25" s="2" t="s">
        <v>8</v>
      </c>
      <c r="O25" s="3"/>
      <c r="P25" s="4">
        <f>COUNTIF(G:G, "*Marginal*")</f>
        <v>5</v>
      </c>
      <c r="Q25" s="5">
        <f>P25/P$28</f>
        <v>0.17241379310344829</v>
      </c>
    </row>
    <row r="26" spans="1:17" x14ac:dyDescent="0.2">
      <c r="A26" s="108" t="s">
        <v>368</v>
      </c>
      <c r="B26" s="98" t="s">
        <v>6</v>
      </c>
      <c r="C26" s="1" t="str">
        <f t="shared" si="4"/>
        <v xml:space="preserve">Exceeds Expectations </v>
      </c>
      <c r="D26" s="99" t="s">
        <v>6</v>
      </c>
      <c r="E26" s="1" t="str">
        <f t="shared" si="5"/>
        <v xml:space="preserve">Exceeds Expectations </v>
      </c>
      <c r="F26" s="100" t="s">
        <v>170</v>
      </c>
      <c r="G26" s="1" t="str">
        <f t="shared" si="1"/>
        <v>Marginal</v>
      </c>
      <c r="H26" s="101" t="s">
        <v>195</v>
      </c>
      <c r="I26" s="1" t="str">
        <f t="shared" si="2"/>
        <v xml:space="preserve">Meets Expectations </v>
      </c>
      <c r="J26" s="102" t="s">
        <v>224</v>
      </c>
      <c r="K26" s="1" t="str">
        <f t="shared" si="3"/>
        <v xml:space="preserve">Meets Expectations </v>
      </c>
      <c r="M26" s="1"/>
      <c r="N26" s="2" t="s">
        <v>9</v>
      </c>
      <c r="O26" s="3"/>
      <c r="P26" s="4">
        <f>COUNTIF(G:G, "*Meets Expectations*")</f>
        <v>11</v>
      </c>
      <c r="Q26" s="5">
        <f>P26/P$28</f>
        <v>0.37931034482758619</v>
      </c>
    </row>
    <row r="27" spans="1:17" x14ac:dyDescent="0.2">
      <c r="A27" s="108" t="s">
        <v>369</v>
      </c>
      <c r="B27" s="98" t="s">
        <v>73</v>
      </c>
      <c r="C27" s="1" t="str">
        <f t="shared" si="4"/>
        <v>Marginal</v>
      </c>
      <c r="D27" s="99" t="s">
        <v>98</v>
      </c>
      <c r="E27" s="1" t="str">
        <f t="shared" si="5"/>
        <v xml:space="preserve">Meets Expectations </v>
      </c>
      <c r="F27" s="100" t="s">
        <v>166</v>
      </c>
      <c r="G27" s="1" t="str">
        <f t="shared" si="1"/>
        <v xml:space="preserve">Meets Expectations </v>
      </c>
      <c r="H27" s="101" t="s">
        <v>196</v>
      </c>
      <c r="I27" s="1" t="str">
        <f t="shared" si="2"/>
        <v>Marginal</v>
      </c>
      <c r="J27" s="102" t="s">
        <v>225</v>
      </c>
      <c r="K27" s="1" t="str">
        <f t="shared" si="3"/>
        <v xml:space="preserve">Meets Expectations </v>
      </c>
      <c r="M27" s="1"/>
      <c r="N27" s="2" t="s">
        <v>10</v>
      </c>
      <c r="O27" s="3"/>
      <c r="P27" s="4">
        <f>COUNTIF(G:G, "*Exceeds Expectations*")</f>
        <v>9</v>
      </c>
      <c r="Q27" s="5">
        <f>P27/P$28</f>
        <v>0.31034482758620691</v>
      </c>
    </row>
    <row r="28" spans="1:17" x14ac:dyDescent="0.2">
      <c r="A28" s="108" t="s">
        <v>370</v>
      </c>
      <c r="B28" s="98" t="s">
        <v>73</v>
      </c>
      <c r="C28" s="1" t="str">
        <f t="shared" si="4"/>
        <v>Marginal</v>
      </c>
      <c r="D28" s="99" t="s">
        <v>3</v>
      </c>
      <c r="E28" s="1" t="str">
        <f t="shared" si="5"/>
        <v xml:space="preserve">Exceeds Expectations </v>
      </c>
      <c r="F28" s="100" t="s">
        <v>163</v>
      </c>
      <c r="G28" s="1" t="str">
        <f t="shared" si="1"/>
        <v xml:space="preserve">Exceeds Expectations </v>
      </c>
      <c r="H28" s="101" t="s">
        <v>197</v>
      </c>
      <c r="I28" s="1" t="str">
        <f t="shared" si="2"/>
        <v xml:space="preserve">Meets Expectations </v>
      </c>
      <c r="J28" s="102" t="s">
        <v>226</v>
      </c>
      <c r="K28" s="1" t="str">
        <f t="shared" si="3"/>
        <v xml:space="preserve">Exceeds Expectations </v>
      </c>
      <c r="M28" s="1"/>
      <c r="P28" s="6">
        <f>SUM(P24:P27)</f>
        <v>29</v>
      </c>
      <c r="Q28" s="7">
        <f>SUM(Q24:Q27)</f>
        <v>1</v>
      </c>
    </row>
    <row r="29" spans="1:17" x14ac:dyDescent="0.2">
      <c r="A29" s="108" t="s">
        <v>371</v>
      </c>
      <c r="B29" s="98" t="s">
        <v>101</v>
      </c>
      <c r="C29" s="1" t="str">
        <f t="shared" si="4"/>
        <v xml:space="preserve">Below Expectations </v>
      </c>
      <c r="D29" s="99" t="s">
        <v>101</v>
      </c>
      <c r="E29" s="1" t="str">
        <f t="shared" si="5"/>
        <v xml:space="preserve">Below Expectations </v>
      </c>
      <c r="F29" s="100" t="s">
        <v>166</v>
      </c>
      <c r="G29" s="1" t="str">
        <f t="shared" si="1"/>
        <v xml:space="preserve">Meets Expectations </v>
      </c>
      <c r="H29" s="101" t="s">
        <v>198</v>
      </c>
      <c r="I29" s="1" t="str">
        <f t="shared" si="2"/>
        <v xml:space="preserve">Below Expectations </v>
      </c>
      <c r="J29" s="102" t="s">
        <v>227</v>
      </c>
      <c r="K29" s="1" t="str">
        <f t="shared" si="3"/>
        <v xml:space="preserve">Below Expectations </v>
      </c>
      <c r="M29" s="1"/>
    </row>
    <row r="30" spans="1:17" x14ac:dyDescent="0.2">
      <c r="A30" s="108" t="s">
        <v>373</v>
      </c>
      <c r="B30" s="98" t="s">
        <v>3</v>
      </c>
      <c r="C30" s="1" t="str">
        <f t="shared" si="4"/>
        <v xml:space="preserve">Exceeds Expectations </v>
      </c>
      <c r="D30" s="99" t="s">
        <v>92</v>
      </c>
      <c r="E30" s="1" t="str">
        <f t="shared" si="5"/>
        <v xml:space="preserve">Exceeds Expectations </v>
      </c>
      <c r="F30" s="100" t="s">
        <v>159</v>
      </c>
      <c r="G30" s="1" t="str">
        <f t="shared" si="1"/>
        <v xml:space="preserve">Meets Expectations </v>
      </c>
      <c r="H30" s="101" t="s">
        <v>200</v>
      </c>
      <c r="I30" s="1" t="str">
        <f t="shared" si="2"/>
        <v xml:space="preserve">Exceeds Expectations </v>
      </c>
      <c r="J30" s="102" t="s">
        <v>229</v>
      </c>
      <c r="K30" s="1" t="str">
        <f t="shared" si="3"/>
        <v xml:space="preserve">Exceeds Expectations </v>
      </c>
      <c r="M30" s="1"/>
    </row>
    <row r="31" spans="1:17" x14ac:dyDescent="0.2">
      <c r="B31" s="1"/>
      <c r="C31" s="1"/>
      <c r="E31" s="1"/>
      <c r="G31" s="1"/>
      <c r="I31" s="1"/>
      <c r="K31" s="1"/>
      <c r="M31" s="1"/>
    </row>
    <row r="32" spans="1:17" x14ac:dyDescent="0.2">
      <c r="B32" s="1"/>
      <c r="C32" s="1"/>
      <c r="E32" s="1"/>
      <c r="G32" s="1"/>
      <c r="I32" s="1"/>
      <c r="K32" s="1"/>
      <c r="M32" s="1"/>
    </row>
    <row r="33" spans="2:17" x14ac:dyDescent="0.2">
      <c r="B33" s="1"/>
      <c r="C33" s="1"/>
      <c r="E33" s="1"/>
      <c r="G33" s="1"/>
      <c r="I33" s="1"/>
      <c r="K33" s="1"/>
      <c r="M33" s="1"/>
    </row>
    <row r="34" spans="2:17" x14ac:dyDescent="0.2">
      <c r="B34" s="1"/>
      <c r="C34" s="1"/>
      <c r="E34" s="1"/>
      <c r="G34" s="1"/>
      <c r="I34" s="1"/>
      <c r="K34" s="1"/>
      <c r="M34" s="1"/>
    </row>
    <row r="35" spans="2:17" x14ac:dyDescent="0.2">
      <c r="B35" s="1"/>
      <c r="C35" s="1"/>
      <c r="E35" s="1"/>
      <c r="G35" s="1"/>
      <c r="I35" s="1"/>
      <c r="K35" s="1"/>
      <c r="M35" s="1"/>
    </row>
    <row r="36" spans="2:17" x14ac:dyDescent="0.2">
      <c r="B36" s="1"/>
      <c r="C36" s="1"/>
      <c r="E36" s="1"/>
      <c r="G36" s="1"/>
      <c r="I36" s="1"/>
      <c r="K36" s="1"/>
      <c r="M36" s="1"/>
      <c r="N36" s="102" t="s">
        <v>231</v>
      </c>
      <c r="O36" s="102"/>
      <c r="P36" s="102"/>
      <c r="Q36" s="102"/>
    </row>
    <row r="37" spans="2:17" x14ac:dyDescent="0.2">
      <c r="B37" s="1"/>
      <c r="C37" s="1"/>
      <c r="E37" s="1"/>
      <c r="G37" s="1"/>
      <c r="I37" s="1"/>
      <c r="K37" s="1"/>
      <c r="M37" s="1"/>
      <c r="N37" s="2" t="s">
        <v>7</v>
      </c>
      <c r="O37" s="3"/>
      <c r="P37" s="4">
        <f>COUNTIF(I:I, "*Below Expectations*")</f>
        <v>5</v>
      </c>
      <c r="Q37" s="5">
        <f>P37/P$28</f>
        <v>0.17241379310344829</v>
      </c>
    </row>
    <row r="38" spans="2:17" x14ac:dyDescent="0.2">
      <c r="B38" s="1"/>
      <c r="C38" s="1"/>
      <c r="E38" s="1"/>
      <c r="G38" s="1"/>
      <c r="I38" s="1"/>
      <c r="K38" s="1"/>
      <c r="M38" s="1"/>
      <c r="N38" s="2" t="s">
        <v>8</v>
      </c>
      <c r="O38" s="3"/>
      <c r="P38" s="4">
        <f>COUNTIF(I:I, "*Marginal*")</f>
        <v>9</v>
      </c>
      <c r="Q38" s="5">
        <f>P38/P$28</f>
        <v>0.31034482758620691</v>
      </c>
    </row>
    <row r="39" spans="2:17" x14ac:dyDescent="0.2">
      <c r="B39" s="1"/>
      <c r="C39" s="1"/>
      <c r="E39" s="1"/>
      <c r="G39" s="1"/>
      <c r="I39" s="1"/>
      <c r="K39" s="1"/>
      <c r="M39" s="1"/>
      <c r="N39" s="2" t="s">
        <v>9</v>
      </c>
      <c r="O39" s="3"/>
      <c r="P39" s="4">
        <f>COUNTIF(I:I, "*Meets Expectations*")</f>
        <v>11</v>
      </c>
      <c r="Q39" s="5">
        <f>P39/P$28</f>
        <v>0.37931034482758619</v>
      </c>
    </row>
    <row r="40" spans="2:17" x14ac:dyDescent="0.2">
      <c r="B40" s="1"/>
      <c r="C40" s="1"/>
      <c r="E40" s="1"/>
      <c r="G40" s="1"/>
      <c r="I40" s="1"/>
      <c r="K40" s="1"/>
      <c r="M40" s="1"/>
      <c r="N40" s="2" t="s">
        <v>10</v>
      </c>
      <c r="O40" s="3"/>
      <c r="P40" s="4">
        <f>COUNTIF(I:I, "*Exceeds Expectations*")</f>
        <v>4</v>
      </c>
      <c r="Q40" s="5">
        <f>P40/P$28</f>
        <v>0.13793103448275862</v>
      </c>
    </row>
    <row r="41" spans="2:17" x14ac:dyDescent="0.2">
      <c r="B41" s="1"/>
      <c r="C41" s="1"/>
      <c r="E41" s="1"/>
      <c r="G41" s="1"/>
      <c r="I41" s="1"/>
      <c r="K41" s="1"/>
      <c r="M41" s="1"/>
      <c r="N41" s="102"/>
      <c r="O41" s="102"/>
      <c r="P41" s="6">
        <f>SUM(P37:P40)</f>
        <v>29</v>
      </c>
      <c r="Q41" s="7">
        <f>SUM(Q37:Q40)</f>
        <v>1</v>
      </c>
    </row>
    <row r="42" spans="2:17" x14ac:dyDescent="0.2">
      <c r="B42" s="1"/>
      <c r="C42" s="1"/>
      <c r="E42" s="1"/>
      <c r="G42" s="1"/>
      <c r="I42" s="1"/>
      <c r="K42" s="1"/>
      <c r="M42" s="1"/>
      <c r="N42" s="102"/>
      <c r="O42" s="102"/>
      <c r="P42" s="102"/>
      <c r="Q42" s="102"/>
    </row>
    <row r="43" spans="2:17" x14ac:dyDescent="0.2">
      <c r="B43" s="1"/>
      <c r="C43" s="1"/>
      <c r="E43" s="1"/>
      <c r="G43" s="1"/>
      <c r="I43" s="1"/>
      <c r="K43" s="1"/>
      <c r="M43" s="1"/>
    </row>
    <row r="44" spans="2:17" x14ac:dyDescent="0.2">
      <c r="B44" s="1"/>
      <c r="C44" s="1"/>
      <c r="E44" s="1"/>
      <c r="G44" s="1"/>
      <c r="I44" s="1"/>
      <c r="K44" s="1"/>
      <c r="M44" s="1"/>
    </row>
    <row r="45" spans="2:17" x14ac:dyDescent="0.2">
      <c r="B45" s="1"/>
      <c r="C45" s="1"/>
      <c r="E45" s="1"/>
      <c r="G45" s="1"/>
      <c r="I45" s="1"/>
      <c r="K45" s="1"/>
      <c r="M45" s="1"/>
    </row>
    <row r="49" spans="14:17" x14ac:dyDescent="0.2">
      <c r="N49" s="102" t="s">
        <v>16</v>
      </c>
      <c r="O49" s="102"/>
      <c r="P49" s="102"/>
      <c r="Q49" s="102"/>
    </row>
    <row r="50" spans="14:17" x14ac:dyDescent="0.2">
      <c r="N50" s="2" t="s">
        <v>7</v>
      </c>
      <c r="O50" s="3"/>
      <c r="P50" s="4">
        <f>COUNTIF(K:K, "*Below Expectations*")</f>
        <v>4</v>
      </c>
      <c r="Q50" s="5">
        <f>P50/P$28</f>
        <v>0.13793103448275862</v>
      </c>
    </row>
    <row r="51" spans="14:17" x14ac:dyDescent="0.2">
      <c r="N51" s="2" t="s">
        <v>8</v>
      </c>
      <c r="O51" s="3"/>
      <c r="P51" s="4">
        <f>COUNTIF(K:K, "*Marginal*")</f>
        <v>4</v>
      </c>
      <c r="Q51" s="5">
        <f>P51/P$28</f>
        <v>0.13793103448275862</v>
      </c>
    </row>
    <row r="52" spans="14:17" x14ac:dyDescent="0.2">
      <c r="N52" s="2" t="s">
        <v>9</v>
      </c>
      <c r="O52" s="3"/>
      <c r="P52" s="4">
        <f>COUNTIF(K:K, "*Meets Expectations*")</f>
        <v>12</v>
      </c>
      <c r="Q52" s="5">
        <f>P52/P$28</f>
        <v>0.41379310344827586</v>
      </c>
    </row>
    <row r="53" spans="14:17" x14ac:dyDescent="0.2">
      <c r="N53" s="2" t="s">
        <v>10</v>
      </c>
      <c r="O53" s="3"/>
      <c r="P53" s="4">
        <f>COUNTIF(K:K, "*Exceeds Expectations*")</f>
        <v>9</v>
      </c>
      <c r="Q53" s="5">
        <f>P53/P$28</f>
        <v>0.31034482758620691</v>
      </c>
    </row>
    <row r="54" spans="14:17" x14ac:dyDescent="0.2">
      <c r="N54" s="102"/>
      <c r="O54" s="102"/>
      <c r="P54" s="6">
        <f>SUM(P50:P53)</f>
        <v>29</v>
      </c>
      <c r="Q54" s="7">
        <f>SUM(Q50:Q53)</f>
        <v>1</v>
      </c>
    </row>
    <row r="55" spans="14:17" x14ac:dyDescent="0.2">
      <c r="N55" s="102"/>
      <c r="O55" s="102"/>
      <c r="P55" s="102"/>
      <c r="Q55" s="10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C34" sqref="C34"/>
    </sheetView>
  </sheetViews>
  <sheetFormatPr baseColWidth="10" defaultColWidth="8.83203125" defaultRowHeight="15" x14ac:dyDescent="0.2"/>
  <cols>
    <col min="1" max="16384" width="8.83203125" style="86"/>
  </cols>
  <sheetData>
    <row r="1" spans="1:15" x14ac:dyDescent="0.2">
      <c r="A1" s="108" t="s">
        <v>343</v>
      </c>
      <c r="B1" s="95" t="s">
        <v>70</v>
      </c>
      <c r="D1" s="96" t="s">
        <v>102</v>
      </c>
      <c r="F1" s="97" t="s">
        <v>71</v>
      </c>
      <c r="L1" s="86" t="s">
        <v>84</v>
      </c>
    </row>
    <row r="2" spans="1:15" x14ac:dyDescent="0.2">
      <c r="A2" s="108" t="s">
        <v>344</v>
      </c>
      <c r="B2" s="95" t="s">
        <v>100</v>
      </c>
      <c r="C2" s="1" t="str">
        <f>IF(VALUE(B2)&gt;=80%, "Exceeds Expectations ", IF(VALUE(B2)&gt;=65%, "Meets Expectations ", IF(VALUE(B2)&gt;=55%, "Marginal", "Below Expectations ")))</f>
        <v xml:space="preserve">Meets Expectations </v>
      </c>
      <c r="D2" s="96" t="s">
        <v>103</v>
      </c>
      <c r="E2" s="1" t="str">
        <f>IF(VALUE(D2)&gt;=80%, "Exceeds Expectations ", IF(VALUE(D2)&gt;=65%, "Meets Expectations ", IF(VALUE(D2)&gt;=55%, "Marginal", "Below Expectations ")))</f>
        <v xml:space="preserve">Meets Expectations </v>
      </c>
      <c r="F2" s="97" t="s">
        <v>130</v>
      </c>
      <c r="G2" s="1" t="str">
        <f>IF(VALUE(F2)&gt;=80%, "Exceeds Expectations ", IF(VALUE(F2)&gt;=65%, "Meets Expectations ", IF(VALUE(F2)&gt;=55%, "Marginal", "Below Expectations ")))</f>
        <v xml:space="preserve">Meets Expectations </v>
      </c>
      <c r="I2" s="1"/>
      <c r="K2" s="1"/>
      <c r="L2" s="2" t="s">
        <v>7</v>
      </c>
      <c r="M2" s="3"/>
      <c r="N2" s="4">
        <f>COUNTIF(C:C, "*Below Expectations*")</f>
        <v>3</v>
      </c>
      <c r="O2" s="5">
        <f>N2/N$6</f>
        <v>0.10344827586206896</v>
      </c>
    </row>
    <row r="3" spans="1:15" x14ac:dyDescent="0.2">
      <c r="A3" s="108" t="s">
        <v>345</v>
      </c>
      <c r="B3" s="95" t="s">
        <v>100</v>
      </c>
      <c r="C3" s="1" t="str">
        <f t="shared" ref="C3:E18" si="0">IF(VALUE(B3)&gt;=80%, "Exceeds Expectations ", IF(VALUE(B3)&gt;=65%, "Meets Expectations ", IF(VALUE(B3)&gt;=55%, "Marginal", "Below Expectations ")))</f>
        <v xml:space="preserve">Meets Expectations </v>
      </c>
      <c r="D3" s="96" t="s">
        <v>104</v>
      </c>
      <c r="E3" s="1" t="str">
        <f t="shared" si="0"/>
        <v xml:space="preserve">Below Expectations </v>
      </c>
      <c r="F3" s="97" t="s">
        <v>131</v>
      </c>
      <c r="G3" s="1" t="str">
        <f t="shared" ref="G3:G30" si="1">IF(VALUE(F3)&gt;=80%, "Exceeds Expectations ", IF(VALUE(F3)&gt;=65%, "Meets Expectations ", IF(VALUE(F3)&gt;=55%, "Marginal", "Below Expectations ")))</f>
        <v xml:space="preserve">Below Expectations </v>
      </c>
      <c r="I3" s="1"/>
      <c r="K3" s="1"/>
      <c r="L3" s="2" t="s">
        <v>8</v>
      </c>
      <c r="M3" s="3"/>
      <c r="N3" s="4">
        <f>COUNTIF(C:C, "*Marginal*")</f>
        <v>3</v>
      </c>
      <c r="O3" s="5">
        <f>N3/N$6</f>
        <v>0.10344827586206896</v>
      </c>
    </row>
    <row r="4" spans="1:15" x14ac:dyDescent="0.2">
      <c r="A4" s="108" t="s">
        <v>346</v>
      </c>
      <c r="B4" s="95" t="s">
        <v>100</v>
      </c>
      <c r="C4" s="1" t="str">
        <f t="shared" si="0"/>
        <v xml:space="preserve">Meets Expectations </v>
      </c>
      <c r="D4" s="96" t="s">
        <v>105</v>
      </c>
      <c r="E4" s="1" t="str">
        <f t="shared" si="0"/>
        <v xml:space="preserve">Meets Expectations </v>
      </c>
      <c r="F4" s="97" t="s">
        <v>132</v>
      </c>
      <c r="G4" s="1" t="str">
        <f t="shared" si="1"/>
        <v xml:space="preserve">Meets Expectations </v>
      </c>
      <c r="I4" s="1"/>
      <c r="K4" s="1"/>
      <c r="L4" s="2" t="s">
        <v>9</v>
      </c>
      <c r="M4" s="3"/>
      <c r="N4" s="4">
        <f>COUNTIF(C:C, "*Meets Expectations*")</f>
        <v>10</v>
      </c>
      <c r="O4" s="5">
        <f>N4/N$6</f>
        <v>0.34482758620689657</v>
      </c>
    </row>
    <row r="5" spans="1:15" x14ac:dyDescent="0.2">
      <c r="A5" s="108" t="s">
        <v>347</v>
      </c>
      <c r="B5" s="95" t="s">
        <v>76</v>
      </c>
      <c r="C5" s="1" t="str">
        <f t="shared" si="0"/>
        <v xml:space="preserve">Exceeds Expectations </v>
      </c>
      <c r="D5" s="96" t="s">
        <v>106</v>
      </c>
      <c r="E5" s="1" t="str">
        <f t="shared" si="0"/>
        <v xml:space="preserve">Exceeds Expectations </v>
      </c>
      <c r="F5" s="97" t="s">
        <v>117</v>
      </c>
      <c r="G5" s="1" t="str">
        <f t="shared" si="1"/>
        <v xml:space="preserve">Exceeds Expectations </v>
      </c>
      <c r="I5" s="1"/>
      <c r="K5" s="1"/>
      <c r="L5" s="2" t="s">
        <v>10</v>
      </c>
      <c r="M5" s="3"/>
      <c r="N5" s="4">
        <f>COUNTIF(C:C, "*Exceeds Expectations*")</f>
        <v>13</v>
      </c>
      <c r="O5" s="5">
        <f>N5/N$6</f>
        <v>0.44827586206896552</v>
      </c>
    </row>
    <row r="6" spans="1:15" x14ac:dyDescent="0.2">
      <c r="A6" s="108" t="s">
        <v>348</v>
      </c>
      <c r="B6" s="95" t="s">
        <v>3</v>
      </c>
      <c r="C6" s="1" t="str">
        <f t="shared" si="0"/>
        <v xml:space="preserve">Exceeds Expectations </v>
      </c>
      <c r="D6" s="96" t="s">
        <v>107</v>
      </c>
      <c r="E6" s="1" t="str">
        <f t="shared" si="0"/>
        <v xml:space="preserve">Exceeds Expectations </v>
      </c>
      <c r="F6" s="97" t="s">
        <v>133</v>
      </c>
      <c r="G6" s="1" t="str">
        <f t="shared" si="1"/>
        <v xml:space="preserve">Exceeds Expectations </v>
      </c>
      <c r="I6" s="1"/>
      <c r="K6" s="1"/>
      <c r="N6" s="6">
        <f>SUM(N2:N5)</f>
        <v>29</v>
      </c>
      <c r="O6" s="7">
        <f>SUM(O2:O5)</f>
        <v>1</v>
      </c>
    </row>
    <row r="7" spans="1:15" x14ac:dyDescent="0.2">
      <c r="A7" s="108" t="s">
        <v>349</v>
      </c>
      <c r="B7" s="95" t="s">
        <v>3</v>
      </c>
      <c r="C7" s="1" t="str">
        <f t="shared" si="0"/>
        <v xml:space="preserve">Exceeds Expectations </v>
      </c>
      <c r="D7" s="96" t="s">
        <v>108</v>
      </c>
      <c r="E7" s="1" t="str">
        <f t="shared" si="0"/>
        <v xml:space="preserve">Meets Expectations </v>
      </c>
      <c r="F7" s="97" t="s">
        <v>134</v>
      </c>
      <c r="G7" s="1" t="str">
        <f t="shared" si="1"/>
        <v xml:space="preserve">Meets Expectations </v>
      </c>
      <c r="I7" s="1"/>
      <c r="K7" s="1"/>
    </row>
    <row r="8" spans="1:15" x14ac:dyDescent="0.2">
      <c r="A8" s="108" t="s">
        <v>350</v>
      </c>
      <c r="B8" s="95" t="s">
        <v>3</v>
      </c>
      <c r="C8" s="1" t="str">
        <f t="shared" si="0"/>
        <v xml:space="preserve">Exceeds Expectations </v>
      </c>
      <c r="D8" s="96" t="s">
        <v>109</v>
      </c>
      <c r="E8" s="1" t="str">
        <f t="shared" si="0"/>
        <v xml:space="preserve">Meets Expectations </v>
      </c>
      <c r="F8" s="97" t="s">
        <v>135</v>
      </c>
      <c r="G8" s="1" t="str">
        <f t="shared" si="1"/>
        <v xml:space="preserve">Meets Expectations </v>
      </c>
      <c r="I8" s="1"/>
      <c r="K8" s="1"/>
    </row>
    <row r="9" spans="1:15" x14ac:dyDescent="0.2">
      <c r="A9" s="108" t="s">
        <v>351</v>
      </c>
      <c r="B9" s="95" t="s">
        <v>100</v>
      </c>
      <c r="C9" s="1" t="str">
        <f t="shared" si="0"/>
        <v xml:space="preserve">Meets Expectations </v>
      </c>
      <c r="D9" s="96" t="s">
        <v>110</v>
      </c>
      <c r="E9" s="1" t="str">
        <f t="shared" si="0"/>
        <v xml:space="preserve">Below Expectations </v>
      </c>
      <c r="F9" s="97" t="s">
        <v>136</v>
      </c>
      <c r="G9" s="1" t="str">
        <f t="shared" si="1"/>
        <v xml:space="preserve">Below Expectations </v>
      </c>
      <c r="I9" s="1"/>
      <c r="K9" s="1"/>
    </row>
    <row r="10" spans="1:15" x14ac:dyDescent="0.2">
      <c r="A10" s="108" t="s">
        <v>352</v>
      </c>
      <c r="B10" s="95" t="s">
        <v>4</v>
      </c>
      <c r="C10" s="1" t="str">
        <f t="shared" si="0"/>
        <v xml:space="preserve">Meets Expectations </v>
      </c>
      <c r="D10" s="96" t="s">
        <v>100</v>
      </c>
      <c r="E10" s="1" t="str">
        <f t="shared" si="0"/>
        <v xml:space="preserve">Meets Expectations </v>
      </c>
      <c r="F10" s="97" t="s">
        <v>137</v>
      </c>
      <c r="G10" s="1" t="str">
        <f t="shared" si="1"/>
        <v xml:space="preserve">Meets Expectations </v>
      </c>
      <c r="I10" s="1"/>
      <c r="K10" s="1"/>
    </row>
    <row r="11" spans="1:15" x14ac:dyDescent="0.2">
      <c r="A11" s="108" t="s">
        <v>353</v>
      </c>
      <c r="B11" s="95" t="s">
        <v>2</v>
      </c>
      <c r="C11" s="1" t="str">
        <f t="shared" si="0"/>
        <v xml:space="preserve">Exceeds Expectations </v>
      </c>
      <c r="D11" s="96" t="s">
        <v>111</v>
      </c>
      <c r="E11" s="1" t="str">
        <f t="shared" si="0"/>
        <v>Marginal</v>
      </c>
      <c r="F11" s="97" t="s">
        <v>138</v>
      </c>
      <c r="G11" s="1" t="str">
        <f t="shared" si="1"/>
        <v>Marginal</v>
      </c>
      <c r="I11" s="1"/>
      <c r="K11" s="1"/>
    </row>
    <row r="12" spans="1:15" x14ac:dyDescent="0.2">
      <c r="A12" s="108" t="s">
        <v>354</v>
      </c>
      <c r="B12" s="95" t="s">
        <v>76</v>
      </c>
      <c r="C12" s="1" t="str">
        <f t="shared" si="0"/>
        <v xml:space="preserve">Exceeds Expectations </v>
      </c>
      <c r="D12" s="96" t="s">
        <v>112</v>
      </c>
      <c r="E12" s="1" t="str">
        <f t="shared" si="0"/>
        <v>Marginal</v>
      </c>
      <c r="F12" s="97" t="s">
        <v>139</v>
      </c>
      <c r="G12" s="1" t="str">
        <f t="shared" si="1"/>
        <v xml:space="preserve">Meets Expectations </v>
      </c>
      <c r="I12" s="1"/>
      <c r="K12" s="1"/>
      <c r="L12" s="86" t="s">
        <v>85</v>
      </c>
    </row>
    <row r="13" spans="1:15" x14ac:dyDescent="0.2">
      <c r="A13" s="108" t="s">
        <v>355</v>
      </c>
      <c r="B13" s="95" t="s">
        <v>3</v>
      </c>
      <c r="C13" s="1" t="str">
        <f t="shared" si="0"/>
        <v xml:space="preserve">Exceeds Expectations </v>
      </c>
      <c r="D13" s="96" t="s">
        <v>113</v>
      </c>
      <c r="E13" s="1" t="str">
        <f t="shared" si="0"/>
        <v xml:space="preserve">Exceeds Expectations </v>
      </c>
      <c r="F13" s="97" t="s">
        <v>113</v>
      </c>
      <c r="G13" s="1" t="str">
        <f t="shared" si="1"/>
        <v xml:space="preserve">Exceeds Expectations </v>
      </c>
      <c r="I13" s="1"/>
      <c r="K13" s="1"/>
      <c r="L13" s="2" t="s">
        <v>7</v>
      </c>
      <c r="M13" s="3"/>
      <c r="N13" s="4">
        <f>COUNTIF(E:E, "*Below Expectations*")</f>
        <v>8</v>
      </c>
      <c r="O13" s="5">
        <f>N13/N$17</f>
        <v>0.27586206896551724</v>
      </c>
    </row>
    <row r="14" spans="1:15" x14ac:dyDescent="0.2">
      <c r="A14" s="108" t="s">
        <v>356</v>
      </c>
      <c r="B14" s="95" t="s">
        <v>73</v>
      </c>
      <c r="C14" s="1" t="str">
        <f t="shared" si="0"/>
        <v>Marginal</v>
      </c>
      <c r="D14" s="96" t="s">
        <v>114</v>
      </c>
      <c r="E14" s="1" t="str">
        <f t="shared" si="0"/>
        <v xml:space="preserve">Below Expectations </v>
      </c>
      <c r="F14" s="97" t="s">
        <v>114</v>
      </c>
      <c r="G14" s="1" t="str">
        <f t="shared" si="1"/>
        <v xml:space="preserve">Below Expectations </v>
      </c>
      <c r="I14" s="1"/>
      <c r="K14" s="1"/>
      <c r="L14" s="2" t="s">
        <v>8</v>
      </c>
      <c r="M14" s="3"/>
      <c r="N14" s="4">
        <f>COUNTIF(E:E, "*Marginal*")</f>
        <v>6</v>
      </c>
      <c r="O14" s="5">
        <f>N14/N$17</f>
        <v>0.20689655172413793</v>
      </c>
    </row>
    <row r="15" spans="1:15" x14ac:dyDescent="0.2">
      <c r="A15" s="108" t="s">
        <v>357</v>
      </c>
      <c r="B15" s="95" t="s">
        <v>4</v>
      </c>
      <c r="C15" s="1" t="str">
        <f t="shared" si="0"/>
        <v xml:space="preserve">Meets Expectations </v>
      </c>
      <c r="D15" s="96" t="s">
        <v>115</v>
      </c>
      <c r="E15" s="1" t="str">
        <f t="shared" si="0"/>
        <v>Marginal</v>
      </c>
      <c r="F15" s="97" t="s">
        <v>140</v>
      </c>
      <c r="G15" s="1" t="str">
        <f t="shared" si="1"/>
        <v>Marginal</v>
      </c>
      <c r="I15" s="1"/>
      <c r="K15" s="1"/>
      <c r="L15" s="2" t="s">
        <v>9</v>
      </c>
      <c r="M15" s="3"/>
      <c r="N15" s="4">
        <f>COUNTIF(E:E, "*Meets Expectations*")</f>
        <v>8</v>
      </c>
      <c r="O15" s="5">
        <f>N15/N$17</f>
        <v>0.27586206896551724</v>
      </c>
    </row>
    <row r="16" spans="1:15" x14ac:dyDescent="0.2">
      <c r="A16" s="108" t="s">
        <v>358</v>
      </c>
      <c r="B16" s="95" t="s">
        <v>100</v>
      </c>
      <c r="C16" s="1" t="str">
        <f t="shared" si="0"/>
        <v xml:space="preserve">Meets Expectations </v>
      </c>
      <c r="D16" s="96" t="s">
        <v>116</v>
      </c>
      <c r="E16" s="1" t="str">
        <f t="shared" si="0"/>
        <v xml:space="preserve">Below Expectations </v>
      </c>
      <c r="F16" s="97" t="s">
        <v>141</v>
      </c>
      <c r="G16" s="1" t="str">
        <f t="shared" si="1"/>
        <v>Marginal</v>
      </c>
      <c r="I16" s="1"/>
      <c r="K16" s="1"/>
      <c r="L16" s="2" t="s">
        <v>10</v>
      </c>
      <c r="M16" s="3"/>
      <c r="N16" s="4">
        <f>COUNTIF(E:E, "*Exceeds Expectations*")</f>
        <v>7</v>
      </c>
      <c r="O16" s="5">
        <f>N16/N$17</f>
        <v>0.2413793103448276</v>
      </c>
    </row>
    <row r="17" spans="1:15" x14ac:dyDescent="0.2">
      <c r="A17" s="108" t="s">
        <v>359</v>
      </c>
      <c r="B17" s="95" t="s">
        <v>93</v>
      </c>
      <c r="C17" s="1" t="str">
        <f t="shared" si="0"/>
        <v xml:space="preserve">Below Expectations </v>
      </c>
      <c r="D17" s="96" t="s">
        <v>79</v>
      </c>
      <c r="E17" s="1" t="str">
        <f t="shared" si="0"/>
        <v>Marginal</v>
      </c>
      <c r="F17" s="97" t="s">
        <v>142</v>
      </c>
      <c r="G17" s="1" t="str">
        <f t="shared" si="1"/>
        <v>Marginal</v>
      </c>
      <c r="I17" s="1"/>
      <c r="K17" s="1"/>
      <c r="N17" s="6">
        <f>SUM(N13:N16)</f>
        <v>29</v>
      </c>
      <c r="O17" s="7">
        <f>SUM(O13:O16)</f>
        <v>1</v>
      </c>
    </row>
    <row r="18" spans="1:15" x14ac:dyDescent="0.2">
      <c r="A18" s="108" t="s">
        <v>360</v>
      </c>
      <c r="B18" s="95" t="s">
        <v>6</v>
      </c>
      <c r="C18" s="1" t="str">
        <f t="shared" si="0"/>
        <v xml:space="preserve">Exceeds Expectations </v>
      </c>
      <c r="D18" s="96" t="s">
        <v>117</v>
      </c>
      <c r="E18" s="1" t="str">
        <f t="shared" si="0"/>
        <v xml:space="preserve">Exceeds Expectations </v>
      </c>
      <c r="F18" s="97" t="s">
        <v>117</v>
      </c>
      <c r="G18" s="1" t="str">
        <f t="shared" si="1"/>
        <v xml:space="preserve">Exceeds Expectations </v>
      </c>
      <c r="I18" s="1"/>
      <c r="K18" s="1"/>
    </row>
    <row r="19" spans="1:15" x14ac:dyDescent="0.2">
      <c r="A19" s="108" t="s">
        <v>361</v>
      </c>
      <c r="B19" s="95" t="s">
        <v>101</v>
      </c>
      <c r="C19" s="1" t="str">
        <f t="shared" ref="C19:C30" si="2">IF(VALUE(B19)&gt;=80%, "Exceeds Expectations ", IF(VALUE(B19)&gt;=65%, "Meets Expectations ", IF(VALUE(B19)&gt;=55%, "Marginal", "Below Expectations ")))</f>
        <v xml:space="preserve">Below Expectations </v>
      </c>
      <c r="D19" s="96" t="s">
        <v>118</v>
      </c>
      <c r="E19" s="1" t="str">
        <f t="shared" ref="E19:E30" si="3">IF(VALUE(D19)&gt;=80%, "Exceeds Expectations ", IF(VALUE(D19)&gt;=65%, "Meets Expectations ", IF(VALUE(D19)&gt;=55%, "Marginal", "Below Expectations ")))</f>
        <v xml:space="preserve">Below Expectations </v>
      </c>
      <c r="F19" s="97" t="s">
        <v>118</v>
      </c>
      <c r="G19" s="1" t="str">
        <f t="shared" si="1"/>
        <v xml:space="preserve">Below Expectations </v>
      </c>
      <c r="I19" s="1"/>
      <c r="K19" s="1"/>
    </row>
    <row r="20" spans="1:15" x14ac:dyDescent="0.2">
      <c r="A20" s="108" t="s">
        <v>362</v>
      </c>
      <c r="B20" s="95" t="s">
        <v>4</v>
      </c>
      <c r="C20" s="1" t="str">
        <f t="shared" si="2"/>
        <v xml:space="preserve">Meets Expectations </v>
      </c>
      <c r="D20" s="96" t="s">
        <v>119</v>
      </c>
      <c r="E20" s="1" t="str">
        <f t="shared" si="3"/>
        <v xml:space="preserve">Meets Expectations </v>
      </c>
      <c r="F20" s="97" t="s">
        <v>143</v>
      </c>
      <c r="G20" s="1" t="str">
        <f t="shared" si="1"/>
        <v xml:space="preserve">Meets Expectations </v>
      </c>
      <c r="I20" s="1"/>
      <c r="K20" s="1"/>
    </row>
    <row r="21" spans="1:15" x14ac:dyDescent="0.2">
      <c r="A21" s="108" t="s">
        <v>363</v>
      </c>
      <c r="B21" s="95" t="s">
        <v>5</v>
      </c>
      <c r="C21" s="1" t="str">
        <f t="shared" si="2"/>
        <v xml:space="preserve">Exceeds Expectations </v>
      </c>
      <c r="D21" s="96" t="s">
        <v>120</v>
      </c>
      <c r="E21" s="1" t="str">
        <f t="shared" si="3"/>
        <v xml:space="preserve">Below Expectations </v>
      </c>
      <c r="F21" s="97" t="s">
        <v>144</v>
      </c>
      <c r="G21" s="1" t="str">
        <f t="shared" si="1"/>
        <v xml:space="preserve">Below Expectations </v>
      </c>
      <c r="I21" s="1"/>
      <c r="K21" s="1"/>
    </row>
    <row r="22" spans="1:15" x14ac:dyDescent="0.2">
      <c r="A22" s="108" t="s">
        <v>364</v>
      </c>
      <c r="B22" s="95" t="s">
        <v>73</v>
      </c>
      <c r="C22" s="1" t="str">
        <f t="shared" si="2"/>
        <v>Marginal</v>
      </c>
      <c r="D22" s="96" t="s">
        <v>121</v>
      </c>
      <c r="E22" s="1" t="str">
        <f t="shared" si="3"/>
        <v xml:space="preserve">Below Expectations </v>
      </c>
      <c r="F22" s="97" t="s">
        <v>145</v>
      </c>
      <c r="G22" s="1" t="str">
        <f t="shared" si="1"/>
        <v xml:space="preserve">Below Expectations </v>
      </c>
      <c r="I22" s="1"/>
      <c r="K22" s="1"/>
    </row>
    <row r="23" spans="1:15" x14ac:dyDescent="0.2">
      <c r="A23" s="108" t="s">
        <v>365</v>
      </c>
      <c r="B23" s="95" t="s">
        <v>100</v>
      </c>
      <c r="C23" s="1" t="str">
        <f t="shared" si="2"/>
        <v xml:space="preserve">Meets Expectations </v>
      </c>
      <c r="D23" s="96" t="s">
        <v>122</v>
      </c>
      <c r="E23" s="1" t="str">
        <f t="shared" si="3"/>
        <v xml:space="preserve">Meets Expectations </v>
      </c>
      <c r="F23" s="97" t="s">
        <v>146</v>
      </c>
      <c r="G23" s="1" t="str">
        <f t="shared" si="1"/>
        <v xml:space="preserve">Meets Expectations </v>
      </c>
      <c r="I23" s="1"/>
      <c r="K23" s="1"/>
      <c r="L23" s="86" t="s">
        <v>18</v>
      </c>
    </row>
    <row r="24" spans="1:15" x14ac:dyDescent="0.2">
      <c r="A24" s="108" t="s">
        <v>366</v>
      </c>
      <c r="B24" s="95" t="s">
        <v>76</v>
      </c>
      <c r="C24" s="1" t="str">
        <f t="shared" si="2"/>
        <v xml:space="preserve">Exceeds Expectations </v>
      </c>
      <c r="D24" s="96" t="s">
        <v>123</v>
      </c>
      <c r="E24" s="1" t="str">
        <f t="shared" si="3"/>
        <v xml:space="preserve">Exceeds Expectations </v>
      </c>
      <c r="F24" s="97" t="s">
        <v>147</v>
      </c>
      <c r="G24" s="1" t="str">
        <f t="shared" si="1"/>
        <v xml:space="preserve">Exceeds Expectations </v>
      </c>
      <c r="I24" s="1"/>
      <c r="K24" s="1"/>
      <c r="L24" s="2" t="s">
        <v>7</v>
      </c>
      <c r="M24" s="3"/>
      <c r="N24" s="4">
        <f>COUNTIF(G:G, "*Below Expectations*")</f>
        <v>7</v>
      </c>
      <c r="O24" s="5">
        <f>N24/N$28</f>
        <v>0.2413793103448276</v>
      </c>
    </row>
    <row r="25" spans="1:15" x14ac:dyDescent="0.2">
      <c r="A25" s="108" t="s">
        <v>367</v>
      </c>
      <c r="B25" s="95" t="s">
        <v>73</v>
      </c>
      <c r="C25" s="1" t="str">
        <f t="shared" si="2"/>
        <v>Marginal</v>
      </c>
      <c r="D25" s="96" t="s">
        <v>124</v>
      </c>
      <c r="E25" s="1" t="str">
        <f t="shared" si="3"/>
        <v>Marginal</v>
      </c>
      <c r="F25" s="97" t="s">
        <v>148</v>
      </c>
      <c r="G25" s="1" t="str">
        <f t="shared" si="1"/>
        <v>Marginal</v>
      </c>
      <c r="I25" s="1"/>
      <c r="K25" s="1"/>
      <c r="L25" s="2" t="s">
        <v>8</v>
      </c>
      <c r="M25" s="3"/>
      <c r="N25" s="4">
        <f>COUNTIF(G:G, "*Marginal*")</f>
        <v>6</v>
      </c>
      <c r="O25" s="5">
        <f>N25/N$28</f>
        <v>0.20689655172413793</v>
      </c>
    </row>
    <row r="26" spans="1:15" x14ac:dyDescent="0.2">
      <c r="A26" s="108" t="s">
        <v>368</v>
      </c>
      <c r="B26" s="95" t="s">
        <v>100</v>
      </c>
      <c r="C26" s="1" t="str">
        <f t="shared" si="2"/>
        <v xml:space="preserve">Meets Expectations </v>
      </c>
      <c r="D26" s="96" t="s">
        <v>125</v>
      </c>
      <c r="E26" s="1" t="str">
        <f t="shared" si="3"/>
        <v xml:space="preserve">Exceeds Expectations </v>
      </c>
      <c r="F26" s="97" t="s">
        <v>149</v>
      </c>
      <c r="G26" s="1" t="str">
        <f t="shared" si="1"/>
        <v xml:space="preserve">Exceeds Expectations </v>
      </c>
      <c r="I26" s="1"/>
      <c r="K26" s="1"/>
      <c r="L26" s="2" t="s">
        <v>9</v>
      </c>
      <c r="M26" s="3"/>
      <c r="N26" s="4">
        <f>COUNTIF(G:G, "*Meets Expectations*")</f>
        <v>9</v>
      </c>
      <c r="O26" s="5">
        <f>N26/N$28</f>
        <v>0.31034482758620691</v>
      </c>
    </row>
    <row r="27" spans="1:15" x14ac:dyDescent="0.2">
      <c r="A27" s="108" t="s">
        <v>369</v>
      </c>
      <c r="B27" s="95" t="s">
        <v>6</v>
      </c>
      <c r="C27" s="1" t="str">
        <f t="shared" si="2"/>
        <v xml:space="preserve">Exceeds Expectations </v>
      </c>
      <c r="D27" s="96" t="s">
        <v>126</v>
      </c>
      <c r="E27" s="1" t="str">
        <f t="shared" si="3"/>
        <v>Marginal</v>
      </c>
      <c r="F27" s="97" t="s">
        <v>150</v>
      </c>
      <c r="G27" s="1" t="str">
        <f t="shared" si="1"/>
        <v>Marginal</v>
      </c>
      <c r="I27" s="1"/>
      <c r="K27" s="1"/>
      <c r="L27" s="2" t="s">
        <v>10</v>
      </c>
      <c r="M27" s="3"/>
      <c r="N27" s="4">
        <f>COUNTIF(G:G, "*Exceeds Expectations*")</f>
        <v>7</v>
      </c>
      <c r="O27" s="5">
        <f>N27/N$28</f>
        <v>0.2413793103448276</v>
      </c>
    </row>
    <row r="28" spans="1:15" x14ac:dyDescent="0.2">
      <c r="A28" s="108" t="s">
        <v>370</v>
      </c>
      <c r="B28" s="95" t="s">
        <v>3</v>
      </c>
      <c r="C28" s="1" t="str">
        <f t="shared" si="2"/>
        <v xml:space="preserve">Exceeds Expectations </v>
      </c>
      <c r="D28" s="96" t="s">
        <v>127</v>
      </c>
      <c r="E28" s="1" t="str">
        <f t="shared" si="3"/>
        <v xml:space="preserve">Exceeds Expectations </v>
      </c>
      <c r="F28" s="97" t="s">
        <v>127</v>
      </c>
      <c r="G28" s="1" t="str">
        <f t="shared" si="1"/>
        <v xml:space="preserve">Exceeds Expectations </v>
      </c>
      <c r="I28" s="1"/>
      <c r="K28" s="1"/>
      <c r="N28" s="6">
        <f>SUM(N24:N27)</f>
        <v>29</v>
      </c>
      <c r="O28" s="7">
        <f>SUM(O24:O27)</f>
        <v>1</v>
      </c>
    </row>
    <row r="29" spans="1:15" x14ac:dyDescent="0.2">
      <c r="A29" s="108" t="s">
        <v>371</v>
      </c>
      <c r="B29" s="95" t="s">
        <v>75</v>
      </c>
      <c r="C29" s="1" t="str">
        <f t="shared" si="2"/>
        <v xml:space="preserve">Below Expectations </v>
      </c>
      <c r="D29" s="96" t="s">
        <v>128</v>
      </c>
      <c r="E29" s="1" t="str">
        <f t="shared" si="3"/>
        <v xml:space="preserve">Below Expectations </v>
      </c>
      <c r="F29" s="97" t="s">
        <v>151</v>
      </c>
      <c r="G29" s="1" t="str">
        <f t="shared" si="1"/>
        <v xml:space="preserve">Below Expectations </v>
      </c>
      <c r="I29" s="1"/>
      <c r="K29" s="1"/>
    </row>
    <row r="30" spans="1:15" x14ac:dyDescent="0.2">
      <c r="A30" s="108" t="s">
        <v>373</v>
      </c>
      <c r="B30" s="95" t="s">
        <v>2</v>
      </c>
      <c r="C30" s="1" t="str">
        <f t="shared" si="2"/>
        <v xml:space="preserve">Exceeds Expectations </v>
      </c>
      <c r="D30" s="96" t="s">
        <v>130</v>
      </c>
      <c r="E30" s="1" t="str">
        <f t="shared" si="3"/>
        <v xml:space="preserve">Meets Expectations </v>
      </c>
      <c r="F30" s="97" t="s">
        <v>153</v>
      </c>
      <c r="G30" s="1" t="str">
        <f t="shared" si="1"/>
        <v xml:space="preserve">Meets Expectations </v>
      </c>
      <c r="I30" s="1"/>
      <c r="K30" s="1"/>
    </row>
    <row r="31" spans="1:15" x14ac:dyDescent="0.2">
      <c r="C31" s="1"/>
      <c r="E31" s="1"/>
      <c r="G31" s="1"/>
      <c r="I31" s="1"/>
      <c r="K31" s="1"/>
    </row>
    <row r="32" spans="1:15" x14ac:dyDescent="0.2">
      <c r="C32" s="1"/>
      <c r="E32" s="1"/>
      <c r="G32" s="1"/>
      <c r="I32" s="1"/>
      <c r="K32" s="1"/>
    </row>
    <row r="33" spans="3:11" x14ac:dyDescent="0.2">
      <c r="C33" s="1"/>
      <c r="E33" s="1"/>
      <c r="G33" s="1"/>
      <c r="I33" s="1"/>
      <c r="K33" s="1"/>
    </row>
    <row r="34" spans="3:11" x14ac:dyDescent="0.2">
      <c r="C34" s="1"/>
      <c r="E34" s="1"/>
      <c r="G34" s="1"/>
      <c r="I34" s="1"/>
      <c r="K34" s="1"/>
    </row>
    <row r="35" spans="3:11" x14ac:dyDescent="0.2">
      <c r="C35" s="1"/>
      <c r="E35" s="1"/>
      <c r="G35" s="1"/>
      <c r="I35" s="1"/>
      <c r="K35" s="1"/>
    </row>
    <row r="36" spans="3:11" x14ac:dyDescent="0.2">
      <c r="C36" s="1"/>
      <c r="E36" s="1"/>
      <c r="G36" s="1"/>
      <c r="I36" s="1"/>
      <c r="K36" s="1"/>
    </row>
    <row r="37" spans="3:11" x14ac:dyDescent="0.2">
      <c r="C37" s="1"/>
      <c r="E37" s="1"/>
      <c r="G37" s="1"/>
      <c r="I37" s="1"/>
      <c r="K37" s="1"/>
    </row>
    <row r="38" spans="3:11" x14ac:dyDescent="0.2">
      <c r="C38" s="1"/>
      <c r="E38" s="1"/>
      <c r="G38" s="1"/>
      <c r="I38" s="1"/>
      <c r="K38" s="1"/>
    </row>
    <row r="39" spans="3:11" x14ac:dyDescent="0.2">
      <c r="C39" s="1"/>
      <c r="E39" s="1"/>
      <c r="G39" s="1"/>
      <c r="I39" s="1"/>
      <c r="K39" s="1"/>
    </row>
    <row r="40" spans="3:11" x14ac:dyDescent="0.2">
      <c r="C40" s="1"/>
      <c r="E40" s="1"/>
      <c r="G40" s="1"/>
      <c r="I40" s="1"/>
      <c r="K40" s="1"/>
    </row>
    <row r="41" spans="3:11" x14ac:dyDescent="0.2">
      <c r="C41" s="1"/>
      <c r="E41" s="1"/>
      <c r="G41" s="1"/>
      <c r="I41" s="1"/>
      <c r="K41" s="1"/>
    </row>
    <row r="42" spans="3:11" x14ac:dyDescent="0.2">
      <c r="C42" s="1"/>
      <c r="E42" s="1"/>
      <c r="G42" s="1"/>
      <c r="I42" s="1"/>
      <c r="K42" s="1"/>
    </row>
    <row r="43" spans="3:11" x14ac:dyDescent="0.2">
      <c r="C43" s="1"/>
      <c r="E43" s="1"/>
      <c r="G43" s="1"/>
      <c r="I43" s="1"/>
      <c r="K43" s="1"/>
    </row>
    <row r="44" spans="3:11" x14ac:dyDescent="0.2">
      <c r="C44" s="1"/>
      <c r="E44" s="1"/>
      <c r="G44" s="1"/>
      <c r="I44" s="1"/>
      <c r="K44" s="1"/>
    </row>
    <row r="45" spans="3:11" x14ac:dyDescent="0.2">
      <c r="C45" s="1"/>
      <c r="E45" s="1"/>
      <c r="G45" s="1"/>
      <c r="I45" s="1"/>
      <c r="K45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C34" sqref="C34"/>
    </sheetView>
  </sheetViews>
  <sheetFormatPr baseColWidth="10" defaultColWidth="8.83203125" defaultRowHeight="15" x14ac:dyDescent="0.2"/>
  <cols>
    <col min="1" max="16384" width="8.83203125" style="86"/>
  </cols>
  <sheetData>
    <row r="1" spans="1:15" x14ac:dyDescent="0.2">
      <c r="A1" s="108" t="s">
        <v>343</v>
      </c>
      <c r="B1" s="94" t="s">
        <v>89</v>
      </c>
      <c r="L1" s="86" t="s">
        <v>99</v>
      </c>
    </row>
    <row r="2" spans="1:15" x14ac:dyDescent="0.2">
      <c r="A2" s="108" t="s">
        <v>344</v>
      </c>
      <c r="B2" s="94" t="s">
        <v>90</v>
      </c>
      <c r="C2" s="1" t="str">
        <f>IF(VALUE(B2)&gt;=80%, "Exceeds Expectations ", IF(VALUE(B2)&gt;=65%, "Meets Expectations ", IF(VALUE(B2)&gt;=55%, "Marginal", "Below Expectations ")))</f>
        <v xml:space="preserve">Exceeds Expectations </v>
      </c>
      <c r="L2" s="2" t="s">
        <v>7</v>
      </c>
      <c r="M2" s="3"/>
      <c r="N2" s="4">
        <f>COUNTIF(C:C, "*Below Expectations*")</f>
        <v>2</v>
      </c>
      <c r="O2" s="5">
        <f>N2/N$6</f>
        <v>6.8965517241379309E-2</v>
      </c>
    </row>
    <row r="3" spans="1:15" x14ac:dyDescent="0.2">
      <c r="A3" s="108" t="s">
        <v>345</v>
      </c>
      <c r="B3" s="94" t="s">
        <v>91</v>
      </c>
      <c r="C3" s="1" t="str">
        <f t="shared" ref="C3:C30" si="0">IF(VALUE(B3)&gt;=80%, "Exceeds Expectations ", IF(VALUE(B3)&gt;=65%, "Meets Expectations ", IF(VALUE(B3)&gt;=55%, "Marginal", "Below Expectations ")))</f>
        <v xml:space="preserve">Exceeds Expectations </v>
      </c>
      <c r="L3" s="2" t="s">
        <v>8</v>
      </c>
      <c r="M3" s="3"/>
      <c r="N3" s="4">
        <f>COUNTIF(C:C, "*Marginal*")</f>
        <v>2</v>
      </c>
      <c r="O3" s="5">
        <f>N3/N$6</f>
        <v>6.8965517241379309E-2</v>
      </c>
    </row>
    <row r="4" spans="1:15" x14ac:dyDescent="0.2">
      <c r="A4" s="108" t="s">
        <v>346</v>
      </c>
      <c r="B4" s="94" t="s">
        <v>76</v>
      </c>
      <c r="C4" s="1" t="str">
        <f t="shared" si="0"/>
        <v xml:space="preserve">Exceeds Expectations </v>
      </c>
      <c r="L4" s="2" t="s">
        <v>9</v>
      </c>
      <c r="M4" s="3"/>
      <c r="N4" s="4">
        <f>COUNTIF(C:C, "*Meets Expectations*")</f>
        <v>5</v>
      </c>
      <c r="O4" s="5">
        <f>N4/N$6</f>
        <v>0.17241379310344829</v>
      </c>
    </row>
    <row r="5" spans="1:15" x14ac:dyDescent="0.2">
      <c r="A5" s="108" t="s">
        <v>347</v>
      </c>
      <c r="B5" s="94" t="s">
        <v>91</v>
      </c>
      <c r="C5" s="1" t="str">
        <f t="shared" si="0"/>
        <v xml:space="preserve">Exceeds Expectations </v>
      </c>
      <c r="L5" s="2" t="s">
        <v>10</v>
      </c>
      <c r="M5" s="3"/>
      <c r="N5" s="4">
        <f>COUNTIF(C:C, "*Exceeds Expectations*")</f>
        <v>20</v>
      </c>
      <c r="O5" s="5">
        <f>N5/N$6</f>
        <v>0.68965517241379315</v>
      </c>
    </row>
    <row r="6" spans="1:15" x14ac:dyDescent="0.2">
      <c r="A6" s="108" t="s">
        <v>348</v>
      </c>
      <c r="B6" s="94" t="s">
        <v>3</v>
      </c>
      <c r="C6" s="1" t="str">
        <f t="shared" si="0"/>
        <v xml:space="preserve">Exceeds Expectations </v>
      </c>
      <c r="N6" s="6">
        <f>SUM(N2:N5)</f>
        <v>29</v>
      </c>
      <c r="O6" s="7">
        <f>SUM(O2:O5)</f>
        <v>1</v>
      </c>
    </row>
    <row r="7" spans="1:15" x14ac:dyDescent="0.2">
      <c r="A7" s="108" t="s">
        <v>349</v>
      </c>
      <c r="B7" s="94" t="s">
        <v>92</v>
      </c>
      <c r="C7" s="1" t="str">
        <f t="shared" si="0"/>
        <v xml:space="preserve">Exceeds Expectations </v>
      </c>
    </row>
    <row r="8" spans="1:15" x14ac:dyDescent="0.2">
      <c r="A8" s="108" t="s">
        <v>350</v>
      </c>
      <c r="B8" s="94" t="s">
        <v>91</v>
      </c>
      <c r="C8" s="1" t="str">
        <f t="shared" si="0"/>
        <v xml:space="preserve">Exceeds Expectations </v>
      </c>
    </row>
    <row r="9" spans="1:15" x14ac:dyDescent="0.2">
      <c r="A9" s="108" t="s">
        <v>351</v>
      </c>
      <c r="B9" s="94" t="s">
        <v>76</v>
      </c>
      <c r="C9" s="1" t="str">
        <f t="shared" si="0"/>
        <v xml:space="preserve">Exceeds Expectations </v>
      </c>
    </row>
    <row r="10" spans="1:15" x14ac:dyDescent="0.2">
      <c r="A10" s="108" t="s">
        <v>352</v>
      </c>
      <c r="B10" s="94" t="s">
        <v>91</v>
      </c>
      <c r="C10" s="1" t="str">
        <f t="shared" si="0"/>
        <v xml:space="preserve">Exceeds Expectations </v>
      </c>
    </row>
    <row r="11" spans="1:15" x14ac:dyDescent="0.2">
      <c r="A11" s="108" t="s">
        <v>353</v>
      </c>
      <c r="B11" s="94" t="s">
        <v>3</v>
      </c>
      <c r="C11" s="1" t="str">
        <f t="shared" si="0"/>
        <v xml:space="preserve">Exceeds Expectations </v>
      </c>
    </row>
    <row r="12" spans="1:15" x14ac:dyDescent="0.2">
      <c r="A12" s="108" t="s">
        <v>354</v>
      </c>
      <c r="B12" s="94" t="s">
        <v>93</v>
      </c>
      <c r="C12" s="1" t="str">
        <f t="shared" si="0"/>
        <v xml:space="preserve">Below Expectations </v>
      </c>
    </row>
    <row r="13" spans="1:15" x14ac:dyDescent="0.2">
      <c r="A13" s="108" t="s">
        <v>355</v>
      </c>
      <c r="B13" s="94" t="s">
        <v>91</v>
      </c>
      <c r="C13" s="1" t="str">
        <f t="shared" si="0"/>
        <v xml:space="preserve">Exceeds Expectations </v>
      </c>
    </row>
    <row r="14" spans="1:15" x14ac:dyDescent="0.2">
      <c r="A14" s="108" t="s">
        <v>356</v>
      </c>
      <c r="B14" s="94" t="s">
        <v>3</v>
      </c>
      <c r="C14" s="1" t="str">
        <f t="shared" si="0"/>
        <v xml:space="preserve">Exceeds Expectations </v>
      </c>
    </row>
    <row r="15" spans="1:15" x14ac:dyDescent="0.2">
      <c r="A15" s="108" t="s">
        <v>357</v>
      </c>
      <c r="B15" s="94" t="s">
        <v>94</v>
      </c>
      <c r="C15" s="1" t="str">
        <f t="shared" si="0"/>
        <v xml:space="preserve">Meets Expectations </v>
      </c>
    </row>
    <row r="16" spans="1:15" x14ac:dyDescent="0.2">
      <c r="A16" s="108" t="s">
        <v>358</v>
      </c>
      <c r="B16" s="94" t="s">
        <v>95</v>
      </c>
      <c r="C16" s="1" t="str">
        <f t="shared" si="0"/>
        <v>Marginal</v>
      </c>
    </row>
    <row r="17" spans="1:3" x14ac:dyDescent="0.2">
      <c r="A17" s="108" t="s">
        <v>359</v>
      </c>
      <c r="B17" s="94" t="s">
        <v>96</v>
      </c>
      <c r="C17" s="1" t="str">
        <f t="shared" si="0"/>
        <v xml:space="preserve">Exceeds Expectations </v>
      </c>
    </row>
    <row r="18" spans="1:3" x14ac:dyDescent="0.2">
      <c r="A18" s="108" t="s">
        <v>360</v>
      </c>
      <c r="B18" s="94" t="s">
        <v>3</v>
      </c>
      <c r="C18" s="1" t="str">
        <f t="shared" si="0"/>
        <v xml:space="preserve">Exceeds Expectations </v>
      </c>
    </row>
    <row r="19" spans="1:3" x14ac:dyDescent="0.2">
      <c r="A19" s="108" t="s">
        <v>361</v>
      </c>
      <c r="B19" s="94" t="s">
        <v>93</v>
      </c>
      <c r="C19" s="1" t="str">
        <f t="shared" si="0"/>
        <v xml:space="preserve">Below Expectations </v>
      </c>
    </row>
    <row r="20" spans="1:3" x14ac:dyDescent="0.2">
      <c r="A20" s="108" t="s">
        <v>362</v>
      </c>
      <c r="B20" s="94" t="s">
        <v>3</v>
      </c>
      <c r="C20" s="1" t="str">
        <f t="shared" si="0"/>
        <v xml:space="preserve">Exceeds Expectations </v>
      </c>
    </row>
    <row r="21" spans="1:3" x14ac:dyDescent="0.2">
      <c r="A21" s="108" t="s">
        <v>363</v>
      </c>
      <c r="B21" s="94" t="s">
        <v>97</v>
      </c>
      <c r="C21" s="1" t="str">
        <f t="shared" si="0"/>
        <v xml:space="preserve">Meets Expectations </v>
      </c>
    </row>
    <row r="22" spans="1:3" x14ac:dyDescent="0.2">
      <c r="A22" s="108" t="s">
        <v>364</v>
      </c>
      <c r="B22" s="94" t="s">
        <v>73</v>
      </c>
      <c r="C22" s="1" t="str">
        <f t="shared" si="0"/>
        <v>Marginal</v>
      </c>
    </row>
    <row r="23" spans="1:3" x14ac:dyDescent="0.2">
      <c r="A23" s="108" t="s">
        <v>365</v>
      </c>
      <c r="B23" s="94" t="s">
        <v>91</v>
      </c>
      <c r="C23" s="1" t="str">
        <f t="shared" si="0"/>
        <v xml:space="preserve">Exceeds Expectations </v>
      </c>
    </row>
    <row r="24" spans="1:3" x14ac:dyDescent="0.2">
      <c r="A24" s="108" t="s">
        <v>366</v>
      </c>
      <c r="B24" s="94" t="s">
        <v>91</v>
      </c>
      <c r="C24" s="1" t="str">
        <f t="shared" si="0"/>
        <v xml:space="preserve">Exceeds Expectations </v>
      </c>
    </row>
    <row r="25" spans="1:3" x14ac:dyDescent="0.2">
      <c r="A25" s="108" t="s">
        <v>367</v>
      </c>
      <c r="B25" s="94" t="s">
        <v>97</v>
      </c>
      <c r="C25" s="1" t="str">
        <f t="shared" si="0"/>
        <v xml:space="preserve">Meets Expectations </v>
      </c>
    </row>
    <row r="26" spans="1:3" x14ac:dyDescent="0.2">
      <c r="A26" s="108" t="s">
        <v>368</v>
      </c>
      <c r="B26" s="94" t="s">
        <v>91</v>
      </c>
      <c r="C26" s="1" t="str">
        <f t="shared" si="0"/>
        <v xml:space="preserve">Exceeds Expectations </v>
      </c>
    </row>
    <row r="27" spans="1:3" x14ac:dyDescent="0.2">
      <c r="A27" s="108" t="s">
        <v>369</v>
      </c>
      <c r="B27" s="94" t="s">
        <v>98</v>
      </c>
      <c r="C27" s="1" t="str">
        <f t="shared" si="0"/>
        <v xml:space="preserve">Meets Expectations </v>
      </c>
    </row>
    <row r="28" spans="1:3" x14ac:dyDescent="0.2">
      <c r="A28" s="108" t="s">
        <v>370</v>
      </c>
      <c r="B28" s="94" t="s">
        <v>96</v>
      </c>
      <c r="C28" s="1" t="str">
        <f t="shared" si="0"/>
        <v xml:space="preserve">Exceeds Expectations </v>
      </c>
    </row>
    <row r="29" spans="1:3" x14ac:dyDescent="0.2">
      <c r="A29" s="108" t="s">
        <v>371</v>
      </c>
      <c r="B29" s="94" t="s">
        <v>98</v>
      </c>
      <c r="C29" s="1" t="str">
        <f t="shared" si="0"/>
        <v xml:space="preserve">Meets Expectations </v>
      </c>
    </row>
    <row r="30" spans="1:3" x14ac:dyDescent="0.2">
      <c r="A30" s="108" t="s">
        <v>373</v>
      </c>
      <c r="B30" s="94" t="s">
        <v>3</v>
      </c>
      <c r="C30" s="1" t="str">
        <f t="shared" si="0"/>
        <v xml:space="preserve">Exceeds Expectations </v>
      </c>
    </row>
    <row r="31" spans="1:3" x14ac:dyDescent="0.2">
      <c r="B31" s="1"/>
      <c r="C31" s="1"/>
    </row>
    <row r="32" spans="1:3" x14ac:dyDescent="0.2">
      <c r="B32" s="1"/>
      <c r="C32" s="1"/>
    </row>
    <row r="33" spans="2:3" x14ac:dyDescent="0.2">
      <c r="B33" s="1"/>
      <c r="C33" s="1"/>
    </row>
    <row r="34" spans="2:3" x14ac:dyDescent="0.2">
      <c r="B34" s="1"/>
      <c r="C34" s="1"/>
    </row>
    <row r="35" spans="2:3" x14ac:dyDescent="0.2">
      <c r="B35" s="1"/>
      <c r="C35" s="1"/>
    </row>
    <row r="36" spans="2:3" x14ac:dyDescent="0.2">
      <c r="B36" s="1"/>
      <c r="C36" s="1"/>
    </row>
    <row r="37" spans="2:3" x14ac:dyDescent="0.2">
      <c r="B37" s="1"/>
      <c r="C37" s="1"/>
    </row>
    <row r="38" spans="2:3" x14ac:dyDescent="0.2">
      <c r="B38" s="1"/>
      <c r="C38" s="1"/>
    </row>
    <row r="39" spans="2:3" x14ac:dyDescent="0.2">
      <c r="B39" s="1"/>
      <c r="C39" s="1"/>
    </row>
    <row r="40" spans="2:3" x14ac:dyDescent="0.2">
      <c r="B40" s="1"/>
      <c r="C40" s="1"/>
    </row>
    <row r="41" spans="2:3" x14ac:dyDescent="0.2">
      <c r="B41" s="1"/>
      <c r="C41" s="1"/>
    </row>
    <row r="42" spans="2:3" x14ac:dyDescent="0.2">
      <c r="B42" s="1"/>
      <c r="C42" s="1"/>
    </row>
    <row r="43" spans="2:3" x14ac:dyDescent="0.2">
      <c r="B43" s="1"/>
      <c r="C43" s="1"/>
    </row>
    <row r="44" spans="2:3" x14ac:dyDescent="0.2">
      <c r="B44" s="1"/>
      <c r="C44" s="1"/>
    </row>
    <row r="45" spans="2:3" x14ac:dyDescent="0.2">
      <c r="B45" s="1"/>
      <c r="C45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Q29"/>
  <sheetViews>
    <sheetView workbookViewId="0">
      <selection activeCell="E1" sqref="E1:G1048576"/>
    </sheetView>
  </sheetViews>
  <sheetFormatPr baseColWidth="10" defaultColWidth="8.83203125" defaultRowHeight="15" x14ac:dyDescent="0.2"/>
  <cols>
    <col min="1" max="1" width="40.1640625" style="108" customWidth="1"/>
    <col min="13" max="13" width="113.5" bestFit="1" customWidth="1"/>
  </cols>
  <sheetData>
    <row r="1" spans="1:17" x14ac:dyDescent="0.2">
      <c r="A1" s="108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O1" t="s">
        <v>59</v>
      </c>
      <c r="P1" t="s">
        <v>60</v>
      </c>
    </row>
    <row r="2" spans="1:17" x14ac:dyDescent="0.2">
      <c r="A2" s="108" t="s">
        <v>313</v>
      </c>
      <c r="C2" s="108">
        <v>100</v>
      </c>
      <c r="D2" s="108">
        <v>10</v>
      </c>
      <c r="O2" t="s">
        <v>311</v>
      </c>
      <c r="P2">
        <v>100</v>
      </c>
      <c r="Q2">
        <v>10</v>
      </c>
    </row>
    <row r="3" spans="1:17" x14ac:dyDescent="0.2">
      <c r="A3" s="108" t="s">
        <v>314</v>
      </c>
      <c r="C3" s="108"/>
      <c r="D3" s="108">
        <v>10</v>
      </c>
      <c r="Q3">
        <v>10</v>
      </c>
    </row>
    <row r="4" spans="1:17" x14ac:dyDescent="0.2">
      <c r="A4" s="108" t="s">
        <v>315</v>
      </c>
      <c r="C4" s="108">
        <v>10</v>
      </c>
      <c r="D4" s="108">
        <v>10</v>
      </c>
      <c r="E4" s="108">
        <f>D4*D$3/100</f>
        <v>1</v>
      </c>
      <c r="F4" t="str">
        <f>RIGHT(A4,4)</f>
        <v>KB.8</v>
      </c>
      <c r="G4" t="str">
        <f>LEFT(F4,2)</f>
        <v>KB</v>
      </c>
      <c r="O4" t="s">
        <v>311</v>
      </c>
      <c r="P4">
        <v>10</v>
      </c>
      <c r="Q4">
        <v>10</v>
      </c>
    </row>
    <row r="5" spans="1:17" x14ac:dyDescent="0.2">
      <c r="A5" s="108" t="s">
        <v>316</v>
      </c>
      <c r="C5" s="108">
        <v>35</v>
      </c>
      <c r="D5" s="108">
        <v>35</v>
      </c>
      <c r="E5" s="108">
        <f>D5*D$3/100</f>
        <v>3.5</v>
      </c>
      <c r="F5" s="108" t="str">
        <f>RIGHT(A5,4)</f>
        <v>PA.4</v>
      </c>
      <c r="G5" s="108" t="str">
        <f>LEFT(F5,2)</f>
        <v>PA</v>
      </c>
      <c r="O5" t="s">
        <v>311</v>
      </c>
      <c r="P5">
        <v>35</v>
      </c>
      <c r="Q5">
        <v>35</v>
      </c>
    </row>
    <row r="6" spans="1:17" x14ac:dyDescent="0.2">
      <c r="A6" s="108" t="s">
        <v>317</v>
      </c>
      <c r="C6" s="108">
        <v>10</v>
      </c>
      <c r="D6" s="108">
        <v>10</v>
      </c>
      <c r="E6" s="108">
        <f>D6*D$3/100</f>
        <v>1</v>
      </c>
      <c r="F6" t="str">
        <f>RIGHT(A6,4)</f>
        <v>KB.8</v>
      </c>
      <c r="G6" t="str">
        <f>LEFT(F6,2)</f>
        <v>KB</v>
      </c>
      <c r="O6" t="s">
        <v>311</v>
      </c>
      <c r="P6">
        <v>10</v>
      </c>
      <c r="Q6">
        <v>10</v>
      </c>
    </row>
    <row r="7" spans="1:17" x14ac:dyDescent="0.2">
      <c r="A7" s="108" t="s">
        <v>318</v>
      </c>
      <c r="C7" s="108">
        <v>35</v>
      </c>
      <c r="D7" s="108">
        <v>35</v>
      </c>
      <c r="E7" s="108">
        <f>D7*D$3/100</f>
        <v>3.5</v>
      </c>
      <c r="F7" t="str">
        <f>RIGHT(A7,4)</f>
        <v>IN.2</v>
      </c>
      <c r="G7" t="str">
        <f>LEFT(F7,2)</f>
        <v>IN</v>
      </c>
      <c r="O7" t="s">
        <v>311</v>
      </c>
      <c r="P7">
        <v>35</v>
      </c>
      <c r="Q7">
        <v>35</v>
      </c>
    </row>
    <row r="8" spans="1:17" x14ac:dyDescent="0.2">
      <c r="A8" s="108" t="s">
        <v>319</v>
      </c>
      <c r="C8" s="108">
        <v>10</v>
      </c>
      <c r="D8" s="108">
        <v>10</v>
      </c>
      <c r="E8" s="108">
        <f>D8*D$3/100</f>
        <v>1</v>
      </c>
      <c r="F8" s="108" t="str">
        <f>RIGHT(A8,4)</f>
        <v>CS.3</v>
      </c>
      <c r="G8" s="108" t="str">
        <f>LEFT(F8,2)</f>
        <v>CS</v>
      </c>
      <c r="O8" t="s">
        <v>311</v>
      </c>
      <c r="P8">
        <v>10</v>
      </c>
      <c r="Q8">
        <v>10</v>
      </c>
    </row>
    <row r="9" spans="1:17" x14ac:dyDescent="0.2">
      <c r="A9" s="108" t="s">
        <v>320</v>
      </c>
      <c r="C9" s="108"/>
      <c r="D9" s="108">
        <v>20</v>
      </c>
      <c r="Q9">
        <v>20</v>
      </c>
    </row>
    <row r="10" spans="1:17" x14ac:dyDescent="0.2">
      <c r="A10" s="108" t="s">
        <v>321</v>
      </c>
      <c r="C10" s="108">
        <v>10</v>
      </c>
      <c r="D10" s="108">
        <v>10</v>
      </c>
      <c r="E10" s="108">
        <f>D10*D$9/100</f>
        <v>2</v>
      </c>
      <c r="F10" s="108" t="str">
        <f>RIGHT(A10,4)</f>
        <v>KB.8</v>
      </c>
      <c r="G10" s="108" t="str">
        <f>LEFT(F10,2)</f>
        <v>KB</v>
      </c>
      <c r="O10" t="s">
        <v>311</v>
      </c>
      <c r="P10">
        <v>10</v>
      </c>
      <c r="Q10">
        <v>10</v>
      </c>
    </row>
    <row r="11" spans="1:17" x14ac:dyDescent="0.2">
      <c r="A11" s="108" t="s">
        <v>322</v>
      </c>
      <c r="C11" s="108">
        <v>10</v>
      </c>
      <c r="D11" s="108">
        <v>10</v>
      </c>
      <c r="E11" s="86">
        <f>D11*D$9/100</f>
        <v>2</v>
      </c>
      <c r="F11" t="str">
        <f>RIGHT(A11,4)</f>
        <v>PA.4</v>
      </c>
      <c r="G11" t="str">
        <f>LEFT(F11,2)</f>
        <v>PA</v>
      </c>
      <c r="O11" t="s">
        <v>311</v>
      </c>
      <c r="P11">
        <v>10</v>
      </c>
      <c r="Q11">
        <v>10</v>
      </c>
    </row>
    <row r="12" spans="1:17" x14ac:dyDescent="0.2">
      <c r="A12" s="108" t="s">
        <v>323</v>
      </c>
      <c r="C12" s="108">
        <v>5</v>
      </c>
      <c r="D12" s="108">
        <v>5</v>
      </c>
      <c r="E12" s="108">
        <f t="shared" ref="E12:E17" si="0">D12*D$9/100</f>
        <v>1</v>
      </c>
      <c r="F12" s="108" t="str">
        <f t="shared" ref="F12:F17" si="1">RIGHT(A12,4)</f>
        <v>PA.1</v>
      </c>
      <c r="G12" s="108" t="str">
        <f t="shared" ref="G12:G17" si="2">LEFT(F12,2)</f>
        <v>PA</v>
      </c>
      <c r="O12" t="s">
        <v>311</v>
      </c>
      <c r="P12">
        <v>5</v>
      </c>
      <c r="Q12">
        <v>5</v>
      </c>
    </row>
    <row r="13" spans="1:17" x14ac:dyDescent="0.2">
      <c r="A13" s="108" t="s">
        <v>324</v>
      </c>
      <c r="C13" s="108">
        <v>10</v>
      </c>
      <c r="D13" s="108">
        <v>10</v>
      </c>
      <c r="E13" s="108">
        <f t="shared" si="0"/>
        <v>2</v>
      </c>
      <c r="F13" s="108" t="str">
        <f t="shared" si="1"/>
        <v>IN.1</v>
      </c>
      <c r="G13" s="108" t="str">
        <f t="shared" si="2"/>
        <v>IN</v>
      </c>
      <c r="O13" t="s">
        <v>311</v>
      </c>
      <c r="P13">
        <v>10</v>
      </c>
      <c r="Q13">
        <v>10</v>
      </c>
    </row>
    <row r="14" spans="1:17" x14ac:dyDescent="0.2">
      <c r="A14" s="108" t="s">
        <v>325</v>
      </c>
      <c r="C14" s="108">
        <v>15</v>
      </c>
      <c r="D14" s="108">
        <v>15</v>
      </c>
      <c r="E14" s="108">
        <f t="shared" si="0"/>
        <v>3</v>
      </c>
      <c r="F14" s="108" t="str">
        <f t="shared" si="1"/>
        <v>PA.2</v>
      </c>
      <c r="G14" s="108" t="str">
        <f t="shared" si="2"/>
        <v>PA</v>
      </c>
      <c r="O14" t="s">
        <v>311</v>
      </c>
      <c r="P14">
        <v>15</v>
      </c>
      <c r="Q14">
        <v>15</v>
      </c>
    </row>
    <row r="15" spans="1:17" x14ac:dyDescent="0.2">
      <c r="A15" s="108" t="s">
        <v>326</v>
      </c>
      <c r="C15" s="108">
        <v>15</v>
      </c>
      <c r="D15" s="108">
        <v>15</v>
      </c>
      <c r="E15" s="108">
        <f t="shared" si="0"/>
        <v>3</v>
      </c>
      <c r="F15" s="108" t="str">
        <f t="shared" si="1"/>
        <v>KB.8</v>
      </c>
      <c r="G15" s="108" t="str">
        <f t="shared" si="2"/>
        <v>KB</v>
      </c>
      <c r="O15" t="s">
        <v>311</v>
      </c>
      <c r="P15">
        <v>15</v>
      </c>
      <c r="Q15">
        <v>15</v>
      </c>
    </row>
    <row r="16" spans="1:17" x14ac:dyDescent="0.2">
      <c r="A16" s="108" t="s">
        <v>327</v>
      </c>
      <c r="C16" s="108">
        <v>30</v>
      </c>
      <c r="D16" s="108">
        <v>30</v>
      </c>
      <c r="E16" s="108">
        <f t="shared" si="0"/>
        <v>6</v>
      </c>
      <c r="F16" s="108" t="str">
        <f t="shared" si="1"/>
        <v>IN.2</v>
      </c>
      <c r="G16" s="108" t="str">
        <f t="shared" si="2"/>
        <v>IN</v>
      </c>
      <c r="O16" t="s">
        <v>311</v>
      </c>
      <c r="P16">
        <v>30</v>
      </c>
      <c r="Q16">
        <v>30</v>
      </c>
    </row>
    <row r="17" spans="1:17" x14ac:dyDescent="0.2">
      <c r="A17" s="108" t="s">
        <v>328</v>
      </c>
      <c r="C17" s="108">
        <v>5</v>
      </c>
      <c r="D17" s="108">
        <v>5</v>
      </c>
      <c r="E17" s="108">
        <f t="shared" si="0"/>
        <v>1</v>
      </c>
      <c r="F17" s="108" t="str">
        <f t="shared" si="1"/>
        <v>CS.3</v>
      </c>
      <c r="G17" s="108" t="str">
        <f t="shared" si="2"/>
        <v>CS</v>
      </c>
      <c r="O17" t="s">
        <v>311</v>
      </c>
      <c r="P17">
        <v>5</v>
      </c>
      <c r="Q17">
        <v>5</v>
      </c>
    </row>
    <row r="18" spans="1:17" x14ac:dyDescent="0.2">
      <c r="A18" s="108" t="s">
        <v>56</v>
      </c>
      <c r="C18" s="108"/>
      <c r="D18" s="108">
        <v>20</v>
      </c>
      <c r="E18" s="108"/>
      <c r="F18" s="108"/>
      <c r="G18" s="108"/>
      <c r="Q18">
        <v>20</v>
      </c>
    </row>
    <row r="19" spans="1:17" x14ac:dyDescent="0.2">
      <c r="A19" s="108" t="s">
        <v>329</v>
      </c>
      <c r="C19" s="108">
        <v>100</v>
      </c>
      <c r="D19" s="108">
        <v>33.4</v>
      </c>
      <c r="E19" s="108">
        <f>D19*D$18/100</f>
        <v>6.68</v>
      </c>
      <c r="F19" s="108" t="str">
        <f t="shared" ref="F19:F29" si="3">RIGHT(A19,4)</f>
        <v>KB.1</v>
      </c>
      <c r="G19" s="108" t="str">
        <f t="shared" ref="G19:G29" si="4">LEFT(F19,2)</f>
        <v>KB</v>
      </c>
      <c r="O19" t="s">
        <v>311</v>
      </c>
      <c r="P19">
        <v>100</v>
      </c>
      <c r="Q19">
        <v>33.4</v>
      </c>
    </row>
    <row r="20" spans="1:17" x14ac:dyDescent="0.2">
      <c r="A20" s="108" t="s">
        <v>330</v>
      </c>
      <c r="C20" s="108">
        <v>100</v>
      </c>
      <c r="D20" s="108">
        <v>33.299999999999997</v>
      </c>
      <c r="E20" s="108">
        <f>D20*D$18/100</f>
        <v>6.66</v>
      </c>
      <c r="F20" s="108" t="str">
        <f t="shared" si="3"/>
        <v>KB.8</v>
      </c>
      <c r="G20" s="108" t="str">
        <f t="shared" si="4"/>
        <v>KB</v>
      </c>
      <c r="O20" t="s">
        <v>311</v>
      </c>
      <c r="P20">
        <v>100</v>
      </c>
      <c r="Q20">
        <v>33.299999999999997</v>
      </c>
    </row>
    <row r="21" spans="1:17" x14ac:dyDescent="0.2">
      <c r="A21" s="108" t="s">
        <v>331</v>
      </c>
      <c r="C21" s="108">
        <v>100</v>
      </c>
      <c r="D21" s="108">
        <v>33.299999999999997</v>
      </c>
      <c r="E21" s="108">
        <f>D21*D$18/100</f>
        <v>6.66</v>
      </c>
      <c r="F21" s="108" t="str">
        <f t="shared" si="3"/>
        <v>PA.3</v>
      </c>
      <c r="G21" s="108" t="str">
        <f t="shared" si="4"/>
        <v>PA</v>
      </c>
      <c r="O21" t="s">
        <v>312</v>
      </c>
      <c r="P21">
        <v>100</v>
      </c>
      <c r="Q21">
        <v>33.299999999999997</v>
      </c>
    </row>
    <row r="22" spans="1:17" x14ac:dyDescent="0.2">
      <c r="A22" s="108" t="s">
        <v>87</v>
      </c>
      <c r="C22" s="108"/>
      <c r="D22" s="108">
        <v>40</v>
      </c>
      <c r="E22" s="108"/>
      <c r="F22" s="108"/>
      <c r="G22" s="108"/>
      <c r="Q22">
        <v>40</v>
      </c>
    </row>
    <row r="23" spans="1:17" x14ac:dyDescent="0.2">
      <c r="A23" s="108" t="s">
        <v>332</v>
      </c>
      <c r="C23" s="108">
        <v>10</v>
      </c>
      <c r="D23" s="108">
        <v>13.5</v>
      </c>
      <c r="E23" s="108">
        <f>D23*D$22/100</f>
        <v>5.4</v>
      </c>
      <c r="F23" s="108" t="str">
        <f t="shared" si="3"/>
        <v>KB.2</v>
      </c>
      <c r="G23" s="108" t="str">
        <f t="shared" si="4"/>
        <v>KB</v>
      </c>
      <c r="O23" t="s">
        <v>311</v>
      </c>
      <c r="P23">
        <v>10</v>
      </c>
      <c r="Q23">
        <v>13.5</v>
      </c>
    </row>
    <row r="24" spans="1:17" x14ac:dyDescent="0.2">
      <c r="A24" s="108" t="s">
        <v>333</v>
      </c>
      <c r="C24" s="108">
        <v>10</v>
      </c>
      <c r="D24" s="108">
        <v>13.5</v>
      </c>
      <c r="E24" s="108">
        <f t="shared" ref="E24:E29" si="5">D24*D$22/100</f>
        <v>5.4</v>
      </c>
      <c r="F24" s="108" t="str">
        <f t="shared" si="3"/>
        <v>KB.7</v>
      </c>
      <c r="G24" s="108" t="str">
        <f t="shared" si="4"/>
        <v>KB</v>
      </c>
      <c r="O24" t="s">
        <v>311</v>
      </c>
      <c r="P24">
        <v>10</v>
      </c>
      <c r="Q24">
        <v>13.5</v>
      </c>
    </row>
    <row r="25" spans="1:17" x14ac:dyDescent="0.2">
      <c r="A25" s="108" t="s">
        <v>334</v>
      </c>
      <c r="C25" s="108">
        <v>10</v>
      </c>
      <c r="D25" s="108">
        <v>13.5</v>
      </c>
      <c r="E25" s="108">
        <f t="shared" si="5"/>
        <v>5.4</v>
      </c>
      <c r="F25" s="108" t="str">
        <f t="shared" si="3"/>
        <v>PA.3</v>
      </c>
      <c r="G25" s="108" t="str">
        <f t="shared" si="4"/>
        <v>PA</v>
      </c>
      <c r="O25" t="s">
        <v>311</v>
      </c>
      <c r="P25">
        <v>10</v>
      </c>
      <c r="Q25">
        <v>13.5</v>
      </c>
    </row>
    <row r="26" spans="1:17" x14ac:dyDescent="0.2">
      <c r="A26" s="108" t="s">
        <v>335</v>
      </c>
      <c r="C26" s="108">
        <v>12</v>
      </c>
      <c r="D26" s="108">
        <v>16.2</v>
      </c>
      <c r="E26" s="108">
        <f t="shared" si="5"/>
        <v>6.48</v>
      </c>
      <c r="F26" s="108" t="str">
        <f t="shared" si="3"/>
        <v>PA.4</v>
      </c>
      <c r="G26" s="108" t="str">
        <f t="shared" si="4"/>
        <v>PA</v>
      </c>
      <c r="O26" t="s">
        <v>311</v>
      </c>
      <c r="P26">
        <v>12</v>
      </c>
      <c r="Q26">
        <v>16.2</v>
      </c>
    </row>
    <row r="27" spans="1:17" x14ac:dyDescent="0.2">
      <c r="A27" s="108" t="s">
        <v>336</v>
      </c>
      <c r="C27" s="108">
        <v>10</v>
      </c>
      <c r="D27" s="108">
        <v>13.5</v>
      </c>
      <c r="E27" s="108">
        <f t="shared" si="5"/>
        <v>5.4</v>
      </c>
      <c r="F27" s="108" t="str">
        <f t="shared" si="3"/>
        <v>KB.6</v>
      </c>
      <c r="G27" s="108" t="str">
        <f t="shared" si="4"/>
        <v>KB</v>
      </c>
      <c r="O27" t="s">
        <v>311</v>
      </c>
      <c r="P27">
        <v>10</v>
      </c>
      <c r="Q27">
        <v>13.5</v>
      </c>
    </row>
    <row r="28" spans="1:17" x14ac:dyDescent="0.2">
      <c r="A28" s="108" t="s">
        <v>337</v>
      </c>
      <c r="C28" s="108">
        <v>10</v>
      </c>
      <c r="D28" s="108">
        <v>13.5</v>
      </c>
      <c r="E28" s="108">
        <f t="shared" si="5"/>
        <v>5.4</v>
      </c>
      <c r="F28" s="108" t="str">
        <f t="shared" si="3"/>
        <v>PA.1</v>
      </c>
      <c r="G28" s="108" t="str">
        <f t="shared" si="4"/>
        <v>PA</v>
      </c>
      <c r="O28" t="s">
        <v>311</v>
      </c>
      <c r="P28">
        <v>10</v>
      </c>
      <c r="Q28">
        <v>13.5</v>
      </c>
    </row>
    <row r="29" spans="1:17" x14ac:dyDescent="0.2">
      <c r="A29" s="108" t="s">
        <v>338</v>
      </c>
      <c r="C29" s="108">
        <v>12</v>
      </c>
      <c r="D29" s="108">
        <v>16.2</v>
      </c>
      <c r="E29" s="108">
        <f t="shared" si="5"/>
        <v>6.48</v>
      </c>
      <c r="F29" s="108" t="str">
        <f t="shared" si="3"/>
        <v>KB.8</v>
      </c>
      <c r="G29" s="108" t="str">
        <f t="shared" si="4"/>
        <v>KB</v>
      </c>
      <c r="O29" t="s">
        <v>311</v>
      </c>
      <c r="P29">
        <v>12</v>
      </c>
      <c r="Q29">
        <v>16.2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O29"/>
  <sheetViews>
    <sheetView topLeftCell="E1" workbookViewId="0">
      <selection activeCell="M36" sqref="M36"/>
    </sheetView>
  </sheetViews>
  <sheetFormatPr baseColWidth="10" defaultColWidth="8.83203125" defaultRowHeight="15" x14ac:dyDescent="0.2"/>
  <cols>
    <col min="5" max="5" width="13.1640625" bestFit="1" customWidth="1"/>
    <col min="6" max="6" width="20.5" bestFit="1" customWidth="1"/>
    <col min="8" max="8" width="13.1640625" bestFit="1" customWidth="1"/>
    <col min="9" max="9" width="20.5" style="49" bestFit="1" customWidth="1"/>
    <col min="13" max="13" width="21.5" bestFit="1" customWidth="1"/>
    <col min="14" max="14" width="32" bestFit="1" customWidth="1"/>
    <col min="15" max="15" width="19.33203125" bestFit="1" customWidth="1"/>
  </cols>
  <sheetData>
    <row r="1" spans="1:15" x14ac:dyDescent="0.2">
      <c r="A1" t="s">
        <v>61</v>
      </c>
      <c r="B1" t="s">
        <v>62</v>
      </c>
      <c r="C1" t="s">
        <v>63</v>
      </c>
      <c r="E1" s="47" t="s">
        <v>64</v>
      </c>
      <c r="F1" t="s">
        <v>66</v>
      </c>
      <c r="H1" s="47" t="s">
        <v>64</v>
      </c>
      <c r="I1" s="63" t="s">
        <v>66</v>
      </c>
      <c r="M1" s="47" t="s">
        <v>63</v>
      </c>
      <c r="N1" s="47" t="s">
        <v>57</v>
      </c>
      <c r="O1" t="s">
        <v>67</v>
      </c>
    </row>
    <row r="2" spans="1:15" x14ac:dyDescent="0.2">
      <c r="A2">
        <v>6.68</v>
      </c>
      <c r="B2" t="s">
        <v>244</v>
      </c>
      <c r="C2" t="s">
        <v>11</v>
      </c>
      <c r="E2" s="48" t="s">
        <v>244</v>
      </c>
      <c r="F2" s="63">
        <v>6.68</v>
      </c>
      <c r="H2" s="48" t="s">
        <v>11</v>
      </c>
      <c r="I2" s="63">
        <v>43.02000000000001</v>
      </c>
      <c r="M2" s="108" t="s">
        <v>11</v>
      </c>
      <c r="O2" s="53">
        <v>10</v>
      </c>
    </row>
    <row r="3" spans="1:15" x14ac:dyDescent="0.2">
      <c r="A3">
        <v>5.4</v>
      </c>
      <c r="B3" t="s">
        <v>308</v>
      </c>
      <c r="C3" t="s">
        <v>11</v>
      </c>
      <c r="E3" s="48" t="s">
        <v>308</v>
      </c>
      <c r="F3" s="63">
        <v>5.4</v>
      </c>
      <c r="H3" s="48" t="s">
        <v>16</v>
      </c>
      <c r="I3" s="63">
        <v>33.44</v>
      </c>
      <c r="N3" s="108" t="s">
        <v>315</v>
      </c>
      <c r="O3" s="53">
        <v>1</v>
      </c>
    </row>
    <row r="4" spans="1:15" x14ac:dyDescent="0.2">
      <c r="A4">
        <v>5.4</v>
      </c>
      <c r="B4" t="s">
        <v>309</v>
      </c>
      <c r="C4" t="s">
        <v>11</v>
      </c>
      <c r="E4" s="48" t="s">
        <v>309</v>
      </c>
      <c r="F4" s="63">
        <v>5.4</v>
      </c>
      <c r="H4" s="48" t="s">
        <v>18</v>
      </c>
      <c r="I4" s="63">
        <v>11.5</v>
      </c>
      <c r="N4" s="108" t="s">
        <v>317</v>
      </c>
      <c r="O4" s="53">
        <v>1</v>
      </c>
    </row>
    <row r="5" spans="1:15" x14ac:dyDescent="0.2">
      <c r="A5">
        <v>5.4</v>
      </c>
      <c r="B5" t="s">
        <v>86</v>
      </c>
      <c r="C5" t="s">
        <v>11</v>
      </c>
      <c r="E5" s="48" t="s">
        <v>86</v>
      </c>
      <c r="F5" s="63">
        <v>5.4</v>
      </c>
      <c r="H5" s="48" t="s">
        <v>21</v>
      </c>
      <c r="I5" s="63">
        <v>2</v>
      </c>
      <c r="N5" s="108" t="s">
        <v>321</v>
      </c>
      <c r="O5" s="53">
        <v>1</v>
      </c>
    </row>
    <row r="6" spans="1:15" x14ac:dyDescent="0.2">
      <c r="A6">
        <v>1</v>
      </c>
      <c r="B6" t="s">
        <v>310</v>
      </c>
      <c r="C6" t="s">
        <v>11</v>
      </c>
      <c r="E6" s="48" t="s">
        <v>310</v>
      </c>
      <c r="F6" s="63">
        <v>20.14</v>
      </c>
      <c r="H6" s="48" t="s">
        <v>65</v>
      </c>
      <c r="I6" s="63">
        <v>89.960000000000008</v>
      </c>
      <c r="N6" s="108" t="s">
        <v>326</v>
      </c>
      <c r="O6" s="53">
        <v>1</v>
      </c>
    </row>
    <row r="7" spans="1:15" x14ac:dyDescent="0.2">
      <c r="A7">
        <v>1</v>
      </c>
      <c r="B7" t="s">
        <v>310</v>
      </c>
      <c r="C7" t="s">
        <v>11</v>
      </c>
      <c r="E7" s="48" t="s">
        <v>50</v>
      </c>
      <c r="F7" s="63">
        <v>6.4</v>
      </c>
      <c r="I7"/>
      <c r="N7" s="108" t="s">
        <v>329</v>
      </c>
      <c r="O7" s="53">
        <v>1</v>
      </c>
    </row>
    <row r="8" spans="1:15" x14ac:dyDescent="0.2">
      <c r="A8">
        <v>2</v>
      </c>
      <c r="B8" t="s">
        <v>310</v>
      </c>
      <c r="C8" t="s">
        <v>11</v>
      </c>
      <c r="E8" s="48" t="s">
        <v>230</v>
      </c>
      <c r="F8" s="63">
        <v>3</v>
      </c>
      <c r="N8" s="108" t="s">
        <v>330</v>
      </c>
      <c r="O8" s="53">
        <v>1</v>
      </c>
    </row>
    <row r="9" spans="1:15" x14ac:dyDescent="0.2">
      <c r="A9">
        <v>3</v>
      </c>
      <c r="B9" t="s">
        <v>310</v>
      </c>
      <c r="C9" t="s">
        <v>11</v>
      </c>
      <c r="E9" s="48" t="s">
        <v>83</v>
      </c>
      <c r="F9" s="63">
        <v>12.06</v>
      </c>
      <c r="N9" s="108" t="s">
        <v>332</v>
      </c>
      <c r="O9" s="53">
        <v>1</v>
      </c>
    </row>
    <row r="10" spans="1:15" x14ac:dyDescent="0.2">
      <c r="A10">
        <v>6.66</v>
      </c>
      <c r="B10" t="s">
        <v>310</v>
      </c>
      <c r="C10" t="s">
        <v>11</v>
      </c>
      <c r="E10" s="48" t="s">
        <v>231</v>
      </c>
      <c r="F10" s="63">
        <v>11.98</v>
      </c>
      <c r="N10" s="108" t="s">
        <v>333</v>
      </c>
      <c r="O10" s="53">
        <v>1</v>
      </c>
    </row>
    <row r="11" spans="1:15" x14ac:dyDescent="0.2">
      <c r="A11">
        <v>6.48</v>
      </c>
      <c r="B11" t="s">
        <v>310</v>
      </c>
      <c r="C11" t="s">
        <v>11</v>
      </c>
      <c r="E11" s="48" t="s">
        <v>84</v>
      </c>
      <c r="F11" s="63">
        <v>2</v>
      </c>
      <c r="N11" s="108" t="s">
        <v>336</v>
      </c>
      <c r="O11" s="53">
        <v>1</v>
      </c>
    </row>
    <row r="12" spans="1:15" x14ac:dyDescent="0.2">
      <c r="A12">
        <v>1</v>
      </c>
      <c r="B12" t="s">
        <v>50</v>
      </c>
      <c r="C12" t="s">
        <v>16</v>
      </c>
      <c r="E12" s="48" t="s">
        <v>85</v>
      </c>
      <c r="F12" s="63">
        <v>9.5</v>
      </c>
      <c r="N12" s="108" t="s">
        <v>338</v>
      </c>
      <c r="O12" s="53">
        <v>1</v>
      </c>
    </row>
    <row r="13" spans="1:15" x14ac:dyDescent="0.2">
      <c r="A13">
        <v>5.4</v>
      </c>
      <c r="B13" t="s">
        <v>50</v>
      </c>
      <c r="C13" t="s">
        <v>16</v>
      </c>
      <c r="E13" s="48" t="s">
        <v>339</v>
      </c>
      <c r="F13" s="63">
        <v>2</v>
      </c>
      <c r="M13" s="108" t="s">
        <v>16</v>
      </c>
      <c r="O13" s="53">
        <v>8</v>
      </c>
    </row>
    <row r="14" spans="1:15" x14ac:dyDescent="0.2">
      <c r="A14">
        <v>3</v>
      </c>
      <c r="B14" t="s">
        <v>230</v>
      </c>
      <c r="C14" t="s">
        <v>16</v>
      </c>
      <c r="E14" s="48" t="s">
        <v>65</v>
      </c>
      <c r="F14" s="63">
        <v>89.960000000000008</v>
      </c>
      <c r="N14" s="108" t="s">
        <v>316</v>
      </c>
      <c r="O14" s="53">
        <v>1</v>
      </c>
    </row>
    <row r="15" spans="1:15" x14ac:dyDescent="0.2">
      <c r="A15">
        <v>6.66</v>
      </c>
      <c r="B15" t="s">
        <v>83</v>
      </c>
      <c r="C15" t="s">
        <v>16</v>
      </c>
      <c r="N15" s="108" t="s">
        <v>322</v>
      </c>
      <c r="O15" s="53">
        <v>1</v>
      </c>
    </row>
    <row r="16" spans="1:15" x14ac:dyDescent="0.2">
      <c r="A16">
        <v>5.4</v>
      </c>
      <c r="B16" t="s">
        <v>83</v>
      </c>
      <c r="C16" t="s">
        <v>16</v>
      </c>
      <c r="N16" s="108" t="s">
        <v>323</v>
      </c>
      <c r="O16" s="53">
        <v>1</v>
      </c>
    </row>
    <row r="17" spans="1:15" x14ac:dyDescent="0.2">
      <c r="A17">
        <v>3.5</v>
      </c>
      <c r="B17" t="s">
        <v>231</v>
      </c>
      <c r="C17" t="s">
        <v>16</v>
      </c>
      <c r="N17" s="108" t="s">
        <v>325</v>
      </c>
      <c r="O17" s="53">
        <v>1</v>
      </c>
    </row>
    <row r="18" spans="1:15" x14ac:dyDescent="0.2">
      <c r="A18">
        <v>2</v>
      </c>
      <c r="B18" t="s">
        <v>231</v>
      </c>
      <c r="C18" t="s">
        <v>16</v>
      </c>
      <c r="N18" s="108" t="s">
        <v>331</v>
      </c>
      <c r="O18" s="53">
        <v>1</v>
      </c>
    </row>
    <row r="19" spans="1:15" x14ac:dyDescent="0.2">
      <c r="A19">
        <v>6.48</v>
      </c>
      <c r="B19" t="s">
        <v>231</v>
      </c>
      <c r="C19" t="s">
        <v>16</v>
      </c>
      <c r="N19" s="108" t="s">
        <v>334</v>
      </c>
      <c r="O19" s="53">
        <v>1</v>
      </c>
    </row>
    <row r="20" spans="1:15" x14ac:dyDescent="0.2">
      <c r="A20">
        <v>2</v>
      </c>
      <c r="B20" t="s">
        <v>84</v>
      </c>
      <c r="C20" t="s">
        <v>18</v>
      </c>
      <c r="N20" s="108" t="s">
        <v>335</v>
      </c>
      <c r="O20" s="53">
        <v>1</v>
      </c>
    </row>
    <row r="21" spans="1:15" x14ac:dyDescent="0.2">
      <c r="A21">
        <v>3.5</v>
      </c>
      <c r="B21" t="s">
        <v>85</v>
      </c>
      <c r="C21" t="s">
        <v>18</v>
      </c>
      <c r="N21" s="108" t="s">
        <v>337</v>
      </c>
      <c r="O21" s="53">
        <v>1</v>
      </c>
    </row>
    <row r="22" spans="1:15" x14ac:dyDescent="0.2">
      <c r="A22">
        <v>6</v>
      </c>
      <c r="B22" t="s">
        <v>85</v>
      </c>
      <c r="C22" t="s">
        <v>18</v>
      </c>
      <c r="M22" s="108" t="s">
        <v>18</v>
      </c>
      <c r="O22" s="53">
        <v>3</v>
      </c>
    </row>
    <row r="23" spans="1:15" x14ac:dyDescent="0.2">
      <c r="A23">
        <v>1</v>
      </c>
      <c r="B23" t="s">
        <v>339</v>
      </c>
      <c r="C23" t="s">
        <v>21</v>
      </c>
      <c r="N23" s="108" t="s">
        <v>318</v>
      </c>
      <c r="O23" s="53">
        <v>1</v>
      </c>
    </row>
    <row r="24" spans="1:15" x14ac:dyDescent="0.2">
      <c r="A24">
        <v>1</v>
      </c>
      <c r="B24" t="s">
        <v>339</v>
      </c>
      <c r="C24" t="s">
        <v>21</v>
      </c>
      <c r="N24" s="108" t="s">
        <v>324</v>
      </c>
      <c r="O24" s="53">
        <v>1</v>
      </c>
    </row>
    <row r="25" spans="1:15" x14ac:dyDescent="0.2">
      <c r="N25" s="108" t="s">
        <v>327</v>
      </c>
      <c r="O25" s="53">
        <v>1</v>
      </c>
    </row>
    <row r="26" spans="1:15" x14ac:dyDescent="0.2">
      <c r="M26" s="108" t="s">
        <v>21</v>
      </c>
      <c r="O26" s="53">
        <v>2</v>
      </c>
    </row>
    <row r="27" spans="1:15" x14ac:dyDescent="0.2">
      <c r="N27" s="108" t="s">
        <v>319</v>
      </c>
      <c r="O27" s="53">
        <v>1</v>
      </c>
    </row>
    <row r="28" spans="1:15" x14ac:dyDescent="0.2">
      <c r="N28" s="108" t="s">
        <v>328</v>
      </c>
      <c r="O28" s="53">
        <v>1</v>
      </c>
    </row>
    <row r="29" spans="1:15" x14ac:dyDescent="0.2">
      <c r="M29" s="108" t="s">
        <v>65</v>
      </c>
      <c r="O29" s="53">
        <v>23</v>
      </c>
    </row>
  </sheetData>
  <sortState ref="A2:C24">
    <sortCondition ref="B2:B24"/>
  </sortState>
  <pageMargins left="0.7" right="0.7" top="0.75" bottom="0.75" header="0.3" footer="0.3"/>
  <pageSetup orientation="portrait" horizontalDpi="1200" verticalDpi="12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OVERALL</vt:lpstr>
      <vt:lpstr>Grades</vt:lpstr>
      <vt:lpstr>KB</vt:lpstr>
      <vt:lpstr>PA</vt:lpstr>
      <vt:lpstr>IN</vt:lpstr>
      <vt:lpstr>CS</vt:lpstr>
      <vt:lpstr>%GA</vt:lpstr>
      <vt:lpstr>GA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Nasim Razavinia, Dr.</dc:creator>
  <cp:lastModifiedBy>Microsoft Office User</cp:lastModifiedBy>
  <dcterms:created xsi:type="dcterms:W3CDTF">2016-02-02T13:20:28Z</dcterms:created>
  <dcterms:modified xsi:type="dcterms:W3CDTF">2017-10-11T14:49:49Z</dcterms:modified>
</cp:coreProperties>
</file>