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ive Bayes" sheetId="1" r:id="rId4"/>
    <sheet state="visible" name="Johns Problem" sheetId="2" r:id="rId5"/>
    <sheet state="visible" name="Naive Bayes Data" sheetId="3" r:id="rId6"/>
    <sheet state="visible" name="Naive Bayes Calculations" sheetId="4" r:id="rId7"/>
    <sheet state="visible" name="Blank Tables" sheetId="5" r:id="rId8"/>
    <sheet state="visible" name="Sheet1" sheetId="6" r:id="rId9"/>
  </sheets>
  <definedNames/>
  <calcPr/>
  <extLst>
    <ext uri="GoogleSheetsCustomDataVersion2">
      <go:sheetsCustomData xmlns:go="http://customooxmlschemas.google.com/" r:id="rId10" roundtripDataChecksum="QK2NFbMW+1ColiBMjf+frG9mfDsTDPRl7wf+bhX8veo="/>
    </ext>
  </extLst>
</workbook>
</file>

<file path=xl/sharedStrings.xml><?xml version="1.0" encoding="utf-8"?>
<sst xmlns="http://schemas.openxmlformats.org/spreadsheetml/2006/main" count="961" uniqueCount="98">
  <si>
    <t>Extend</t>
  </si>
  <si>
    <t>Transfer</t>
  </si>
  <si>
    <t>Invoice</t>
  </si>
  <si>
    <t>Money</t>
  </si>
  <si>
    <t>….</t>
  </si>
  <si>
    <t>Class</t>
  </si>
  <si>
    <t>YES</t>
  </si>
  <si>
    <t>NO</t>
  </si>
  <si>
    <t>Routine Request</t>
  </si>
  <si>
    <t>Audit</t>
  </si>
  <si>
    <t>Sum</t>
  </si>
  <si>
    <t>P(A/B)=P(B/A)*P(A)/P(B)</t>
  </si>
  <si>
    <t>P(C/W)=P(W/C)*P(C)/P(W)</t>
  </si>
  <si>
    <t>P(Audit/Extend)=  P(Extend/Audit)*P(Audit) / P(Extend)</t>
  </si>
  <si>
    <t>New Request</t>
  </si>
  <si>
    <t>Invoice is here .. Pl transfer the money.</t>
  </si>
  <si>
    <t>P(Audit/NR)</t>
  </si>
  <si>
    <t>Prior Class Probabilities</t>
  </si>
  <si>
    <t>P(RR/NR)</t>
  </si>
  <si>
    <t xml:space="preserve">Class </t>
  </si>
  <si>
    <t>Probabilities</t>
  </si>
  <si>
    <t>Likelyhood</t>
  </si>
  <si>
    <t>Probability</t>
  </si>
  <si>
    <t>P(Rotine Request/Extend)= 
 P(Extend/Routine Request)*P(Routine Request)) / P(Extend)</t>
  </si>
  <si>
    <t>RR</t>
  </si>
  <si>
    <t>P(Audit/Extend ^ Runout^-Invoce^-Audit)=  P(Extend/Audit)*…..P(-Audit/Audit)*P(Audit)/P(Extend)*…P(-Audit)</t>
  </si>
  <si>
    <t>New Record</t>
  </si>
  <si>
    <t xml:space="preserve">Extend the Runout </t>
  </si>
  <si>
    <t>Extend the timeline</t>
  </si>
  <si>
    <t>Freaquency</t>
  </si>
  <si>
    <t>Runtimeout</t>
  </si>
  <si>
    <t>Checkin</t>
  </si>
  <si>
    <t>Records1</t>
  </si>
  <si>
    <t>Records2</t>
  </si>
  <si>
    <t>Records3</t>
  </si>
  <si>
    <t>Records4</t>
  </si>
  <si>
    <t>Records5</t>
  </si>
  <si>
    <t>Records6</t>
  </si>
  <si>
    <t>Dependent</t>
  </si>
  <si>
    <t>Outlook</t>
  </si>
  <si>
    <t>Temperature</t>
  </si>
  <si>
    <t>Humidity</t>
  </si>
  <si>
    <t>Windy</t>
  </si>
  <si>
    <t>Play</t>
  </si>
  <si>
    <t>P(Y)</t>
  </si>
  <si>
    <t>P(N)</t>
  </si>
  <si>
    <t>P(Data)</t>
  </si>
  <si>
    <t>Sunny</t>
  </si>
  <si>
    <t>Hot</t>
  </si>
  <si>
    <t>High</t>
  </si>
  <si>
    <t>No</t>
  </si>
  <si>
    <t>Yes</t>
  </si>
  <si>
    <t>Total</t>
  </si>
  <si>
    <t>Overcast</t>
  </si>
  <si>
    <t>Rainy</t>
  </si>
  <si>
    <t>Mild</t>
  </si>
  <si>
    <t>Cool</t>
  </si>
  <si>
    <t>Normal</t>
  </si>
  <si>
    <t>New</t>
  </si>
  <si>
    <t>P(Play=Yes)/P(Sunny,Cool,High,Yes)</t>
  </si>
  <si>
    <t>P(Feature)/Prob(Yes)</t>
  </si>
  <si>
    <t>P(class)</t>
  </si>
  <si>
    <t>P(features)</t>
  </si>
  <si>
    <t>P(Play=No)/P(Sunny,Cool,High,Yes)</t>
  </si>
  <si>
    <t>P(Feature)/Prob(No)</t>
  </si>
  <si>
    <t>P(Play=Yes)/P(Sunny,Mild,Normal,No)</t>
  </si>
  <si>
    <t>P(Play=No)/P(Sunny,Mild,Normal,No)</t>
  </si>
  <si>
    <t>Since probability of Yes is more than the probability of No, John will play given the conditions</t>
  </si>
  <si>
    <t>Conclusion: Since Prob(No) is greater than Prob(Yes), John will NOT play given the conditions.</t>
  </si>
  <si>
    <t>Frequency Counts</t>
  </si>
  <si>
    <t>Probability Tables</t>
  </si>
  <si>
    <t>Response</t>
  </si>
  <si>
    <t>New 1</t>
  </si>
  <si>
    <t>? No</t>
  </si>
  <si>
    <t>New 2</t>
  </si>
  <si>
    <t>New 3</t>
  </si>
  <si>
    <t>New 4</t>
  </si>
  <si>
    <t>New 5</t>
  </si>
  <si>
    <t>Naïve Bayes Probability for Play=Yes</t>
  </si>
  <si>
    <t>P(Class)</t>
  </si>
  <si>
    <t>P(Feature/Class)</t>
  </si>
  <si>
    <t>P(Feature)</t>
  </si>
  <si>
    <t>Outlook = Sunny</t>
  </si>
  <si>
    <t>Temperature = Cool</t>
  </si>
  <si>
    <t>Humidity = High</t>
  </si>
  <si>
    <t>Windy = Yes</t>
  </si>
  <si>
    <t>Naïve Bayes probability that John will play</t>
  </si>
  <si>
    <t>Naïve Bayes Probability for Play=No</t>
  </si>
  <si>
    <t>High Humidity</t>
  </si>
  <si>
    <t>Naïve Bayes probability that John will NOT play</t>
  </si>
  <si>
    <t>Conclusion: John will not play if it is Sunny, Cool, High Humidity &amp; Windy.</t>
  </si>
  <si>
    <t>Humidity = Normal</t>
  </si>
  <si>
    <t>Windy = No</t>
  </si>
  <si>
    <t>Play?</t>
  </si>
  <si>
    <t>Normal Humidity</t>
  </si>
  <si>
    <t>Not Windy</t>
  </si>
  <si>
    <t>Naïve Bayes probability that John will not play</t>
  </si>
  <si>
    <t>Yes Windy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</si>
</sst>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5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B6DDE8"/>
        <bgColor rgb="FFB6DDE8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/>
    </xf>
    <xf borderId="1" fillId="3" fontId="1" numFmtId="0" xfId="0" applyBorder="1" applyFill="1" applyFont="1"/>
    <xf borderId="2" fillId="0" fontId="1" numFmtId="0" xfId="0" applyBorder="1" applyFont="1"/>
    <xf borderId="0" fillId="0" fontId="3" numFmtId="0" xfId="0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4" numFmtId="0" xfId="0" applyFont="1"/>
    <xf borderId="5" fillId="6" fontId="1" numFmtId="0" xfId="0" applyBorder="1" applyFill="1" applyFont="1"/>
    <xf borderId="2" fillId="7" fontId="1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5" fillId="8" fontId="1" numFmtId="0" xfId="0" applyBorder="1" applyFill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2" fillId="0" fontId="1" numFmtId="0" xfId="0" applyAlignment="1" applyBorder="1" applyFont="1">
      <alignment horizontal="center"/>
    </xf>
    <xf borderId="14" fillId="0" fontId="2" numFmtId="0" xfId="0" applyBorder="1" applyFont="1"/>
    <xf borderId="15" fillId="0" fontId="1" numFmtId="0" xfId="0" applyBorder="1" applyFont="1"/>
    <xf borderId="16" fillId="0" fontId="1" numFmtId="0" xfId="0" applyAlignment="1" applyBorder="1" applyFont="1">
      <alignment horizontal="center"/>
    </xf>
    <xf borderId="16" fillId="0" fontId="2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0" fillId="0" fontId="1" numFmtId="0" xfId="0" applyFont="1"/>
    <xf borderId="21" fillId="0" fontId="1" numFmtId="0" xfId="0" applyBorder="1" applyFont="1"/>
    <xf borderId="22" fillId="0" fontId="1" numFmtId="0" xfId="0" applyBorder="1" applyFont="1"/>
    <xf borderId="21" fillId="0" fontId="1" numFmtId="2" xfId="0" applyBorder="1" applyFont="1" applyNumberFormat="1"/>
    <xf borderId="22" fillId="0" fontId="1" numFmtId="2" xfId="0" applyBorder="1" applyFont="1" applyNumberFormat="1"/>
    <xf borderId="0" fillId="0" fontId="1" numFmtId="2" xfId="0" applyFont="1" applyNumberFormat="1"/>
    <xf borderId="23" fillId="0" fontId="1" numFmtId="0" xfId="0" applyBorder="1" applyFont="1"/>
    <xf borderId="24" fillId="0" fontId="1" numFmtId="0" xfId="0" applyBorder="1" applyFont="1"/>
    <xf borderId="25" fillId="0" fontId="1" numFmtId="0" xfId="0" applyBorder="1" applyFont="1"/>
    <xf borderId="1" fillId="0" fontId="3" numFmtId="0" xfId="0" applyBorder="1" applyFont="1"/>
    <xf borderId="14" fillId="0" fontId="3" numFmtId="0" xfId="0" applyBorder="1" applyFont="1"/>
    <xf borderId="3" fillId="0" fontId="3" numFmtId="0" xfId="0" applyBorder="1" applyFont="1"/>
    <xf borderId="2" fillId="0" fontId="3" numFmtId="0" xfId="0" applyAlignment="1" applyBorder="1" applyFont="1">
      <alignment horizontal="center" readingOrder="0"/>
    </xf>
    <xf borderId="26" fillId="0" fontId="3" numFmtId="0" xfId="0" applyBorder="1" applyFont="1"/>
    <xf borderId="0" fillId="9" fontId="3" numFmtId="0" xfId="0" applyFill="1" applyFont="1"/>
    <xf borderId="10" fillId="9" fontId="3" numFmtId="0" xfId="0" applyBorder="1" applyFont="1"/>
    <xf borderId="2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27" fillId="0" fontId="3" numFmtId="0" xfId="0" applyAlignment="1" applyBorder="1" applyFont="1">
      <alignment horizontal="center" readingOrder="0"/>
    </xf>
    <xf borderId="27" fillId="0" fontId="3" numFmtId="2" xfId="0" applyAlignment="1" applyBorder="1" applyFont="1" applyNumberFormat="1">
      <alignment horizontal="center"/>
    </xf>
    <xf borderId="7" fillId="0" fontId="3" numFmtId="2" xfId="0" applyAlignment="1" applyBorder="1" applyFont="1" applyNumberFormat="1">
      <alignment horizontal="center" readingOrder="0"/>
    </xf>
    <xf borderId="27" fillId="0" fontId="3" numFmtId="2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1" fillId="0" fontId="3" numFmtId="2" xfId="0" applyAlignment="1" applyBorder="1" applyFont="1" applyNumberFormat="1">
      <alignment horizontal="center" readingOrder="0"/>
    </xf>
    <xf borderId="0" fillId="10" fontId="3" numFmtId="0" xfId="0" applyFill="1" applyFont="1"/>
    <xf borderId="10" fillId="10" fontId="3" numFmtId="0" xfId="0" applyBorder="1" applyFont="1"/>
    <xf borderId="2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26" fillId="0" fontId="3" numFmtId="2" xfId="0" applyAlignment="1" applyBorder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28" fillId="0" fontId="3" numFmtId="2" xfId="0" applyAlignment="1" applyBorder="1" applyFont="1" applyNumberFormat="1">
      <alignment horizontal="center" readingOrder="0"/>
    </xf>
    <xf borderId="12" fillId="0" fontId="3" numFmtId="2" xfId="0" applyAlignment="1" applyBorder="1" applyFont="1" applyNumberFormat="1">
      <alignment horizontal="center" readingOrder="0"/>
    </xf>
    <xf borderId="0" fillId="0" fontId="3" numFmtId="2" xfId="0" applyFont="1" applyNumberFormat="1"/>
    <xf borderId="14" fillId="0" fontId="3" numFmtId="2" xfId="0" applyAlignment="1" applyBorder="1" applyFont="1" applyNumberFormat="1">
      <alignment horizontal="center" readingOrder="0"/>
    </xf>
    <xf borderId="28" fillId="0" fontId="3" numFmtId="0" xfId="0" applyBorder="1" applyFont="1"/>
    <xf borderId="12" fillId="9" fontId="3" numFmtId="0" xfId="0" applyBorder="1" applyFont="1"/>
    <xf borderId="13" fillId="9" fontId="3" numFmtId="0" xfId="0" applyBorder="1" applyFont="1"/>
    <xf borderId="0" fillId="0" fontId="3" numFmtId="0" xfId="0" applyAlignment="1" applyFont="1">
      <alignment readingOrder="0"/>
    </xf>
    <xf borderId="6" fillId="0" fontId="3" numFmtId="164" xfId="0" applyBorder="1" applyFont="1" applyNumberFormat="1"/>
    <xf borderId="7" fillId="0" fontId="3" numFmtId="164" xfId="0" applyBorder="1" applyFont="1" applyNumberFormat="1"/>
    <xf borderId="8" fillId="0" fontId="3" numFmtId="0" xfId="0" applyBorder="1" applyFont="1"/>
    <xf borderId="9" fillId="0" fontId="3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10" fillId="0" fontId="3" numFmtId="0" xfId="0" applyBorder="1" applyFont="1"/>
    <xf borderId="9" fillId="0" fontId="3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9" fillId="0" fontId="3" numFmtId="164" xfId="0" applyBorder="1" applyFont="1" applyNumberFormat="1"/>
    <xf borderId="11" fillId="0" fontId="3" numFmtId="164" xfId="0" applyBorder="1" applyFont="1" applyNumberFormat="1"/>
    <xf borderId="12" fillId="0" fontId="3" numFmtId="164" xfId="0" applyBorder="1" applyFont="1" applyNumberFormat="1"/>
    <xf borderId="13" fillId="0" fontId="3" numFmtId="0" xfId="0" applyBorder="1" applyFont="1"/>
    <xf borderId="7" fillId="0" fontId="3" numFmtId="0" xfId="0" applyBorder="1" applyFont="1"/>
    <xf borderId="9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1" numFmtId="164" xfId="0" applyAlignment="1" applyFont="1" applyNumberFormat="1">
      <alignment horizontal="center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29"/>
    <col customWidth="1" min="3" max="3" width="13.43"/>
    <col customWidth="1" min="4" max="4" width="11.29"/>
    <col customWidth="1" min="5" max="5" width="10.29"/>
    <col customWidth="1" min="6" max="6" width="12.14"/>
    <col customWidth="1" min="7" max="8" width="8.86"/>
    <col customWidth="1" min="9" max="9" width="12.14"/>
    <col customWidth="1" min="10" max="12" width="8.86"/>
    <col customWidth="1" min="13" max="13" width="89.43"/>
    <col customWidth="1" min="14" max="26" width="8.86"/>
  </cols>
  <sheetData>
    <row r="1">
      <c r="B1" s="1"/>
      <c r="C1" s="2" t="s">
        <v>0</v>
      </c>
      <c r="D1" s="3"/>
      <c r="E1" s="2" t="s">
        <v>1</v>
      </c>
      <c r="F1" s="3"/>
      <c r="G1" s="2" t="s">
        <v>2</v>
      </c>
      <c r="H1" s="3"/>
      <c r="I1" s="2" t="s">
        <v>3</v>
      </c>
      <c r="J1" s="4"/>
      <c r="K1" s="5" t="s">
        <v>4</v>
      </c>
      <c r="L1" s="5" t="s">
        <v>4</v>
      </c>
    </row>
    <row r="2">
      <c r="B2" s="6" t="s">
        <v>5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7" t="s">
        <v>7</v>
      </c>
      <c r="K2" s="1"/>
      <c r="L2" s="1"/>
    </row>
    <row r="3">
      <c r="A3" s="8">
        <v>381.0</v>
      </c>
      <c r="B3" s="9" t="s">
        <v>8</v>
      </c>
      <c r="C3" s="1">
        <v>250.0</v>
      </c>
      <c r="D3" s="1">
        <f>A3-C3</f>
        <v>131</v>
      </c>
      <c r="E3" s="1">
        <v>300.0</v>
      </c>
      <c r="F3" s="1">
        <f>A3-E3</f>
        <v>81</v>
      </c>
      <c r="G3" s="1">
        <v>350.0</v>
      </c>
      <c r="H3" s="1">
        <v>31.0</v>
      </c>
      <c r="I3" s="1">
        <v>30.0</v>
      </c>
      <c r="J3" s="7">
        <v>351.0</v>
      </c>
      <c r="K3" s="1"/>
      <c r="L3" s="1"/>
    </row>
    <row r="4">
      <c r="A4" s="8">
        <v>100.0</v>
      </c>
      <c r="B4" s="10" t="s">
        <v>9</v>
      </c>
      <c r="C4" s="1">
        <v>20.0</v>
      </c>
      <c r="D4" s="1">
        <v>80.0</v>
      </c>
      <c r="E4" s="1">
        <v>10.0</v>
      </c>
      <c r="F4" s="1">
        <v>90.0</v>
      </c>
      <c r="G4" s="1">
        <v>50.0</v>
      </c>
      <c r="H4" s="1">
        <v>50.0</v>
      </c>
      <c r="I4" s="1">
        <v>80.0</v>
      </c>
      <c r="J4" s="7">
        <v>20.0</v>
      </c>
      <c r="K4" s="1"/>
      <c r="L4" s="1"/>
    </row>
    <row r="5">
      <c r="A5" s="8">
        <v>481.0</v>
      </c>
      <c r="B5" s="1" t="s">
        <v>10</v>
      </c>
      <c r="C5" s="1">
        <f t="shared" ref="C5:J5" si="1">SUM(C3:C4)</f>
        <v>270</v>
      </c>
      <c r="D5" s="1">
        <f t="shared" si="1"/>
        <v>211</v>
      </c>
      <c r="E5" s="1">
        <f t="shared" si="1"/>
        <v>310</v>
      </c>
      <c r="F5" s="1">
        <f t="shared" si="1"/>
        <v>171</v>
      </c>
      <c r="G5" s="1">
        <f t="shared" si="1"/>
        <v>400</v>
      </c>
      <c r="H5" s="1">
        <f t="shared" si="1"/>
        <v>81</v>
      </c>
      <c r="I5" s="1">
        <f t="shared" si="1"/>
        <v>110</v>
      </c>
      <c r="J5" s="7">
        <f t="shared" si="1"/>
        <v>371</v>
      </c>
      <c r="K5" s="1"/>
      <c r="L5" s="1"/>
      <c r="M5" s="11" t="s">
        <v>11</v>
      </c>
    </row>
    <row r="6">
      <c r="K6" s="1"/>
      <c r="L6" s="1"/>
    </row>
    <row r="7" ht="27.0" customHeight="1">
      <c r="B7" s="1" t="s">
        <v>8</v>
      </c>
      <c r="C7" s="1">
        <f t="shared" ref="C7:J7" si="2">C3/$A$3</f>
        <v>0.656167979</v>
      </c>
      <c r="D7" s="1">
        <f t="shared" si="2"/>
        <v>0.343832021</v>
      </c>
      <c r="E7" s="1">
        <f t="shared" si="2"/>
        <v>0.7874015748</v>
      </c>
      <c r="F7" s="1">
        <f t="shared" si="2"/>
        <v>0.2125984252</v>
      </c>
      <c r="G7" s="1">
        <f t="shared" si="2"/>
        <v>0.9186351706</v>
      </c>
      <c r="H7" s="1">
        <f t="shared" si="2"/>
        <v>0.0813648294</v>
      </c>
      <c r="I7" s="1">
        <f t="shared" si="2"/>
        <v>0.07874015748</v>
      </c>
      <c r="J7" s="7">
        <f t="shared" si="2"/>
        <v>0.9212598425</v>
      </c>
      <c r="K7" s="1"/>
      <c r="L7" s="1"/>
      <c r="M7" s="12" t="s">
        <v>12</v>
      </c>
    </row>
    <row r="8">
      <c r="B8" s="1" t="s">
        <v>9</v>
      </c>
      <c r="C8" s="1">
        <f t="shared" ref="C8:J8" si="3">C4/$A$4</f>
        <v>0.2</v>
      </c>
      <c r="D8" s="1">
        <f t="shared" si="3"/>
        <v>0.8</v>
      </c>
      <c r="E8" s="1">
        <f t="shared" si="3"/>
        <v>0.1</v>
      </c>
      <c r="F8" s="1">
        <f t="shared" si="3"/>
        <v>0.9</v>
      </c>
      <c r="G8" s="1">
        <f t="shared" si="3"/>
        <v>0.5</v>
      </c>
      <c r="H8" s="1">
        <f t="shared" si="3"/>
        <v>0.5</v>
      </c>
      <c r="I8" s="1">
        <f t="shared" si="3"/>
        <v>0.8</v>
      </c>
      <c r="J8" s="7">
        <f t="shared" si="3"/>
        <v>0.2</v>
      </c>
      <c r="K8" s="1"/>
      <c r="L8" s="1"/>
    </row>
    <row r="9">
      <c r="M9" s="12" t="s">
        <v>13</v>
      </c>
    </row>
    <row r="10">
      <c r="F10" s="8" t="s">
        <v>14</v>
      </c>
      <c r="G10" s="13" t="s">
        <v>15</v>
      </c>
    </row>
    <row r="11">
      <c r="I11" s="14" t="s">
        <v>16</v>
      </c>
      <c r="J11" s="14">
        <v>0.94</v>
      </c>
      <c r="K11" s="8">
        <v>93.0</v>
      </c>
    </row>
    <row r="12" ht="15.75" customHeight="1">
      <c r="B12" s="15" t="s">
        <v>17</v>
      </c>
      <c r="C12" s="3"/>
      <c r="I12" s="14" t="s">
        <v>18</v>
      </c>
      <c r="J12" s="14">
        <v>0.06</v>
      </c>
      <c r="K12" s="8">
        <v>7.4</v>
      </c>
    </row>
    <row r="13">
      <c r="B13" s="1" t="s">
        <v>19</v>
      </c>
      <c r="C13" s="1" t="s">
        <v>20</v>
      </c>
      <c r="E13" s="8" t="s">
        <v>21</v>
      </c>
      <c r="G13" s="8" t="s">
        <v>22</v>
      </c>
      <c r="M13" s="12" t="s">
        <v>23</v>
      </c>
    </row>
    <row r="14">
      <c r="B14" s="1" t="s">
        <v>24</v>
      </c>
      <c r="C14" s="1">
        <f>A3/A5</f>
        <v>0.7920997921</v>
      </c>
      <c r="E14" s="8">
        <f t="shared" ref="E14:E15" si="4">D7*E7*G7*I7*C14</f>
        <v>0.01551178748</v>
      </c>
      <c r="G14" s="8">
        <f>E14/(E14+E15)</f>
        <v>0.6998453203</v>
      </c>
    </row>
    <row r="15">
      <c r="B15" s="1" t="s">
        <v>9</v>
      </c>
      <c r="C15" s="1">
        <f>A4/A5</f>
        <v>0.2079002079</v>
      </c>
      <c r="E15" s="8">
        <f t="shared" si="4"/>
        <v>0.006652806653</v>
      </c>
      <c r="G15" s="8">
        <f>E15/(E15+E14)</f>
        <v>0.3001546797</v>
      </c>
    </row>
    <row r="19" ht="15.0" customHeight="1">
      <c r="B19" s="16" t="s">
        <v>25</v>
      </c>
      <c r="C19" s="17"/>
      <c r="D19" s="17"/>
      <c r="E19" s="17"/>
      <c r="F19" s="17"/>
      <c r="G19" s="17"/>
      <c r="H19" s="17"/>
      <c r="I19" s="18"/>
      <c r="M19" s="19" t="s">
        <v>26</v>
      </c>
    </row>
    <row r="20">
      <c r="B20" s="20"/>
      <c r="I20" s="21"/>
      <c r="J20" s="8">
        <v>1.0</v>
      </c>
      <c r="L20" s="8">
        <v>1.0</v>
      </c>
      <c r="M20" s="8" t="s">
        <v>27</v>
      </c>
    </row>
    <row r="21" ht="15.75" customHeight="1">
      <c r="B21" s="20"/>
      <c r="I21" s="21"/>
    </row>
    <row r="22" ht="15.75" customHeight="1">
      <c r="B22" s="20"/>
      <c r="I22" s="21"/>
      <c r="J22" s="8">
        <v>2.0</v>
      </c>
      <c r="L22" s="8">
        <v>2.0</v>
      </c>
      <c r="M22" s="8" t="s">
        <v>28</v>
      </c>
    </row>
    <row r="23" ht="15.75" customHeight="1">
      <c r="B23" s="20"/>
      <c r="I23" s="21"/>
    </row>
    <row r="24" ht="15.75" customHeight="1">
      <c r="B24" s="20"/>
      <c r="I24" s="21"/>
    </row>
    <row r="25" ht="15.75" customHeight="1">
      <c r="B25" s="20"/>
      <c r="I25" s="21"/>
    </row>
    <row r="26" ht="15.75" customHeight="1">
      <c r="B26" s="22"/>
      <c r="C26" s="23"/>
      <c r="D26" s="23"/>
      <c r="E26" s="23"/>
      <c r="F26" s="23"/>
      <c r="G26" s="23"/>
      <c r="H26" s="23"/>
      <c r="I26" s="24"/>
    </row>
    <row r="27" ht="15.75" customHeight="1"/>
    <row r="28" ht="15.75" customHeight="1"/>
    <row r="29" ht="15.75" customHeight="1"/>
    <row r="30" ht="15.75" customHeight="1"/>
    <row r="31" ht="15.75" customHeight="1">
      <c r="B31" s="25" t="s">
        <v>29</v>
      </c>
      <c r="C31" s="26"/>
      <c r="D31" s="3"/>
    </row>
    <row r="32" ht="15.75" customHeight="1">
      <c r="B32" s="1"/>
      <c r="C32" s="1" t="s">
        <v>2</v>
      </c>
      <c r="D32" s="1" t="s">
        <v>30</v>
      </c>
      <c r="E32" s="8" t="s">
        <v>31</v>
      </c>
    </row>
    <row r="33" ht="15.75" customHeight="1">
      <c r="B33" s="1" t="s">
        <v>32</v>
      </c>
      <c r="C33" s="1">
        <v>1.0</v>
      </c>
      <c r="D33" s="1">
        <v>0.0</v>
      </c>
    </row>
    <row r="34" ht="15.75" customHeight="1">
      <c r="B34" s="1" t="s">
        <v>33</v>
      </c>
      <c r="C34" s="1">
        <v>0.0</v>
      </c>
      <c r="D34" s="1">
        <v>1.0</v>
      </c>
    </row>
    <row r="35" ht="15.75" customHeight="1">
      <c r="B35" s="1" t="s">
        <v>34</v>
      </c>
      <c r="C35" s="1">
        <v>5.0</v>
      </c>
      <c r="D35" s="1">
        <v>3.0</v>
      </c>
    </row>
    <row r="36" ht="15.75" customHeight="1">
      <c r="B36" s="1" t="s">
        <v>35</v>
      </c>
      <c r="C36" s="1"/>
      <c r="D36" s="1"/>
    </row>
    <row r="37" ht="15.75" customHeight="1">
      <c r="B37" s="1" t="s">
        <v>36</v>
      </c>
      <c r="C37" s="1"/>
      <c r="D37" s="1"/>
    </row>
    <row r="38" ht="15.75" customHeight="1">
      <c r="B38" s="1" t="s">
        <v>37</v>
      </c>
      <c r="C38" s="1"/>
      <c r="D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9:I26"/>
    <mergeCell ref="B31:D31"/>
    <mergeCell ref="C1:D1"/>
    <mergeCell ref="E1:F1"/>
    <mergeCell ref="G1:H1"/>
    <mergeCell ref="I1:J1"/>
    <mergeCell ref="M9:M11"/>
    <mergeCell ref="B12:C12"/>
    <mergeCell ref="M13:M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6.0"/>
    <col customWidth="1" min="9" max="26" width="8.71"/>
  </cols>
  <sheetData>
    <row r="1">
      <c r="F1" s="8" t="s">
        <v>38</v>
      </c>
    </row>
    <row r="2">
      <c r="B2" s="8" t="s">
        <v>39</v>
      </c>
      <c r="C2" s="8" t="s">
        <v>40</v>
      </c>
      <c r="D2" s="8" t="s">
        <v>41</v>
      </c>
      <c r="E2" s="8" t="s">
        <v>42</v>
      </c>
      <c r="F2" s="8" t="s">
        <v>43</v>
      </c>
      <c r="H2" s="27"/>
      <c r="I2" s="28" t="s">
        <v>43</v>
      </c>
      <c r="J2" s="29"/>
      <c r="K2" s="30"/>
      <c r="L2" s="31" t="s">
        <v>44</v>
      </c>
      <c r="M2" s="32" t="s">
        <v>45</v>
      </c>
      <c r="N2" s="33" t="s">
        <v>46</v>
      </c>
    </row>
    <row r="3">
      <c r="A3" s="8">
        <v>1.0</v>
      </c>
      <c r="B3" s="8" t="s">
        <v>47</v>
      </c>
      <c r="C3" s="8" t="s">
        <v>48</v>
      </c>
      <c r="D3" s="8" t="s">
        <v>49</v>
      </c>
      <c r="E3" s="8" t="s">
        <v>50</v>
      </c>
      <c r="F3" s="8" t="s">
        <v>50</v>
      </c>
      <c r="H3" s="34" t="s">
        <v>39</v>
      </c>
      <c r="I3" s="35" t="s">
        <v>51</v>
      </c>
      <c r="J3" s="35" t="s">
        <v>50</v>
      </c>
      <c r="K3" s="35" t="s">
        <v>52</v>
      </c>
      <c r="L3" s="36"/>
      <c r="M3" s="37"/>
      <c r="N3" s="36"/>
    </row>
    <row r="4">
      <c r="A4" s="8">
        <v>2.0</v>
      </c>
      <c r="B4" s="8" t="s">
        <v>47</v>
      </c>
      <c r="C4" s="8" t="s">
        <v>48</v>
      </c>
      <c r="D4" s="8" t="s">
        <v>49</v>
      </c>
      <c r="E4" s="8" t="s">
        <v>51</v>
      </c>
      <c r="F4" s="8" t="s">
        <v>50</v>
      </c>
      <c r="H4" s="34" t="s">
        <v>47</v>
      </c>
      <c r="I4" s="35">
        <v>2.0</v>
      </c>
      <c r="J4" s="35">
        <v>3.0</v>
      </c>
      <c r="K4" s="35">
        <v>5.0</v>
      </c>
      <c r="L4" s="38">
        <f t="shared" ref="L4:M4" si="1">I4/I$7</f>
        <v>0.2222222222</v>
      </c>
      <c r="M4" s="39">
        <f t="shared" si="1"/>
        <v>0.6</v>
      </c>
      <c r="N4" s="36">
        <f t="shared" ref="N4:N6" si="3">K4/$K$7</f>
        <v>0.3571428571</v>
      </c>
    </row>
    <row r="5">
      <c r="A5" s="8">
        <v>3.0</v>
      </c>
      <c r="B5" s="8" t="s">
        <v>53</v>
      </c>
      <c r="C5" s="8" t="s">
        <v>48</v>
      </c>
      <c r="D5" s="8" t="s">
        <v>49</v>
      </c>
      <c r="E5" s="8" t="s">
        <v>50</v>
      </c>
      <c r="F5" s="8" t="s">
        <v>51</v>
      </c>
      <c r="H5" s="34" t="s">
        <v>53</v>
      </c>
      <c r="I5" s="35">
        <v>4.0</v>
      </c>
      <c r="J5" s="35">
        <v>0.0</v>
      </c>
      <c r="K5" s="35">
        <v>4.0</v>
      </c>
      <c r="L5" s="38">
        <f t="shared" ref="L5:M5" si="2">I5/I$7</f>
        <v>0.4444444444</v>
      </c>
      <c r="M5" s="39">
        <f t="shared" si="2"/>
        <v>0</v>
      </c>
      <c r="N5" s="36">
        <f t="shared" si="3"/>
        <v>0.2857142857</v>
      </c>
    </row>
    <row r="6">
      <c r="A6" s="8">
        <v>4.0</v>
      </c>
      <c r="B6" s="8" t="s">
        <v>54</v>
      </c>
      <c r="C6" s="8" t="s">
        <v>55</v>
      </c>
      <c r="D6" s="8" t="s">
        <v>49</v>
      </c>
      <c r="E6" s="8" t="s">
        <v>50</v>
      </c>
      <c r="F6" s="8" t="s">
        <v>51</v>
      </c>
      <c r="H6" s="34" t="s">
        <v>54</v>
      </c>
      <c r="I6" s="35">
        <v>3.0</v>
      </c>
      <c r="J6" s="35">
        <v>2.0</v>
      </c>
      <c r="K6" s="35">
        <v>5.0</v>
      </c>
      <c r="L6" s="38">
        <f t="shared" ref="L6:M6" si="4">I6/I$7</f>
        <v>0.3333333333</v>
      </c>
      <c r="M6" s="39">
        <f t="shared" si="4"/>
        <v>0.4</v>
      </c>
      <c r="N6" s="36">
        <f t="shared" si="3"/>
        <v>0.3571428571</v>
      </c>
    </row>
    <row r="7">
      <c r="A7" s="8">
        <v>5.0</v>
      </c>
      <c r="B7" s="8" t="s">
        <v>54</v>
      </c>
      <c r="C7" s="8" t="s">
        <v>56</v>
      </c>
      <c r="D7" s="8" t="s">
        <v>57</v>
      </c>
      <c r="E7" s="8" t="s">
        <v>50</v>
      </c>
      <c r="F7" s="8" t="s">
        <v>51</v>
      </c>
      <c r="H7" s="34" t="s">
        <v>52</v>
      </c>
      <c r="I7" s="35">
        <v>9.0</v>
      </c>
      <c r="J7" s="35">
        <v>5.0</v>
      </c>
      <c r="K7" s="35">
        <v>14.0</v>
      </c>
      <c r="L7" s="38">
        <f t="shared" ref="L7:M7" si="5">I7/$K$7</f>
        <v>0.6428571429</v>
      </c>
      <c r="M7" s="39">
        <f t="shared" si="5"/>
        <v>0.3571428571</v>
      </c>
      <c r="N7" s="36"/>
    </row>
    <row r="8">
      <c r="A8" s="8">
        <v>6.0</v>
      </c>
      <c r="B8" s="8" t="s">
        <v>54</v>
      </c>
      <c r="C8" s="8" t="s">
        <v>56</v>
      </c>
      <c r="D8" s="8" t="s">
        <v>57</v>
      </c>
      <c r="E8" s="8" t="s">
        <v>51</v>
      </c>
      <c r="F8" s="8" t="s">
        <v>50</v>
      </c>
      <c r="H8" s="34"/>
      <c r="I8" s="35"/>
      <c r="J8" s="35"/>
      <c r="K8" s="35"/>
      <c r="L8" s="38"/>
      <c r="M8" s="39"/>
      <c r="N8" s="36"/>
    </row>
    <row r="9">
      <c r="A9" s="8">
        <v>7.0</v>
      </c>
      <c r="B9" s="8" t="s">
        <v>53</v>
      </c>
      <c r="C9" s="8" t="s">
        <v>56</v>
      </c>
      <c r="D9" s="8" t="s">
        <v>57</v>
      </c>
      <c r="E9" s="8" t="s">
        <v>51</v>
      </c>
      <c r="F9" s="8" t="s">
        <v>51</v>
      </c>
      <c r="H9" s="34"/>
      <c r="I9" s="11" t="s">
        <v>43</v>
      </c>
      <c r="K9" s="35"/>
      <c r="L9" s="38"/>
      <c r="M9" s="39"/>
      <c r="N9" s="36"/>
    </row>
    <row r="10">
      <c r="A10" s="8">
        <v>8.0</v>
      </c>
      <c r="B10" s="8" t="s">
        <v>47</v>
      </c>
      <c r="C10" s="8" t="s">
        <v>55</v>
      </c>
      <c r="D10" s="8" t="s">
        <v>49</v>
      </c>
      <c r="E10" s="8" t="s">
        <v>50</v>
      </c>
      <c r="F10" s="8" t="s">
        <v>50</v>
      </c>
      <c r="H10" s="34" t="s">
        <v>40</v>
      </c>
      <c r="I10" s="35" t="s">
        <v>51</v>
      </c>
      <c r="J10" s="35" t="s">
        <v>50</v>
      </c>
      <c r="K10" s="35" t="s">
        <v>52</v>
      </c>
      <c r="L10" s="38"/>
      <c r="M10" s="39"/>
      <c r="N10" s="36"/>
    </row>
    <row r="11">
      <c r="A11" s="8">
        <v>9.0</v>
      </c>
      <c r="B11" s="8" t="s">
        <v>47</v>
      </c>
      <c r="C11" s="8" t="s">
        <v>56</v>
      </c>
      <c r="D11" s="8" t="s">
        <v>57</v>
      </c>
      <c r="E11" s="8" t="s">
        <v>50</v>
      </c>
      <c r="F11" s="8" t="s">
        <v>51</v>
      </c>
      <c r="H11" s="34" t="s">
        <v>48</v>
      </c>
      <c r="I11" s="35">
        <v>2.0</v>
      </c>
      <c r="J11" s="35">
        <v>2.0</v>
      </c>
      <c r="K11" s="35">
        <v>4.0</v>
      </c>
      <c r="L11" s="38">
        <f t="shared" ref="L11:N11" si="6">I11/I$14</f>
        <v>0.2222222222</v>
      </c>
      <c r="M11" s="40">
        <f t="shared" si="6"/>
        <v>0.4</v>
      </c>
      <c r="N11" s="38">
        <f t="shared" si="6"/>
        <v>0.2857142857</v>
      </c>
    </row>
    <row r="12">
      <c r="A12" s="8">
        <v>10.0</v>
      </c>
      <c r="B12" s="8" t="s">
        <v>54</v>
      </c>
      <c r="C12" s="8" t="s">
        <v>55</v>
      </c>
      <c r="D12" s="8" t="s">
        <v>57</v>
      </c>
      <c r="E12" s="8" t="s">
        <v>50</v>
      </c>
      <c r="F12" s="8" t="s">
        <v>51</v>
      </c>
      <c r="H12" s="34" t="s">
        <v>55</v>
      </c>
      <c r="I12" s="35">
        <v>4.0</v>
      </c>
      <c r="J12" s="35">
        <v>2.0</v>
      </c>
      <c r="K12" s="35">
        <v>6.0</v>
      </c>
      <c r="L12" s="38">
        <f t="shared" ref="L12:N12" si="7">I12/I$14</f>
        <v>0.4444444444</v>
      </c>
      <c r="M12" s="40">
        <f t="shared" si="7"/>
        <v>0.4</v>
      </c>
      <c r="N12" s="38">
        <f t="shared" si="7"/>
        <v>0.4285714286</v>
      </c>
    </row>
    <row r="13">
      <c r="A13" s="8">
        <v>11.0</v>
      </c>
      <c r="B13" s="8" t="s">
        <v>47</v>
      </c>
      <c r="C13" s="8" t="s">
        <v>55</v>
      </c>
      <c r="D13" s="8" t="s">
        <v>57</v>
      </c>
      <c r="E13" s="8" t="s">
        <v>51</v>
      </c>
      <c r="F13" s="8" t="s">
        <v>51</v>
      </c>
      <c r="H13" s="34" t="s">
        <v>56</v>
      </c>
      <c r="I13" s="35">
        <v>3.0</v>
      </c>
      <c r="J13" s="35">
        <v>1.0</v>
      </c>
      <c r="K13" s="35">
        <v>4.0</v>
      </c>
      <c r="L13" s="38">
        <f t="shared" ref="L13:N13" si="8">I13/I$14</f>
        <v>0.3333333333</v>
      </c>
      <c r="M13" s="40">
        <f t="shared" si="8"/>
        <v>0.2</v>
      </c>
      <c r="N13" s="38">
        <f t="shared" si="8"/>
        <v>0.2857142857</v>
      </c>
    </row>
    <row r="14">
      <c r="A14" s="8">
        <v>12.0</v>
      </c>
      <c r="B14" s="8" t="s">
        <v>53</v>
      </c>
      <c r="C14" s="8" t="s">
        <v>55</v>
      </c>
      <c r="D14" s="8" t="s">
        <v>49</v>
      </c>
      <c r="E14" s="8" t="s">
        <v>51</v>
      </c>
      <c r="F14" s="8" t="s">
        <v>51</v>
      </c>
      <c r="H14" s="34" t="s">
        <v>52</v>
      </c>
      <c r="I14" s="35">
        <v>9.0</v>
      </c>
      <c r="J14" s="35">
        <v>5.0</v>
      </c>
      <c r="K14" s="35">
        <v>14.0</v>
      </c>
      <c r="L14" s="38">
        <f t="shared" ref="L14:M14" si="9">I14/$K$7</f>
        <v>0.6428571429</v>
      </c>
      <c r="M14" s="39">
        <f t="shared" si="9"/>
        <v>0.3571428571</v>
      </c>
      <c r="N14" s="36"/>
    </row>
    <row r="15">
      <c r="A15" s="8">
        <v>13.0</v>
      </c>
      <c r="B15" s="8" t="s">
        <v>53</v>
      </c>
      <c r="C15" s="8" t="s">
        <v>48</v>
      </c>
      <c r="D15" s="8" t="s">
        <v>57</v>
      </c>
      <c r="E15" s="8" t="s">
        <v>50</v>
      </c>
      <c r="F15" s="8" t="s">
        <v>51</v>
      </c>
      <c r="H15" s="34"/>
      <c r="I15" s="35"/>
      <c r="J15" s="35"/>
      <c r="K15" s="35"/>
      <c r="L15" s="38"/>
      <c r="M15" s="39"/>
      <c r="N15" s="36"/>
    </row>
    <row r="16">
      <c r="A16" s="8">
        <v>14.0</v>
      </c>
      <c r="B16" s="8" t="s">
        <v>54</v>
      </c>
      <c r="C16" s="8" t="s">
        <v>55</v>
      </c>
      <c r="D16" s="8" t="s">
        <v>49</v>
      </c>
      <c r="E16" s="8" t="s">
        <v>51</v>
      </c>
      <c r="F16" s="8" t="s">
        <v>50</v>
      </c>
      <c r="H16" s="34"/>
      <c r="I16" s="11" t="s">
        <v>43</v>
      </c>
      <c r="K16" s="35"/>
      <c r="L16" s="38"/>
      <c r="M16" s="39"/>
      <c r="N16" s="36"/>
    </row>
    <row r="17">
      <c r="H17" s="34" t="s">
        <v>42</v>
      </c>
      <c r="I17" s="35" t="s">
        <v>51</v>
      </c>
      <c r="J17" s="35" t="s">
        <v>50</v>
      </c>
      <c r="K17" s="35" t="s">
        <v>52</v>
      </c>
      <c r="L17" s="38"/>
      <c r="M17" s="39"/>
      <c r="N17" s="36"/>
    </row>
    <row r="18">
      <c r="H18" s="34" t="s">
        <v>51</v>
      </c>
      <c r="I18" s="35">
        <v>3.0</v>
      </c>
      <c r="J18" s="35">
        <v>3.0</v>
      </c>
      <c r="K18" s="35">
        <v>6.0</v>
      </c>
      <c r="L18" s="38">
        <f t="shared" ref="L18:N18" si="10">I18/I$20</f>
        <v>0.3333333333</v>
      </c>
      <c r="M18" s="38">
        <f t="shared" si="10"/>
        <v>0.6</v>
      </c>
      <c r="N18" s="38">
        <f t="shared" si="10"/>
        <v>0.4285714286</v>
      </c>
    </row>
    <row r="19">
      <c r="A19" s="8" t="s">
        <v>58</v>
      </c>
      <c r="B19" s="8" t="s">
        <v>47</v>
      </c>
      <c r="C19" s="8" t="s">
        <v>56</v>
      </c>
      <c r="D19" s="8" t="s">
        <v>49</v>
      </c>
      <c r="E19" s="8" t="s">
        <v>51</v>
      </c>
      <c r="F19" s="8" t="s">
        <v>50</v>
      </c>
      <c r="H19" s="34" t="s">
        <v>50</v>
      </c>
      <c r="I19" s="35">
        <v>6.0</v>
      </c>
      <c r="J19" s="35">
        <v>2.0</v>
      </c>
      <c r="K19" s="35">
        <v>8.0</v>
      </c>
      <c r="L19" s="38">
        <f t="shared" ref="L19:N19" si="11">I19/I$20</f>
        <v>0.6666666667</v>
      </c>
      <c r="M19" s="38">
        <f t="shared" si="11"/>
        <v>0.4</v>
      </c>
      <c r="N19" s="38">
        <f t="shared" si="11"/>
        <v>0.5714285714</v>
      </c>
    </row>
    <row r="20">
      <c r="H20" s="34" t="s">
        <v>52</v>
      </c>
      <c r="I20" s="35">
        <v>9.0</v>
      </c>
      <c r="J20" s="35">
        <v>5.0</v>
      </c>
      <c r="K20" s="35">
        <v>14.0</v>
      </c>
      <c r="L20" s="38">
        <f t="shared" ref="L20:M20" si="12">I20/$K$7</f>
        <v>0.6428571429</v>
      </c>
      <c r="M20" s="39">
        <f t="shared" si="12"/>
        <v>0.3571428571</v>
      </c>
      <c r="N20" s="36"/>
    </row>
    <row r="21" ht="15.75" customHeight="1">
      <c r="B21" s="8" t="s">
        <v>47</v>
      </c>
      <c r="C21" s="8" t="s">
        <v>55</v>
      </c>
      <c r="D21" s="8" t="s">
        <v>57</v>
      </c>
      <c r="E21" s="8" t="s">
        <v>50</v>
      </c>
      <c r="F21" s="8" t="s">
        <v>51</v>
      </c>
      <c r="H21" s="34"/>
      <c r="I21" s="35"/>
      <c r="J21" s="35"/>
      <c r="K21" s="35"/>
      <c r="L21" s="38"/>
      <c r="M21" s="39"/>
      <c r="N21" s="36"/>
    </row>
    <row r="22" ht="15.75" customHeight="1">
      <c r="H22" s="34"/>
      <c r="I22" s="11" t="s">
        <v>43</v>
      </c>
      <c r="K22" s="35"/>
      <c r="L22" s="38"/>
      <c r="M22" s="39"/>
      <c r="N22" s="36"/>
    </row>
    <row r="23" ht="15.75" customHeight="1">
      <c r="H23" s="34" t="s">
        <v>41</v>
      </c>
      <c r="I23" s="35" t="s">
        <v>51</v>
      </c>
      <c r="J23" s="35" t="s">
        <v>50</v>
      </c>
      <c r="K23" s="35" t="s">
        <v>52</v>
      </c>
      <c r="L23" s="38"/>
      <c r="M23" s="39"/>
      <c r="N23" s="36"/>
    </row>
    <row r="24" ht="15.75" customHeight="1">
      <c r="H24" s="34" t="s">
        <v>49</v>
      </c>
      <c r="I24" s="35">
        <v>3.0</v>
      </c>
      <c r="J24" s="35">
        <v>4.0</v>
      </c>
      <c r="K24" s="35">
        <v>7.0</v>
      </c>
      <c r="L24" s="38">
        <f t="shared" ref="L24:N24" si="13">I24/I$26</f>
        <v>0.3333333333</v>
      </c>
      <c r="M24" s="38">
        <f t="shared" si="13"/>
        <v>0.8</v>
      </c>
      <c r="N24" s="38">
        <f t="shared" si="13"/>
        <v>0.5</v>
      </c>
    </row>
    <row r="25" ht="15.75" customHeight="1">
      <c r="H25" s="34" t="s">
        <v>57</v>
      </c>
      <c r="I25" s="35">
        <v>6.0</v>
      </c>
      <c r="J25" s="35">
        <v>1.0</v>
      </c>
      <c r="K25" s="35">
        <v>7.0</v>
      </c>
      <c r="L25" s="38">
        <f t="shared" ref="L25:N25" si="14">I25/I$26</f>
        <v>0.6666666667</v>
      </c>
      <c r="M25" s="38">
        <f t="shared" si="14"/>
        <v>0.2</v>
      </c>
      <c r="N25" s="38">
        <f t="shared" si="14"/>
        <v>0.5</v>
      </c>
    </row>
    <row r="26" ht="15.75" customHeight="1">
      <c r="H26" s="41" t="s">
        <v>52</v>
      </c>
      <c r="I26" s="42">
        <v>9.0</v>
      </c>
      <c r="J26" s="42">
        <v>5.0</v>
      </c>
      <c r="K26" s="42">
        <v>14.0</v>
      </c>
      <c r="L26" s="38">
        <f t="shared" ref="L26:M26" si="15">I26/$K$7</f>
        <v>0.6428571429</v>
      </c>
      <c r="M26" s="39">
        <f t="shared" si="15"/>
        <v>0.3571428571</v>
      </c>
      <c r="N26" s="43"/>
    </row>
    <row r="27" ht="15.75" customHeight="1"/>
    <row r="28" ht="15.75" customHeight="1">
      <c r="A28" s="8" t="s">
        <v>59</v>
      </c>
      <c r="H28" s="8" t="s">
        <v>59</v>
      </c>
    </row>
    <row r="29" ht="15.75" customHeight="1"/>
    <row r="30" ht="15.75" customHeight="1">
      <c r="A30" s="8" t="s">
        <v>60</v>
      </c>
      <c r="D30" s="8" t="s">
        <v>61</v>
      </c>
      <c r="E30" s="8" t="s">
        <v>62</v>
      </c>
      <c r="H30" s="8" t="s">
        <v>60</v>
      </c>
      <c r="K30" s="8" t="s">
        <v>61</v>
      </c>
      <c r="L30" s="8" t="s">
        <v>62</v>
      </c>
    </row>
    <row r="31" ht="15.75" customHeight="1">
      <c r="A31" s="8" t="s">
        <v>39</v>
      </c>
      <c r="B31" s="8" t="s">
        <v>47</v>
      </c>
      <c r="C31" s="40">
        <f>L4</f>
        <v>0.2222222222</v>
      </c>
      <c r="D31" s="40">
        <f>L7</f>
        <v>0.6428571429</v>
      </c>
      <c r="E31" s="40">
        <f>N4</f>
        <v>0.3571428571</v>
      </c>
      <c r="H31" s="8" t="s">
        <v>39</v>
      </c>
      <c r="I31" s="8" t="s">
        <v>47</v>
      </c>
      <c r="J31" s="40">
        <f>2/9</f>
        <v>0.2222222222</v>
      </c>
      <c r="K31" s="40">
        <f>9/14</f>
        <v>0.6428571429</v>
      </c>
      <c r="L31" s="40">
        <f>5/14</f>
        <v>0.3571428571</v>
      </c>
    </row>
    <row r="32" ht="15.75" customHeight="1">
      <c r="A32" s="8" t="s">
        <v>40</v>
      </c>
      <c r="B32" s="8" t="s">
        <v>55</v>
      </c>
      <c r="C32" s="40">
        <f>L12</f>
        <v>0.4444444444</v>
      </c>
      <c r="D32" s="40"/>
      <c r="E32" s="40">
        <f>N12</f>
        <v>0.4285714286</v>
      </c>
      <c r="H32" s="8" t="s">
        <v>40</v>
      </c>
      <c r="I32" s="8" t="s">
        <v>55</v>
      </c>
      <c r="J32" s="40">
        <f>4/9</f>
        <v>0.4444444444</v>
      </c>
      <c r="K32" s="40"/>
      <c r="L32" s="40">
        <f>6/14</f>
        <v>0.4285714286</v>
      </c>
    </row>
    <row r="33" ht="15.75" customHeight="1">
      <c r="A33" s="8" t="s">
        <v>41</v>
      </c>
      <c r="B33" s="8" t="s">
        <v>57</v>
      </c>
      <c r="C33" s="40">
        <f>L25</f>
        <v>0.6666666667</v>
      </c>
      <c r="D33" s="40"/>
      <c r="E33" s="40">
        <f>N25</f>
        <v>0.5</v>
      </c>
      <c r="H33" s="8" t="s">
        <v>41</v>
      </c>
      <c r="I33" s="8" t="s">
        <v>57</v>
      </c>
      <c r="J33" s="40">
        <f t="shared" ref="J33:J34" si="16">6/9</f>
        <v>0.6666666667</v>
      </c>
      <c r="K33" s="40"/>
      <c r="L33" s="40">
        <f>7/14</f>
        <v>0.5</v>
      </c>
    </row>
    <row r="34" ht="15.75" customHeight="1">
      <c r="A34" s="8" t="s">
        <v>42</v>
      </c>
      <c r="B34" s="8" t="s">
        <v>50</v>
      </c>
      <c r="C34" s="40">
        <f>L19</f>
        <v>0.6666666667</v>
      </c>
      <c r="D34" s="40"/>
      <c r="E34" s="40">
        <f>N19</f>
        <v>0.5714285714</v>
      </c>
      <c r="H34" s="8" t="s">
        <v>42</v>
      </c>
      <c r="I34" s="8" t="s">
        <v>50</v>
      </c>
      <c r="J34" s="40">
        <f t="shared" si="16"/>
        <v>0.6666666667</v>
      </c>
      <c r="K34" s="40"/>
      <c r="L34" s="40">
        <f>8/14</f>
        <v>0.5714285714</v>
      </c>
    </row>
    <row r="35" ht="15.75" customHeight="1"/>
    <row r="36" ht="15.75" customHeight="1">
      <c r="A36" s="8" t="s">
        <v>63</v>
      </c>
      <c r="H36" s="8" t="s">
        <v>63</v>
      </c>
    </row>
    <row r="37" ht="15.75" customHeight="1">
      <c r="A37" s="8" t="s">
        <v>64</v>
      </c>
      <c r="D37" s="8" t="s">
        <v>61</v>
      </c>
      <c r="E37" s="8" t="s">
        <v>62</v>
      </c>
      <c r="H37" s="8" t="s">
        <v>64</v>
      </c>
      <c r="K37" s="8" t="s">
        <v>61</v>
      </c>
      <c r="L37" s="8" t="s">
        <v>62</v>
      </c>
    </row>
    <row r="38" ht="15.75" customHeight="1">
      <c r="A38" s="8" t="s">
        <v>39</v>
      </c>
      <c r="B38" s="8" t="s">
        <v>47</v>
      </c>
      <c r="C38" s="40">
        <f>M4</f>
        <v>0.6</v>
      </c>
      <c r="D38" s="40">
        <f>M7</f>
        <v>0.3571428571</v>
      </c>
      <c r="E38" s="40">
        <v>0.35714285714285715</v>
      </c>
      <c r="H38" s="8" t="s">
        <v>39</v>
      </c>
      <c r="I38" s="8" t="s">
        <v>47</v>
      </c>
      <c r="J38" s="40">
        <f>3/5</f>
        <v>0.6</v>
      </c>
      <c r="K38" s="40">
        <f t="shared" ref="K38:L38" si="17">5/14</f>
        <v>0.3571428571</v>
      </c>
      <c r="L38" s="40">
        <f t="shared" si="17"/>
        <v>0.3571428571</v>
      </c>
    </row>
    <row r="39" ht="15.75" customHeight="1">
      <c r="A39" s="8" t="s">
        <v>40</v>
      </c>
      <c r="B39" s="8" t="s">
        <v>55</v>
      </c>
      <c r="C39" s="40">
        <f>M12</f>
        <v>0.4</v>
      </c>
      <c r="D39" s="40"/>
      <c r="E39" s="40">
        <v>0.42857142857142855</v>
      </c>
      <c r="H39" s="8" t="s">
        <v>40</v>
      </c>
      <c r="I39" s="8" t="s">
        <v>55</v>
      </c>
      <c r="J39" s="40">
        <f>2/5</f>
        <v>0.4</v>
      </c>
      <c r="K39" s="40"/>
      <c r="L39" s="40">
        <f>6/14</f>
        <v>0.4285714286</v>
      </c>
    </row>
    <row r="40" ht="15.75" customHeight="1">
      <c r="A40" s="8" t="s">
        <v>41</v>
      </c>
      <c r="B40" s="8" t="s">
        <v>57</v>
      </c>
      <c r="C40" s="40">
        <f>M25</f>
        <v>0.2</v>
      </c>
      <c r="D40" s="40"/>
      <c r="E40" s="40">
        <v>0.5</v>
      </c>
      <c r="H40" s="8" t="s">
        <v>41</v>
      </c>
      <c r="I40" s="8" t="s">
        <v>57</v>
      </c>
      <c r="J40" s="40">
        <f>1/5</f>
        <v>0.2</v>
      </c>
      <c r="K40" s="40"/>
      <c r="L40" s="40">
        <f>7/14</f>
        <v>0.5</v>
      </c>
    </row>
    <row r="41" ht="15.75" customHeight="1">
      <c r="A41" s="8" t="s">
        <v>42</v>
      </c>
      <c r="B41" s="8" t="s">
        <v>50</v>
      </c>
      <c r="C41" s="40">
        <f>M19</f>
        <v>0.4</v>
      </c>
      <c r="D41" s="40"/>
      <c r="E41" s="40">
        <v>0.5714285714285714</v>
      </c>
      <c r="H41" s="8" t="s">
        <v>42</v>
      </c>
      <c r="I41" s="8" t="s">
        <v>50</v>
      </c>
      <c r="J41" s="40">
        <f>2/5</f>
        <v>0.4</v>
      </c>
      <c r="K41" s="40"/>
      <c r="L41" s="40">
        <f>8/14</f>
        <v>0.5714285714</v>
      </c>
    </row>
    <row r="42" ht="15.75" customHeight="1"/>
    <row r="43" ht="15.75" customHeight="1"/>
    <row r="44" ht="15.75" customHeight="1">
      <c r="A44" s="8" t="s">
        <v>65</v>
      </c>
      <c r="E44" s="8">
        <f>(D31*(C31*C32*C33*C34))/(E31*E32*E33*E34)</f>
        <v>0.6452674897</v>
      </c>
      <c r="H44" s="8" t="s">
        <v>65</v>
      </c>
      <c r="L44" s="8">
        <f>((J31*J32*J33*J34)*K31)/(L31*L32*L33*L34)</f>
        <v>0.6452674897</v>
      </c>
    </row>
    <row r="45" ht="15.75" customHeight="1"/>
    <row r="46" ht="15.75" customHeight="1">
      <c r="A46" s="8" t="s">
        <v>66</v>
      </c>
      <c r="E46" s="8">
        <f>(D38*(C38*C39*C40*C41))/(E38*E39*E40*E41)</f>
        <v>0.1568</v>
      </c>
      <c r="H46" s="8" t="s">
        <v>66</v>
      </c>
      <c r="L46" s="8">
        <f>((J38*J39*J40*J41)*K38)/(L38*L39*L40*L41)</f>
        <v>0.1568</v>
      </c>
    </row>
    <row r="47" ht="15.75" customHeight="1">
      <c r="H47" s="8" t="s">
        <v>67</v>
      </c>
    </row>
    <row r="48" ht="15.75" customHeight="1">
      <c r="A48" s="8" t="s">
        <v>68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I2:J2"/>
    <mergeCell ref="I9:J9"/>
    <mergeCell ref="I16:J16"/>
    <mergeCell ref="I22:J2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</row>
    <row r="2">
      <c r="A2" s="8">
        <v>1.0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50</v>
      </c>
    </row>
    <row r="3">
      <c r="A3" s="8">
        <v>2.0</v>
      </c>
      <c r="B3" s="8" t="s">
        <v>47</v>
      </c>
      <c r="C3" s="8" t="s">
        <v>48</v>
      </c>
      <c r="D3" s="8" t="s">
        <v>49</v>
      </c>
      <c r="E3" s="8" t="s">
        <v>51</v>
      </c>
      <c r="F3" s="8" t="s">
        <v>50</v>
      </c>
    </row>
    <row r="4">
      <c r="A4" s="8">
        <v>3.0</v>
      </c>
      <c r="B4" s="8" t="s">
        <v>53</v>
      </c>
      <c r="C4" s="8" t="s">
        <v>48</v>
      </c>
      <c r="D4" s="8" t="s">
        <v>49</v>
      </c>
      <c r="E4" s="8" t="s">
        <v>50</v>
      </c>
      <c r="F4" s="8" t="s">
        <v>51</v>
      </c>
    </row>
    <row r="5">
      <c r="A5" s="8">
        <v>4.0</v>
      </c>
      <c r="B5" s="8" t="s">
        <v>54</v>
      </c>
      <c r="C5" s="8" t="s">
        <v>55</v>
      </c>
      <c r="D5" s="8" t="s">
        <v>49</v>
      </c>
      <c r="E5" s="8" t="s">
        <v>50</v>
      </c>
      <c r="F5" s="8" t="s">
        <v>51</v>
      </c>
    </row>
    <row r="6">
      <c r="A6" s="8">
        <v>5.0</v>
      </c>
      <c r="B6" s="8" t="s">
        <v>54</v>
      </c>
      <c r="C6" s="8" t="s">
        <v>56</v>
      </c>
      <c r="D6" s="8" t="s">
        <v>57</v>
      </c>
      <c r="E6" s="8" t="s">
        <v>50</v>
      </c>
      <c r="F6" s="8" t="s">
        <v>51</v>
      </c>
    </row>
    <row r="7">
      <c r="A7" s="8">
        <v>6.0</v>
      </c>
      <c r="B7" s="8" t="s">
        <v>54</v>
      </c>
      <c r="C7" s="8" t="s">
        <v>56</v>
      </c>
      <c r="D7" s="8" t="s">
        <v>57</v>
      </c>
      <c r="E7" s="8" t="s">
        <v>51</v>
      </c>
      <c r="F7" s="8" t="s">
        <v>50</v>
      </c>
    </row>
    <row r="8">
      <c r="A8" s="8">
        <v>7.0</v>
      </c>
      <c r="B8" s="8" t="s">
        <v>53</v>
      </c>
      <c r="C8" s="8" t="s">
        <v>56</v>
      </c>
      <c r="D8" s="8" t="s">
        <v>57</v>
      </c>
      <c r="E8" s="8" t="s">
        <v>51</v>
      </c>
      <c r="F8" s="8" t="s">
        <v>51</v>
      </c>
    </row>
    <row r="9">
      <c r="A9" s="8">
        <v>8.0</v>
      </c>
      <c r="B9" s="8" t="s">
        <v>47</v>
      </c>
      <c r="C9" s="8" t="s">
        <v>55</v>
      </c>
      <c r="D9" s="8" t="s">
        <v>49</v>
      </c>
      <c r="E9" s="8" t="s">
        <v>50</v>
      </c>
      <c r="F9" s="8" t="s">
        <v>50</v>
      </c>
    </row>
    <row r="10">
      <c r="A10" s="8">
        <v>9.0</v>
      </c>
      <c r="B10" s="8" t="s">
        <v>47</v>
      </c>
      <c r="C10" s="8" t="s">
        <v>56</v>
      </c>
      <c r="D10" s="8" t="s">
        <v>57</v>
      </c>
      <c r="E10" s="8" t="s">
        <v>50</v>
      </c>
      <c r="F10" s="8" t="s">
        <v>51</v>
      </c>
    </row>
    <row r="11">
      <c r="A11" s="8">
        <v>10.0</v>
      </c>
      <c r="B11" s="8" t="s">
        <v>54</v>
      </c>
      <c r="C11" s="8" t="s">
        <v>55</v>
      </c>
      <c r="D11" s="8" t="s">
        <v>57</v>
      </c>
      <c r="E11" s="8" t="s">
        <v>50</v>
      </c>
      <c r="F11" s="8" t="s">
        <v>51</v>
      </c>
    </row>
    <row r="12">
      <c r="A12" s="8">
        <v>11.0</v>
      </c>
      <c r="B12" s="8" t="s">
        <v>47</v>
      </c>
      <c r="C12" s="8" t="s">
        <v>55</v>
      </c>
      <c r="D12" s="8" t="s">
        <v>57</v>
      </c>
      <c r="E12" s="8" t="s">
        <v>51</v>
      </c>
      <c r="F12" s="8" t="s">
        <v>51</v>
      </c>
    </row>
    <row r="13">
      <c r="A13" s="8">
        <v>12.0</v>
      </c>
      <c r="B13" s="8" t="s">
        <v>53</v>
      </c>
      <c r="C13" s="8" t="s">
        <v>55</v>
      </c>
      <c r="D13" s="8" t="s">
        <v>49</v>
      </c>
      <c r="E13" s="8" t="s">
        <v>51</v>
      </c>
      <c r="F13" s="8" t="s">
        <v>51</v>
      </c>
    </row>
    <row r="14">
      <c r="A14" s="8">
        <v>13.0</v>
      </c>
      <c r="B14" s="8" t="s">
        <v>53</v>
      </c>
      <c r="C14" s="8" t="s">
        <v>48</v>
      </c>
      <c r="D14" s="8" t="s">
        <v>57</v>
      </c>
      <c r="E14" s="8" t="s">
        <v>50</v>
      </c>
      <c r="F14" s="8" t="s">
        <v>51</v>
      </c>
    </row>
    <row r="15">
      <c r="A15" s="8">
        <v>14.0</v>
      </c>
      <c r="B15" s="8" t="s">
        <v>54</v>
      </c>
      <c r="C15" s="8" t="s">
        <v>55</v>
      </c>
      <c r="D15" s="8" t="s">
        <v>49</v>
      </c>
      <c r="E15" s="8" t="s">
        <v>51</v>
      </c>
      <c r="F15" s="8" t="s">
        <v>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2" max="6" width="12.29"/>
    <col customWidth="1" min="7" max="7" width="12.86"/>
    <col customWidth="1" min="8" max="11" width="10.29"/>
    <col customWidth="1" min="12" max="12" width="4.71"/>
  </cols>
  <sheetData>
    <row r="1">
      <c r="A1" s="44"/>
      <c r="B1" s="45" t="s">
        <v>39</v>
      </c>
      <c r="C1" s="45" t="s">
        <v>40</v>
      </c>
      <c r="D1" s="45" t="s">
        <v>41</v>
      </c>
      <c r="E1" s="45" t="s">
        <v>42</v>
      </c>
      <c r="F1" s="46" t="s">
        <v>43</v>
      </c>
      <c r="H1" s="47" t="s">
        <v>69</v>
      </c>
      <c r="I1" s="26"/>
      <c r="J1" s="26"/>
      <c r="K1" s="3"/>
      <c r="M1" s="47" t="s">
        <v>70</v>
      </c>
      <c r="N1" s="26"/>
      <c r="O1" s="26"/>
      <c r="P1" s="3"/>
    </row>
    <row r="2">
      <c r="A2" s="48">
        <v>1.0</v>
      </c>
      <c r="B2" s="49" t="s">
        <v>47</v>
      </c>
      <c r="C2" s="49" t="s">
        <v>48</v>
      </c>
      <c r="D2" s="49" t="s">
        <v>49</v>
      </c>
      <c r="E2" s="49" t="s">
        <v>50</v>
      </c>
      <c r="F2" s="50" t="s">
        <v>50</v>
      </c>
      <c r="H2" s="51"/>
      <c r="I2" s="52" t="s">
        <v>71</v>
      </c>
      <c r="J2" s="17"/>
      <c r="K2" s="53"/>
      <c r="M2" s="54"/>
      <c r="N2" s="55" t="s">
        <v>71</v>
      </c>
      <c r="O2" s="17"/>
      <c r="P2" s="56"/>
    </row>
    <row r="3">
      <c r="A3" s="48">
        <v>2.0</v>
      </c>
      <c r="B3" s="49" t="s">
        <v>47</v>
      </c>
      <c r="C3" s="49" t="s">
        <v>48</v>
      </c>
      <c r="D3" s="49" t="s">
        <v>49</v>
      </c>
      <c r="E3" s="49" t="s">
        <v>51</v>
      </c>
      <c r="F3" s="50" t="s">
        <v>50</v>
      </c>
      <c r="H3" s="57" t="s">
        <v>39</v>
      </c>
      <c r="I3" s="58" t="s">
        <v>51</v>
      </c>
      <c r="J3" s="57" t="s">
        <v>50</v>
      </c>
      <c r="K3" s="57" t="s">
        <v>52</v>
      </c>
      <c r="M3" s="59" t="s">
        <v>39</v>
      </c>
      <c r="N3" s="59" t="s">
        <v>51</v>
      </c>
      <c r="O3" s="59" t="s">
        <v>50</v>
      </c>
      <c r="P3" s="59" t="s">
        <v>52</v>
      </c>
    </row>
    <row r="4">
      <c r="A4" s="48">
        <v>3.0</v>
      </c>
      <c r="B4" s="60" t="s">
        <v>53</v>
      </c>
      <c r="C4" s="60" t="s">
        <v>48</v>
      </c>
      <c r="D4" s="60" t="s">
        <v>49</v>
      </c>
      <c r="E4" s="60" t="s">
        <v>50</v>
      </c>
      <c r="F4" s="61" t="s">
        <v>51</v>
      </c>
      <c r="H4" s="62" t="s">
        <v>47</v>
      </c>
      <c r="I4" s="63">
        <v>2.0</v>
      </c>
      <c r="J4" s="62">
        <v>3.0</v>
      </c>
      <c r="K4" s="62">
        <v>5.0</v>
      </c>
      <c r="M4" s="64" t="s">
        <v>47</v>
      </c>
      <c r="N4" s="56">
        <f t="shared" ref="N4:P4" si="1">I4/I$7</f>
        <v>0.2222222222</v>
      </c>
      <c r="O4" s="55">
        <f t="shared" si="1"/>
        <v>0.6</v>
      </c>
      <c r="P4" s="56">
        <f t="shared" si="1"/>
        <v>0.3571428571</v>
      </c>
    </row>
    <row r="5">
      <c r="A5" s="48">
        <v>4.0</v>
      </c>
      <c r="B5" s="60" t="s">
        <v>54</v>
      </c>
      <c r="C5" s="60" t="s">
        <v>55</v>
      </c>
      <c r="D5" s="60" t="s">
        <v>49</v>
      </c>
      <c r="E5" s="60" t="s">
        <v>50</v>
      </c>
      <c r="F5" s="61" t="s">
        <v>51</v>
      </c>
      <c r="H5" s="62" t="s">
        <v>53</v>
      </c>
      <c r="I5" s="63">
        <v>4.0</v>
      </c>
      <c r="J5" s="62">
        <v>0.0</v>
      </c>
      <c r="K5" s="62">
        <v>4.0</v>
      </c>
      <c r="M5" s="64" t="s">
        <v>53</v>
      </c>
      <c r="N5" s="64">
        <f t="shared" ref="N5:O5" si="2">I5/I$7</f>
        <v>0.4444444444</v>
      </c>
      <c r="O5" s="65">
        <f t="shared" si="2"/>
        <v>0</v>
      </c>
      <c r="P5" s="64">
        <f t="shared" ref="P5:P7" si="4">K5/$K$7</f>
        <v>0.2857142857</v>
      </c>
    </row>
    <row r="6">
      <c r="A6" s="48">
        <v>5.0</v>
      </c>
      <c r="B6" s="60" t="s">
        <v>54</v>
      </c>
      <c r="C6" s="60" t="s">
        <v>56</v>
      </c>
      <c r="D6" s="60" t="s">
        <v>57</v>
      </c>
      <c r="E6" s="60" t="s">
        <v>50</v>
      </c>
      <c r="F6" s="61" t="s">
        <v>51</v>
      </c>
      <c r="H6" s="62" t="s">
        <v>54</v>
      </c>
      <c r="I6" s="63">
        <v>3.0</v>
      </c>
      <c r="J6" s="62">
        <v>2.0</v>
      </c>
      <c r="K6" s="62">
        <v>5.0</v>
      </c>
      <c r="M6" s="64" t="s">
        <v>54</v>
      </c>
      <c r="N6" s="66">
        <f t="shared" ref="N6:O6" si="3">I6/I$7</f>
        <v>0.3333333333</v>
      </c>
      <c r="O6" s="67">
        <f t="shared" si="3"/>
        <v>0.4</v>
      </c>
      <c r="P6" s="66">
        <f t="shared" si="4"/>
        <v>0.3571428571</v>
      </c>
    </row>
    <row r="7">
      <c r="A7" s="48">
        <v>6.0</v>
      </c>
      <c r="B7" s="49" t="s">
        <v>54</v>
      </c>
      <c r="C7" s="49" t="s">
        <v>56</v>
      </c>
      <c r="D7" s="49" t="s">
        <v>57</v>
      </c>
      <c r="E7" s="49" t="s">
        <v>51</v>
      </c>
      <c r="F7" s="50" t="s">
        <v>50</v>
      </c>
      <c r="H7" s="57" t="s">
        <v>52</v>
      </c>
      <c r="I7" s="58">
        <v>9.0</v>
      </c>
      <c r="J7" s="57">
        <v>5.0</v>
      </c>
      <c r="K7" s="57">
        <v>14.0</v>
      </c>
      <c r="M7" s="59" t="s">
        <v>52</v>
      </c>
      <c r="N7" s="66">
        <f>I7/K7</f>
        <v>0.6428571429</v>
      </c>
      <c r="O7" s="67">
        <f>J7/K7</f>
        <v>0.3571428571</v>
      </c>
      <c r="P7" s="66">
        <f t="shared" si="4"/>
        <v>1</v>
      </c>
    </row>
    <row r="8">
      <c r="A8" s="48">
        <v>7.0</v>
      </c>
      <c r="B8" s="60" t="s">
        <v>53</v>
      </c>
      <c r="C8" s="60" t="s">
        <v>56</v>
      </c>
      <c r="D8" s="60" t="s">
        <v>57</v>
      </c>
      <c r="E8" s="60" t="s">
        <v>51</v>
      </c>
      <c r="F8" s="61" t="s">
        <v>51</v>
      </c>
      <c r="M8" s="68"/>
      <c r="N8" s="68"/>
      <c r="O8" s="68"/>
      <c r="P8" s="68"/>
    </row>
    <row r="9">
      <c r="A9" s="48">
        <v>8.0</v>
      </c>
      <c r="B9" s="49" t="s">
        <v>47</v>
      </c>
      <c r="C9" s="49" t="s">
        <v>55</v>
      </c>
      <c r="D9" s="49" t="s">
        <v>49</v>
      </c>
      <c r="E9" s="49" t="s">
        <v>50</v>
      </c>
      <c r="F9" s="50" t="s">
        <v>50</v>
      </c>
      <c r="H9" s="51"/>
      <c r="I9" s="52" t="s">
        <v>71</v>
      </c>
      <c r="J9" s="17"/>
      <c r="K9" s="53"/>
      <c r="M9" s="54"/>
      <c r="N9" s="55" t="s">
        <v>71</v>
      </c>
      <c r="O9" s="17"/>
      <c r="P9" s="56"/>
    </row>
    <row r="10">
      <c r="A10" s="48">
        <v>9.0</v>
      </c>
      <c r="B10" s="60" t="s">
        <v>47</v>
      </c>
      <c r="C10" s="60" t="s">
        <v>56</v>
      </c>
      <c r="D10" s="60" t="s">
        <v>57</v>
      </c>
      <c r="E10" s="60" t="s">
        <v>50</v>
      </c>
      <c r="F10" s="61" t="s">
        <v>51</v>
      </c>
      <c r="H10" s="57" t="s">
        <v>40</v>
      </c>
      <c r="I10" s="58" t="s">
        <v>51</v>
      </c>
      <c r="J10" s="57" t="s">
        <v>50</v>
      </c>
      <c r="K10" s="57" t="s">
        <v>52</v>
      </c>
      <c r="M10" s="59" t="s">
        <v>40</v>
      </c>
      <c r="N10" s="69" t="s">
        <v>51</v>
      </c>
      <c r="O10" s="59" t="s">
        <v>50</v>
      </c>
      <c r="P10" s="59" t="s">
        <v>52</v>
      </c>
    </row>
    <row r="11">
      <c r="A11" s="48">
        <v>10.0</v>
      </c>
      <c r="B11" s="60" t="s">
        <v>54</v>
      </c>
      <c r="C11" s="60" t="s">
        <v>55</v>
      </c>
      <c r="D11" s="60" t="s">
        <v>57</v>
      </c>
      <c r="E11" s="60" t="s">
        <v>50</v>
      </c>
      <c r="F11" s="61" t="s">
        <v>51</v>
      </c>
      <c r="H11" s="62" t="s">
        <v>48</v>
      </c>
      <c r="I11" s="63">
        <v>2.0</v>
      </c>
      <c r="J11" s="62">
        <v>2.0</v>
      </c>
      <c r="K11" s="62">
        <v>4.0</v>
      </c>
      <c r="M11" s="64" t="s">
        <v>48</v>
      </c>
      <c r="N11" s="65">
        <f t="shared" ref="N11:O11" si="5">I11/I$14</f>
        <v>0.2222222222</v>
      </c>
      <c r="O11" s="64">
        <f t="shared" si="5"/>
        <v>0.4</v>
      </c>
      <c r="P11" s="64">
        <f>K11/K14</f>
        <v>0.2857142857</v>
      </c>
    </row>
    <row r="12">
      <c r="A12" s="48">
        <v>11.0</v>
      </c>
      <c r="B12" s="60" t="s">
        <v>47</v>
      </c>
      <c r="C12" s="60" t="s">
        <v>55</v>
      </c>
      <c r="D12" s="60" t="s">
        <v>57</v>
      </c>
      <c r="E12" s="60" t="s">
        <v>51</v>
      </c>
      <c r="F12" s="61" t="s">
        <v>51</v>
      </c>
      <c r="H12" s="62" t="s">
        <v>55</v>
      </c>
      <c r="I12" s="63">
        <v>4.0</v>
      </c>
      <c r="J12" s="62">
        <v>2.0</v>
      </c>
      <c r="K12" s="62">
        <v>6.0</v>
      </c>
      <c r="M12" s="64" t="s">
        <v>55</v>
      </c>
      <c r="N12" s="65">
        <f t="shared" ref="N12:P12" si="6">I12/I$14</f>
        <v>0.4444444444</v>
      </c>
      <c r="O12" s="64">
        <f t="shared" si="6"/>
        <v>0.4</v>
      </c>
      <c r="P12" s="64">
        <f t="shared" si="6"/>
        <v>0.4285714286</v>
      </c>
    </row>
    <row r="13">
      <c r="A13" s="48">
        <v>12.0</v>
      </c>
      <c r="B13" s="60" t="s">
        <v>53</v>
      </c>
      <c r="C13" s="60" t="s">
        <v>55</v>
      </c>
      <c r="D13" s="60" t="s">
        <v>49</v>
      </c>
      <c r="E13" s="60" t="s">
        <v>51</v>
      </c>
      <c r="F13" s="61" t="s">
        <v>51</v>
      </c>
      <c r="H13" s="62" t="s">
        <v>56</v>
      </c>
      <c r="I13" s="63">
        <v>3.0</v>
      </c>
      <c r="J13" s="62">
        <v>1.0</v>
      </c>
      <c r="K13" s="62">
        <v>4.0</v>
      </c>
      <c r="M13" s="64" t="s">
        <v>56</v>
      </c>
      <c r="N13" s="65">
        <f t="shared" ref="N13:P13" si="7">I13/I$14</f>
        <v>0.3333333333</v>
      </c>
      <c r="O13" s="64">
        <f t="shared" si="7"/>
        <v>0.2</v>
      </c>
      <c r="P13" s="64">
        <f t="shared" si="7"/>
        <v>0.2857142857</v>
      </c>
    </row>
    <row r="14">
      <c r="A14" s="48">
        <v>13.0</v>
      </c>
      <c r="B14" s="60" t="s">
        <v>53</v>
      </c>
      <c r="C14" s="60" t="s">
        <v>48</v>
      </c>
      <c r="D14" s="60" t="s">
        <v>57</v>
      </c>
      <c r="E14" s="60" t="s">
        <v>50</v>
      </c>
      <c r="F14" s="61" t="s">
        <v>51</v>
      </c>
      <c r="H14" s="57" t="s">
        <v>52</v>
      </c>
      <c r="I14" s="58">
        <v>9.0</v>
      </c>
      <c r="J14" s="57">
        <v>5.0</v>
      </c>
      <c r="K14" s="57">
        <v>14.0</v>
      </c>
      <c r="M14" s="59" t="s">
        <v>52</v>
      </c>
      <c r="N14" s="69">
        <f>I14/K14</f>
        <v>0.6428571429</v>
      </c>
      <c r="O14" s="59">
        <f>J14/K14</f>
        <v>0.3571428571</v>
      </c>
      <c r="P14" s="59">
        <f>K14/$K$7</f>
        <v>1</v>
      </c>
    </row>
    <row r="15">
      <c r="A15" s="70">
        <v>14.0</v>
      </c>
      <c r="B15" s="71" t="s">
        <v>54</v>
      </c>
      <c r="C15" s="71" t="s">
        <v>55</v>
      </c>
      <c r="D15" s="71" t="s">
        <v>49</v>
      </c>
      <c r="E15" s="71" t="s">
        <v>51</v>
      </c>
      <c r="F15" s="72" t="s">
        <v>50</v>
      </c>
      <c r="M15" s="68"/>
      <c r="N15" s="68"/>
      <c r="O15" s="68"/>
      <c r="P15" s="68"/>
    </row>
    <row r="16">
      <c r="H16" s="51"/>
      <c r="I16" s="52" t="s">
        <v>71</v>
      </c>
      <c r="J16" s="17"/>
      <c r="K16" s="53"/>
      <c r="M16" s="54"/>
      <c r="N16" s="55" t="s">
        <v>71</v>
      </c>
      <c r="O16" s="17"/>
      <c r="P16" s="56"/>
    </row>
    <row r="17">
      <c r="A17" s="73" t="s">
        <v>72</v>
      </c>
      <c r="B17" s="8" t="s">
        <v>47</v>
      </c>
      <c r="C17" s="8" t="s">
        <v>56</v>
      </c>
      <c r="D17" s="8" t="s">
        <v>49</v>
      </c>
      <c r="E17" s="8" t="s">
        <v>51</v>
      </c>
      <c r="F17" s="73" t="s">
        <v>73</v>
      </c>
      <c r="H17" s="57" t="s">
        <v>41</v>
      </c>
      <c r="I17" s="58" t="s">
        <v>51</v>
      </c>
      <c r="J17" s="57" t="s">
        <v>50</v>
      </c>
      <c r="K17" s="57" t="s">
        <v>52</v>
      </c>
      <c r="M17" s="59" t="s">
        <v>41</v>
      </c>
      <c r="N17" s="69" t="s">
        <v>51</v>
      </c>
      <c r="O17" s="59" t="s">
        <v>50</v>
      </c>
      <c r="P17" s="59" t="s">
        <v>52</v>
      </c>
    </row>
    <row r="18">
      <c r="A18" s="73" t="s">
        <v>74</v>
      </c>
      <c r="B18" s="73" t="s">
        <v>53</v>
      </c>
      <c r="C18" s="73" t="s">
        <v>55</v>
      </c>
      <c r="D18" s="73" t="s">
        <v>57</v>
      </c>
      <c r="E18" s="73" t="s">
        <v>50</v>
      </c>
      <c r="F18" s="73" t="s">
        <v>51</v>
      </c>
      <c r="H18" s="62" t="s">
        <v>49</v>
      </c>
      <c r="I18" s="63">
        <v>3.0</v>
      </c>
      <c r="J18" s="62">
        <v>4.0</v>
      </c>
      <c r="K18" s="62">
        <v>7.0</v>
      </c>
      <c r="M18" s="64" t="s">
        <v>49</v>
      </c>
      <c r="N18" s="65">
        <f t="shared" ref="N18:P18" si="8">I18/I$20</f>
        <v>0.3333333333</v>
      </c>
      <c r="O18" s="56">
        <f t="shared" si="8"/>
        <v>0.8</v>
      </c>
      <c r="P18" s="64">
        <f t="shared" si="8"/>
        <v>0.5</v>
      </c>
    </row>
    <row r="19">
      <c r="A19" s="73" t="s">
        <v>75</v>
      </c>
      <c r="B19" s="73" t="s">
        <v>54</v>
      </c>
      <c r="C19" s="73" t="s">
        <v>48</v>
      </c>
      <c r="D19" s="73" t="s">
        <v>49</v>
      </c>
      <c r="E19" s="73" t="s">
        <v>51</v>
      </c>
      <c r="F19" s="73" t="s">
        <v>50</v>
      </c>
      <c r="H19" s="62" t="s">
        <v>57</v>
      </c>
      <c r="I19" s="63">
        <v>6.0</v>
      </c>
      <c r="J19" s="62">
        <v>1.0</v>
      </c>
      <c r="K19" s="62">
        <v>7.0</v>
      </c>
      <c r="M19" s="64" t="s">
        <v>57</v>
      </c>
      <c r="N19" s="65">
        <f t="shared" ref="N19:P19" si="9">I19/I$20</f>
        <v>0.6666666667</v>
      </c>
      <c r="O19" s="64">
        <f t="shared" si="9"/>
        <v>0.2</v>
      </c>
      <c r="P19" s="64">
        <f t="shared" si="9"/>
        <v>0.5</v>
      </c>
    </row>
    <row r="20">
      <c r="A20" s="73" t="s">
        <v>76</v>
      </c>
      <c r="B20" s="73" t="s">
        <v>54</v>
      </c>
      <c r="C20" s="73" t="s">
        <v>55</v>
      </c>
      <c r="D20" s="73" t="s">
        <v>57</v>
      </c>
      <c r="E20" s="73" t="s">
        <v>50</v>
      </c>
      <c r="H20" s="57" t="s">
        <v>52</v>
      </c>
      <c r="I20" s="58">
        <v>9.0</v>
      </c>
      <c r="J20" s="57">
        <v>5.0</v>
      </c>
      <c r="K20" s="57">
        <v>14.0</v>
      </c>
      <c r="M20" s="59" t="s">
        <v>52</v>
      </c>
      <c r="N20" s="69">
        <f t="shared" ref="N20:O20" si="10">I20/$K20</f>
        <v>0.6428571429</v>
      </c>
      <c r="O20" s="59">
        <f t="shared" si="10"/>
        <v>0.3571428571</v>
      </c>
      <c r="P20" s="59">
        <f>K20/K$20</f>
        <v>1</v>
      </c>
    </row>
    <row r="21">
      <c r="A21" s="73" t="s">
        <v>77</v>
      </c>
      <c r="B21" s="73" t="s">
        <v>47</v>
      </c>
      <c r="C21" s="73" t="s">
        <v>48</v>
      </c>
      <c r="D21" s="73" t="s">
        <v>49</v>
      </c>
      <c r="E21" s="73" t="s">
        <v>51</v>
      </c>
      <c r="M21" s="68"/>
      <c r="N21" s="68"/>
      <c r="O21" s="68"/>
      <c r="P21" s="68"/>
    </row>
    <row r="22">
      <c r="H22" s="51"/>
      <c r="I22" s="52" t="s">
        <v>71</v>
      </c>
      <c r="J22" s="17"/>
      <c r="K22" s="53"/>
      <c r="M22" s="54"/>
      <c r="N22" s="55" t="s">
        <v>71</v>
      </c>
      <c r="O22" s="17"/>
      <c r="P22" s="56"/>
    </row>
    <row r="23">
      <c r="H23" s="57" t="s">
        <v>42</v>
      </c>
      <c r="I23" s="58" t="s">
        <v>51</v>
      </c>
      <c r="J23" s="57" t="s">
        <v>50</v>
      </c>
      <c r="K23" s="57" t="s">
        <v>52</v>
      </c>
      <c r="M23" s="59" t="s">
        <v>42</v>
      </c>
      <c r="N23" s="69" t="s">
        <v>51</v>
      </c>
      <c r="O23" s="59" t="s">
        <v>50</v>
      </c>
      <c r="P23" s="59" t="s">
        <v>52</v>
      </c>
    </row>
    <row r="24">
      <c r="D24" s="73" t="s">
        <v>51</v>
      </c>
      <c r="E24" s="73" t="s">
        <v>50</v>
      </c>
      <c r="H24" s="62" t="s">
        <v>51</v>
      </c>
      <c r="I24" s="63">
        <v>3.0</v>
      </c>
      <c r="J24" s="62">
        <v>3.0</v>
      </c>
      <c r="K24" s="62">
        <v>6.0</v>
      </c>
      <c r="M24" s="64" t="s">
        <v>51</v>
      </c>
      <c r="N24" s="65">
        <f t="shared" ref="N24:P24" si="11">I24/I$26</f>
        <v>0.3333333333</v>
      </c>
      <c r="O24" s="64">
        <f t="shared" si="11"/>
        <v>0.6</v>
      </c>
      <c r="P24" s="64">
        <f t="shared" si="11"/>
        <v>0.4285714286</v>
      </c>
    </row>
    <row r="25">
      <c r="D25" s="8">
        <f>(N7*N6*N11*N18*N24)/(P6*P11*P18*P24)</f>
        <v>0.2419753086</v>
      </c>
      <c r="E25" s="8">
        <f>(O7*O6*O11*O18*O24)/(P6*P11*P18*P24)</f>
        <v>1.2544</v>
      </c>
      <c r="H25" s="62" t="s">
        <v>50</v>
      </c>
      <c r="I25" s="63">
        <v>6.0</v>
      </c>
      <c r="J25" s="62">
        <v>2.0</v>
      </c>
      <c r="K25" s="62">
        <v>8.0</v>
      </c>
      <c r="M25" s="64" t="s">
        <v>50</v>
      </c>
      <c r="N25" s="65">
        <f t="shared" ref="N25:P25" si="12">I25/I$26</f>
        <v>0.6666666667</v>
      </c>
      <c r="O25" s="64">
        <f t="shared" si="12"/>
        <v>0.4</v>
      </c>
      <c r="P25" s="64">
        <f t="shared" si="12"/>
        <v>0.5714285714</v>
      </c>
    </row>
    <row r="26">
      <c r="H26" s="57" t="s">
        <v>52</v>
      </c>
      <c r="I26" s="58">
        <v>9.0</v>
      </c>
      <c r="J26" s="57">
        <v>5.0</v>
      </c>
      <c r="K26" s="57">
        <v>14.0</v>
      </c>
      <c r="M26" s="59" t="s">
        <v>52</v>
      </c>
      <c r="N26" s="69">
        <f t="shared" ref="N26:P26" si="13">I26/$K26</f>
        <v>0.6428571429</v>
      </c>
      <c r="O26" s="59">
        <f t="shared" si="13"/>
        <v>0.3571428571</v>
      </c>
      <c r="P26" s="59">
        <f t="shared" si="13"/>
        <v>1</v>
      </c>
    </row>
    <row r="31">
      <c r="B31" s="74" t="s">
        <v>78</v>
      </c>
      <c r="C31" s="75"/>
      <c r="D31" s="75"/>
      <c r="E31" s="75"/>
      <c r="F31" s="75"/>
      <c r="G31" s="75"/>
      <c r="H31" s="75"/>
      <c r="I31" s="76"/>
    </row>
    <row r="32">
      <c r="B32" s="77" t="s">
        <v>79</v>
      </c>
      <c r="C32" s="78" t="s">
        <v>80</v>
      </c>
      <c r="D32" s="78" t="s">
        <v>81</v>
      </c>
      <c r="E32" s="79"/>
      <c r="F32" s="79"/>
      <c r="G32" s="79"/>
      <c r="H32" s="79"/>
      <c r="I32" s="80"/>
    </row>
    <row r="33">
      <c r="B33" s="81">
        <f>9/14</f>
        <v>0.6428571429</v>
      </c>
      <c r="C33" s="82">
        <f>2/9</f>
        <v>0.2222222222</v>
      </c>
      <c r="D33" s="83">
        <f>5/14</f>
        <v>0.3571428571</v>
      </c>
      <c r="E33" s="78" t="s">
        <v>82</v>
      </c>
      <c r="F33" s="79"/>
      <c r="G33" s="79"/>
      <c r="H33" s="79"/>
      <c r="I33" s="80"/>
    </row>
    <row r="34">
      <c r="B34" s="81"/>
      <c r="C34" s="83">
        <f t="shared" ref="C34:C36" si="14">3/9</f>
        <v>0.3333333333</v>
      </c>
      <c r="D34" s="83">
        <f>4/14</f>
        <v>0.2857142857</v>
      </c>
      <c r="E34" s="78" t="s">
        <v>83</v>
      </c>
      <c r="F34" s="79"/>
      <c r="G34" s="79"/>
      <c r="H34" s="79"/>
      <c r="I34" s="80"/>
    </row>
    <row r="35">
      <c r="B35" s="81"/>
      <c r="C35" s="83">
        <f t="shared" si="14"/>
        <v>0.3333333333</v>
      </c>
      <c r="D35" s="83">
        <f>7/14</f>
        <v>0.5</v>
      </c>
      <c r="E35" s="78" t="s">
        <v>84</v>
      </c>
      <c r="F35" s="79"/>
      <c r="G35" s="79"/>
      <c r="H35" s="79"/>
      <c r="I35" s="80"/>
    </row>
    <row r="36">
      <c r="B36" s="81"/>
      <c r="C36" s="83">
        <f t="shared" si="14"/>
        <v>0.3333333333</v>
      </c>
      <c r="D36" s="83">
        <f>6/14</f>
        <v>0.4285714286</v>
      </c>
      <c r="E36" s="79" t="s">
        <v>85</v>
      </c>
      <c r="F36" s="79"/>
      <c r="G36" s="79"/>
      <c r="H36" s="79"/>
      <c r="I36" s="80"/>
    </row>
    <row r="37">
      <c r="B37" s="84"/>
      <c r="C37" s="79"/>
      <c r="D37" s="79"/>
      <c r="E37" s="79"/>
      <c r="F37" s="79"/>
      <c r="G37" s="79"/>
      <c r="H37" s="79"/>
      <c r="I37" s="80"/>
    </row>
    <row r="38">
      <c r="B38" s="84" t="s">
        <v>86</v>
      </c>
      <c r="C38" s="79"/>
      <c r="D38" s="79"/>
      <c r="E38" s="79"/>
      <c r="F38" s="79"/>
      <c r="G38" s="79">
        <f>((B33)*(C33*C34*C35*C36))/(D33*D34*D35*D36)</f>
        <v>0.2419753086</v>
      </c>
      <c r="H38" s="79"/>
      <c r="I38" s="80">
        <f>G38/(G38+G47)</f>
        <v>0.2045826514</v>
      </c>
    </row>
    <row r="39">
      <c r="B39" s="84"/>
      <c r="C39" s="79"/>
      <c r="D39" s="79"/>
      <c r="E39" s="79"/>
      <c r="F39" s="79"/>
      <c r="G39" s="79"/>
      <c r="H39" s="79"/>
      <c r="I39" s="80"/>
    </row>
    <row r="40">
      <c r="B40" s="84" t="s">
        <v>87</v>
      </c>
      <c r="C40" s="79"/>
      <c r="D40" s="79"/>
      <c r="E40" s="79"/>
      <c r="F40" s="79"/>
      <c r="G40" s="79"/>
      <c r="H40" s="79"/>
      <c r="I40" s="80"/>
    </row>
    <row r="41">
      <c r="B41" s="77" t="s">
        <v>79</v>
      </c>
      <c r="C41" s="78" t="s">
        <v>80</v>
      </c>
      <c r="D41" s="78" t="s">
        <v>81</v>
      </c>
      <c r="E41" s="79"/>
      <c r="F41" s="79"/>
      <c r="G41" s="79"/>
      <c r="H41" s="79"/>
      <c r="I41" s="80"/>
    </row>
    <row r="42">
      <c r="B42" s="84">
        <f>5/14</f>
        <v>0.3571428571</v>
      </c>
      <c r="C42" s="79">
        <f>3/5</f>
        <v>0.6</v>
      </c>
      <c r="D42" s="83">
        <f>5/14</f>
        <v>0.3571428571</v>
      </c>
      <c r="E42" s="79" t="s">
        <v>47</v>
      </c>
      <c r="F42" s="79"/>
      <c r="G42" s="79"/>
      <c r="H42" s="79"/>
      <c r="I42" s="80"/>
    </row>
    <row r="43">
      <c r="B43" s="84"/>
      <c r="C43" s="79">
        <f>1/5</f>
        <v>0.2</v>
      </c>
      <c r="D43" s="83">
        <f>4/14</f>
        <v>0.2857142857</v>
      </c>
      <c r="E43" s="79" t="s">
        <v>56</v>
      </c>
      <c r="F43" s="79"/>
      <c r="G43" s="79"/>
      <c r="H43" s="79"/>
      <c r="I43" s="80"/>
    </row>
    <row r="44">
      <c r="B44" s="84"/>
      <c r="C44" s="79">
        <f>4/5</f>
        <v>0.8</v>
      </c>
      <c r="D44" s="83">
        <f>7/14</f>
        <v>0.5</v>
      </c>
      <c r="E44" s="79" t="s">
        <v>88</v>
      </c>
      <c r="F44" s="79"/>
      <c r="G44" s="79"/>
      <c r="H44" s="79"/>
      <c r="I44" s="80"/>
    </row>
    <row r="45">
      <c r="B45" s="84"/>
      <c r="C45" s="79">
        <f>3/5</f>
        <v>0.6</v>
      </c>
      <c r="D45" s="83">
        <f>6/14</f>
        <v>0.4285714286</v>
      </c>
      <c r="E45" s="79" t="s">
        <v>85</v>
      </c>
      <c r="F45" s="79"/>
      <c r="G45" s="79"/>
      <c r="H45" s="79"/>
      <c r="I45" s="80"/>
    </row>
    <row r="46">
      <c r="B46" s="84"/>
      <c r="C46" s="79"/>
      <c r="D46" s="79"/>
      <c r="E46" s="79"/>
      <c r="F46" s="79"/>
      <c r="G46" s="79"/>
      <c r="H46" s="79"/>
      <c r="I46" s="80"/>
    </row>
    <row r="47">
      <c r="B47" s="84" t="s">
        <v>89</v>
      </c>
      <c r="C47" s="79"/>
      <c r="D47" s="79"/>
      <c r="E47" s="79"/>
      <c r="F47" s="79"/>
      <c r="G47" s="79">
        <f>((B42)*(C42*C43*C44*C45))/(D42*D43*D44*D45)</f>
        <v>0.9408</v>
      </c>
      <c r="H47" s="79"/>
      <c r="I47" s="80">
        <f>G47/(G38+G47)</f>
        <v>0.7954173486</v>
      </c>
    </row>
    <row r="48">
      <c r="B48" s="84"/>
      <c r="C48" s="79"/>
      <c r="D48" s="79"/>
      <c r="E48" s="79"/>
      <c r="F48" s="79"/>
      <c r="G48" s="79"/>
      <c r="H48" s="79"/>
      <c r="I48" s="80"/>
    </row>
    <row r="49">
      <c r="B49" s="85" t="s">
        <v>90</v>
      </c>
      <c r="C49" s="86"/>
      <c r="D49" s="86"/>
      <c r="E49" s="86"/>
      <c r="F49" s="86"/>
      <c r="G49" s="86"/>
      <c r="H49" s="86"/>
      <c r="I49" s="87"/>
    </row>
    <row r="52">
      <c r="B52" s="74" t="s">
        <v>78</v>
      </c>
      <c r="C52" s="75"/>
      <c r="D52" s="75"/>
      <c r="E52" s="75"/>
      <c r="F52" s="75"/>
      <c r="G52" s="75"/>
      <c r="H52" s="88"/>
      <c r="I52" s="76"/>
    </row>
    <row r="53">
      <c r="B53" s="77" t="s">
        <v>79</v>
      </c>
      <c r="C53" s="78" t="s">
        <v>80</v>
      </c>
      <c r="D53" s="78" t="s">
        <v>81</v>
      </c>
      <c r="E53" s="79"/>
      <c r="F53" s="79"/>
      <c r="G53" s="79"/>
      <c r="I53" s="80"/>
    </row>
    <row r="54">
      <c r="B54" s="81">
        <f>9/14</f>
        <v>0.6428571429</v>
      </c>
      <c r="C54" s="82">
        <f t="shared" ref="C54:C55" si="15">4/9</f>
        <v>0.4444444444</v>
      </c>
      <c r="D54" s="83">
        <f>4/14</f>
        <v>0.2857142857</v>
      </c>
      <c r="E54" s="78" t="s">
        <v>53</v>
      </c>
      <c r="F54" s="79"/>
      <c r="G54" s="79"/>
      <c r="I54" s="80"/>
    </row>
    <row r="55">
      <c r="B55" s="81"/>
      <c r="C55" s="83">
        <f t="shared" si="15"/>
        <v>0.4444444444</v>
      </c>
      <c r="D55" s="83">
        <f>6/14</f>
        <v>0.4285714286</v>
      </c>
      <c r="E55" s="78" t="s">
        <v>55</v>
      </c>
      <c r="F55" s="79"/>
      <c r="G55" s="79"/>
      <c r="I55" s="80"/>
    </row>
    <row r="56">
      <c r="B56" s="81"/>
      <c r="C56" s="83">
        <f t="shared" ref="C56:C57" si="16">6/9</f>
        <v>0.6666666667</v>
      </c>
      <c r="D56" s="83">
        <f>7/14</f>
        <v>0.5</v>
      </c>
      <c r="E56" s="78" t="s">
        <v>91</v>
      </c>
      <c r="F56" s="79"/>
      <c r="G56" s="79"/>
      <c r="I56" s="80"/>
    </row>
    <row r="57">
      <c r="B57" s="81"/>
      <c r="C57" s="83">
        <f t="shared" si="16"/>
        <v>0.6666666667</v>
      </c>
      <c r="D57" s="83">
        <f>8/14</f>
        <v>0.5714285714</v>
      </c>
      <c r="E57" s="78" t="s">
        <v>92</v>
      </c>
      <c r="F57" s="79"/>
      <c r="G57" s="79"/>
      <c r="I57" s="80"/>
    </row>
    <row r="58">
      <c r="B58" s="84"/>
      <c r="C58" s="79"/>
      <c r="D58" s="79"/>
      <c r="E58" s="79"/>
      <c r="F58" s="79"/>
      <c r="G58" s="79"/>
      <c r="I58" s="80"/>
    </row>
    <row r="59">
      <c r="B59" s="84" t="s">
        <v>86</v>
      </c>
      <c r="C59" s="79"/>
      <c r="D59" s="79"/>
      <c r="E59" s="79"/>
      <c r="F59" s="79"/>
      <c r="G59" s="79">
        <f>((B54)*(C54*C55*C56*C57))/(D54*D55*D56*D57)</f>
        <v>1.613168724</v>
      </c>
      <c r="I59" s="80"/>
    </row>
    <row r="60">
      <c r="B60" s="84"/>
      <c r="C60" s="79"/>
      <c r="D60" s="79"/>
      <c r="E60" s="79"/>
      <c r="F60" s="79"/>
      <c r="G60" s="79"/>
      <c r="I60" s="80"/>
    </row>
    <row r="61">
      <c r="B61" s="84" t="s">
        <v>87</v>
      </c>
      <c r="C61" s="79"/>
      <c r="D61" s="79"/>
      <c r="E61" s="79"/>
      <c r="F61" s="79"/>
      <c r="G61" s="79"/>
      <c r="I61" s="80"/>
    </row>
    <row r="62">
      <c r="B62" s="77" t="s">
        <v>79</v>
      </c>
      <c r="C62" s="78" t="s">
        <v>80</v>
      </c>
      <c r="D62" s="78" t="s">
        <v>81</v>
      </c>
      <c r="E62" s="79"/>
      <c r="F62" s="79"/>
      <c r="G62" s="79"/>
      <c r="I62" s="80"/>
    </row>
    <row r="63">
      <c r="B63" s="84">
        <f>5/14</f>
        <v>0.3571428571</v>
      </c>
      <c r="C63" s="79">
        <f>0/5</f>
        <v>0</v>
      </c>
      <c r="D63" s="83">
        <f>4/14</f>
        <v>0.2857142857</v>
      </c>
      <c r="E63" s="78" t="s">
        <v>53</v>
      </c>
      <c r="F63" s="79"/>
      <c r="G63" s="79"/>
      <c r="I63" s="80"/>
    </row>
    <row r="64">
      <c r="B64" s="84"/>
      <c r="C64" s="79">
        <f>2/5</f>
        <v>0.4</v>
      </c>
      <c r="D64" s="83">
        <f>6/14</f>
        <v>0.4285714286</v>
      </c>
      <c r="E64" s="78" t="s">
        <v>55</v>
      </c>
      <c r="F64" s="79"/>
      <c r="G64" s="79"/>
      <c r="I64" s="80"/>
    </row>
    <row r="65">
      <c r="B65" s="84"/>
      <c r="C65" s="79">
        <f>1/5</f>
        <v>0.2</v>
      </c>
      <c r="D65" s="83">
        <f>7/14</f>
        <v>0.5</v>
      </c>
      <c r="E65" s="78" t="s">
        <v>91</v>
      </c>
      <c r="F65" s="79"/>
      <c r="G65" s="79"/>
      <c r="I65" s="80"/>
    </row>
    <row r="66">
      <c r="B66" s="84"/>
      <c r="C66" s="79">
        <f>2/5</f>
        <v>0.4</v>
      </c>
      <c r="D66" s="83">
        <f>8/14</f>
        <v>0.5714285714</v>
      </c>
      <c r="E66" s="78" t="s">
        <v>92</v>
      </c>
      <c r="F66" s="79"/>
      <c r="G66" s="79"/>
      <c r="I66" s="80"/>
    </row>
    <row r="67">
      <c r="B67" s="84"/>
      <c r="C67" s="79"/>
      <c r="D67" s="79"/>
      <c r="E67" s="79"/>
      <c r="F67" s="79"/>
      <c r="G67" s="79"/>
      <c r="I67" s="80"/>
    </row>
    <row r="68">
      <c r="B68" s="84" t="s">
        <v>89</v>
      </c>
      <c r="C68" s="79"/>
      <c r="D68" s="79"/>
      <c r="E68" s="79"/>
      <c r="F68" s="79"/>
      <c r="G68" s="79">
        <f>((B63)*(C63*C64*C65*C66))/(D63*D64*D65*D66)</f>
        <v>0</v>
      </c>
      <c r="I68" s="80"/>
    </row>
    <row r="69">
      <c r="B69" s="89"/>
      <c r="I69" s="80"/>
    </row>
    <row r="70">
      <c r="B70" s="90"/>
      <c r="C70" s="91"/>
      <c r="D70" s="91"/>
      <c r="E70" s="91"/>
      <c r="F70" s="91"/>
      <c r="G70" s="91"/>
      <c r="H70" s="91"/>
      <c r="I70" s="87"/>
    </row>
    <row r="72">
      <c r="B72" s="73" t="s">
        <v>54</v>
      </c>
      <c r="C72" s="73" t="s">
        <v>55</v>
      </c>
      <c r="D72" s="73" t="s">
        <v>57</v>
      </c>
      <c r="E72" s="73" t="s">
        <v>50</v>
      </c>
    </row>
    <row r="74">
      <c r="B74" s="74" t="s">
        <v>78</v>
      </c>
      <c r="C74" s="75"/>
      <c r="D74" s="75"/>
      <c r="E74" s="75"/>
      <c r="F74" s="75"/>
      <c r="G74" s="75"/>
      <c r="H74" s="88"/>
      <c r="I74" s="76"/>
    </row>
    <row r="75">
      <c r="B75" s="77" t="s">
        <v>79</v>
      </c>
      <c r="C75" s="78" t="s">
        <v>80</v>
      </c>
      <c r="D75" s="78" t="s">
        <v>81</v>
      </c>
      <c r="E75" s="79"/>
      <c r="F75" s="79"/>
      <c r="G75" s="79"/>
      <c r="I75" s="80"/>
    </row>
    <row r="76">
      <c r="B76" s="81">
        <f>9/14</f>
        <v>0.6428571429</v>
      </c>
      <c r="C76" s="82">
        <f>3/9</f>
        <v>0.3333333333</v>
      </c>
      <c r="D76" s="83">
        <f>5/14</f>
        <v>0.3571428571</v>
      </c>
      <c r="E76" s="78" t="s">
        <v>54</v>
      </c>
      <c r="F76" s="79"/>
      <c r="G76" s="79"/>
      <c r="I76" s="80"/>
    </row>
    <row r="77">
      <c r="B77" s="81"/>
      <c r="C77" s="83">
        <f>4/9</f>
        <v>0.4444444444</v>
      </c>
      <c r="D77" s="83">
        <f>6/14</f>
        <v>0.4285714286</v>
      </c>
      <c r="E77" s="78" t="s">
        <v>55</v>
      </c>
      <c r="F77" s="79"/>
      <c r="G77" s="79"/>
      <c r="I77" s="80"/>
    </row>
    <row r="78">
      <c r="B78" s="81"/>
      <c r="C78" s="83">
        <f t="shared" ref="C78:C79" si="17">6/9</f>
        <v>0.6666666667</v>
      </c>
      <c r="D78" s="83">
        <f>7/14</f>
        <v>0.5</v>
      </c>
      <c r="E78" s="78" t="s">
        <v>91</v>
      </c>
      <c r="F78" s="79"/>
      <c r="G78" s="79"/>
      <c r="I78" s="80"/>
    </row>
    <row r="79">
      <c r="B79" s="81"/>
      <c r="C79" s="83">
        <f t="shared" si="17"/>
        <v>0.6666666667</v>
      </c>
      <c r="D79" s="83">
        <f>8/14</f>
        <v>0.5714285714</v>
      </c>
      <c r="E79" s="78" t="s">
        <v>92</v>
      </c>
      <c r="F79" s="79"/>
      <c r="G79" s="79"/>
      <c r="I79" s="80"/>
    </row>
    <row r="80">
      <c r="B80" s="84"/>
      <c r="C80" s="79"/>
      <c r="D80" s="79"/>
      <c r="E80" s="79"/>
      <c r="F80" s="79"/>
      <c r="G80" s="79"/>
      <c r="I80" s="80"/>
    </row>
    <row r="81">
      <c r="B81" s="84" t="s">
        <v>86</v>
      </c>
      <c r="C81" s="79"/>
      <c r="D81" s="79"/>
      <c r="E81" s="79"/>
      <c r="F81" s="79"/>
      <c r="G81" s="79">
        <f>((B76)*(C76*C77*C78*C79))/(D76*D77*D78*D79)</f>
        <v>0.9679012346</v>
      </c>
      <c r="I81" s="80"/>
    </row>
    <row r="82">
      <c r="B82" s="84"/>
      <c r="C82" s="79"/>
      <c r="D82" s="79"/>
      <c r="E82" s="79"/>
      <c r="F82" s="79"/>
      <c r="G82" s="79"/>
      <c r="I82" s="80"/>
    </row>
    <row r="83">
      <c r="B83" s="84" t="s">
        <v>87</v>
      </c>
      <c r="C83" s="79"/>
      <c r="D83" s="79"/>
      <c r="E83" s="79"/>
      <c r="F83" s="79"/>
      <c r="G83" s="79"/>
      <c r="I83" s="80"/>
    </row>
    <row r="84">
      <c r="B84" s="77" t="s">
        <v>79</v>
      </c>
      <c r="C84" s="78" t="s">
        <v>80</v>
      </c>
      <c r="D84" s="78" t="s">
        <v>81</v>
      </c>
      <c r="E84" s="79"/>
      <c r="F84" s="79"/>
      <c r="G84" s="79"/>
      <c r="I84" s="80"/>
    </row>
    <row r="85">
      <c r="B85" s="84">
        <f>5/14</f>
        <v>0.3571428571</v>
      </c>
      <c r="C85" s="79">
        <f t="shared" ref="C85:C86" si="18">2/5</f>
        <v>0.4</v>
      </c>
      <c r="D85" s="83">
        <f>5/14</f>
        <v>0.3571428571</v>
      </c>
      <c r="E85" s="78" t="s">
        <v>54</v>
      </c>
      <c r="F85" s="79"/>
      <c r="G85" s="79"/>
      <c r="I85" s="80"/>
    </row>
    <row r="86">
      <c r="B86" s="84"/>
      <c r="C86" s="79">
        <f t="shared" si="18"/>
        <v>0.4</v>
      </c>
      <c r="D86" s="83">
        <f>6/14</f>
        <v>0.4285714286</v>
      </c>
      <c r="E86" s="78" t="s">
        <v>55</v>
      </c>
      <c r="F86" s="79"/>
      <c r="G86" s="79"/>
      <c r="I86" s="80"/>
    </row>
    <row r="87">
      <c r="B87" s="84"/>
      <c r="C87" s="79">
        <f>1/5</f>
        <v>0.2</v>
      </c>
      <c r="D87" s="83">
        <f>7/14</f>
        <v>0.5</v>
      </c>
      <c r="E87" s="78" t="s">
        <v>91</v>
      </c>
      <c r="F87" s="79"/>
      <c r="G87" s="79"/>
      <c r="I87" s="80"/>
    </row>
    <row r="88">
      <c r="B88" s="84"/>
      <c r="C88" s="79">
        <f>2/5</f>
        <v>0.4</v>
      </c>
      <c r="D88" s="83">
        <f>8/14</f>
        <v>0.5714285714</v>
      </c>
      <c r="E88" s="78" t="s">
        <v>92</v>
      </c>
      <c r="F88" s="79"/>
      <c r="G88" s="79"/>
      <c r="I88" s="80"/>
    </row>
    <row r="89">
      <c r="B89" s="84"/>
      <c r="C89" s="79"/>
      <c r="D89" s="79"/>
      <c r="E89" s="79"/>
      <c r="F89" s="79"/>
      <c r="G89" s="79"/>
      <c r="I89" s="80"/>
    </row>
    <row r="90">
      <c r="B90" s="84" t="s">
        <v>89</v>
      </c>
      <c r="C90" s="79"/>
      <c r="D90" s="79"/>
      <c r="E90" s="79"/>
      <c r="F90" s="79"/>
      <c r="G90" s="79">
        <f>((B85)*(C85*C86*C87*C88))/(D85*D86*D87*D88)</f>
        <v>0.1045333333</v>
      </c>
      <c r="I90" s="80"/>
    </row>
    <row r="91">
      <c r="B91" s="89"/>
      <c r="I91" s="80"/>
    </row>
    <row r="92">
      <c r="B92" s="90"/>
      <c r="C92" s="91"/>
      <c r="D92" s="91"/>
      <c r="E92" s="91"/>
      <c r="F92" s="91"/>
      <c r="G92" s="91"/>
      <c r="H92" s="91"/>
      <c r="I92" s="87"/>
    </row>
  </sheetData>
  <mergeCells count="10">
    <mergeCell ref="I16:J16"/>
    <mergeCell ref="I22:J22"/>
    <mergeCell ref="N22:O22"/>
    <mergeCell ref="H1:K1"/>
    <mergeCell ref="M1:P1"/>
    <mergeCell ref="I2:J2"/>
    <mergeCell ref="N2:O2"/>
    <mergeCell ref="I9:J9"/>
    <mergeCell ref="N9:O9"/>
    <mergeCell ref="N16:O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2" max="6" width="12.29"/>
    <col customWidth="1" min="7" max="7" width="12.86"/>
    <col customWidth="1" min="8" max="11" width="10.29"/>
    <col customWidth="1" min="12" max="12" width="4.71"/>
  </cols>
  <sheetData>
    <row r="1">
      <c r="A1" s="44"/>
      <c r="B1" s="45" t="s">
        <v>39</v>
      </c>
      <c r="C1" s="45" t="s">
        <v>40</v>
      </c>
      <c r="D1" s="45" t="s">
        <v>41</v>
      </c>
      <c r="E1" s="45" t="s">
        <v>42</v>
      </c>
      <c r="F1" s="46" t="s">
        <v>43</v>
      </c>
      <c r="H1" s="47" t="s">
        <v>69</v>
      </c>
      <c r="I1" s="26"/>
      <c r="J1" s="26"/>
      <c r="K1" s="3"/>
      <c r="M1" s="47" t="s">
        <v>70</v>
      </c>
      <c r="N1" s="26"/>
      <c r="O1" s="26"/>
      <c r="P1" s="3"/>
    </row>
    <row r="2">
      <c r="A2" s="48">
        <v>1.0</v>
      </c>
      <c r="B2" s="49" t="s">
        <v>47</v>
      </c>
      <c r="C2" s="49" t="s">
        <v>48</v>
      </c>
      <c r="D2" s="49" t="s">
        <v>49</v>
      </c>
      <c r="E2" s="49" t="s">
        <v>50</v>
      </c>
      <c r="F2" s="50" t="s">
        <v>50</v>
      </c>
      <c r="H2" s="51"/>
      <c r="I2" s="52" t="s">
        <v>71</v>
      </c>
      <c r="J2" s="17"/>
      <c r="K2" s="53"/>
      <c r="M2" s="54"/>
      <c r="N2" s="55" t="s">
        <v>71</v>
      </c>
      <c r="O2" s="17"/>
      <c r="P2" s="56"/>
    </row>
    <row r="3">
      <c r="A3" s="48">
        <v>2.0</v>
      </c>
      <c r="B3" s="49" t="s">
        <v>47</v>
      </c>
      <c r="C3" s="49" t="s">
        <v>48</v>
      </c>
      <c r="D3" s="49" t="s">
        <v>49</v>
      </c>
      <c r="E3" s="49" t="s">
        <v>51</v>
      </c>
      <c r="F3" s="50" t="s">
        <v>50</v>
      </c>
      <c r="H3" s="57" t="s">
        <v>39</v>
      </c>
      <c r="I3" s="58" t="s">
        <v>51</v>
      </c>
      <c r="J3" s="57" t="s">
        <v>50</v>
      </c>
      <c r="K3" s="57" t="s">
        <v>52</v>
      </c>
      <c r="M3" s="59" t="s">
        <v>39</v>
      </c>
      <c r="N3" s="59" t="s">
        <v>51</v>
      </c>
      <c r="O3" s="59" t="s">
        <v>50</v>
      </c>
      <c r="P3" s="59" t="s">
        <v>52</v>
      </c>
    </row>
    <row r="4">
      <c r="A4" s="48">
        <v>3.0</v>
      </c>
      <c r="B4" s="60" t="s">
        <v>53</v>
      </c>
      <c r="C4" s="60" t="s">
        <v>48</v>
      </c>
      <c r="D4" s="60" t="s">
        <v>49</v>
      </c>
      <c r="E4" s="60" t="s">
        <v>50</v>
      </c>
      <c r="F4" s="61" t="s">
        <v>51</v>
      </c>
      <c r="H4" s="62" t="s">
        <v>47</v>
      </c>
      <c r="I4" s="63"/>
      <c r="J4" s="62"/>
      <c r="K4" s="62"/>
      <c r="M4" s="64" t="s">
        <v>47</v>
      </c>
      <c r="N4" s="56"/>
      <c r="O4" s="55"/>
      <c r="P4" s="56"/>
    </row>
    <row r="5">
      <c r="A5" s="48">
        <v>4.0</v>
      </c>
      <c r="B5" s="60" t="s">
        <v>54</v>
      </c>
      <c r="C5" s="60" t="s">
        <v>55</v>
      </c>
      <c r="D5" s="60" t="s">
        <v>49</v>
      </c>
      <c r="E5" s="60" t="s">
        <v>50</v>
      </c>
      <c r="F5" s="61" t="s">
        <v>51</v>
      </c>
      <c r="H5" s="62" t="s">
        <v>53</v>
      </c>
      <c r="I5" s="63"/>
      <c r="J5" s="62"/>
      <c r="K5" s="62"/>
      <c r="M5" s="64" t="s">
        <v>53</v>
      </c>
      <c r="N5" s="64"/>
      <c r="O5" s="65"/>
      <c r="P5" s="64"/>
    </row>
    <row r="6">
      <c r="A6" s="48">
        <v>5.0</v>
      </c>
      <c r="B6" s="60" t="s">
        <v>54</v>
      </c>
      <c r="C6" s="60" t="s">
        <v>56</v>
      </c>
      <c r="D6" s="60" t="s">
        <v>57</v>
      </c>
      <c r="E6" s="60" t="s">
        <v>50</v>
      </c>
      <c r="F6" s="61" t="s">
        <v>51</v>
      </c>
      <c r="H6" s="62" t="s">
        <v>54</v>
      </c>
      <c r="I6" s="63"/>
      <c r="J6" s="62"/>
      <c r="K6" s="62"/>
      <c r="M6" s="64" t="s">
        <v>54</v>
      </c>
      <c r="N6" s="66"/>
      <c r="O6" s="67"/>
      <c r="P6" s="66"/>
    </row>
    <row r="7">
      <c r="A7" s="48">
        <v>6.0</v>
      </c>
      <c r="B7" s="49" t="s">
        <v>54</v>
      </c>
      <c r="C7" s="49" t="s">
        <v>56</v>
      </c>
      <c r="D7" s="49" t="s">
        <v>57</v>
      </c>
      <c r="E7" s="49" t="s">
        <v>51</v>
      </c>
      <c r="F7" s="50" t="s">
        <v>50</v>
      </c>
      <c r="H7" s="57" t="s">
        <v>52</v>
      </c>
      <c r="I7" s="58"/>
      <c r="J7" s="57"/>
      <c r="K7" s="57"/>
      <c r="M7" s="59" t="s">
        <v>52</v>
      </c>
      <c r="N7" s="66"/>
      <c r="O7" s="67"/>
      <c r="P7" s="66"/>
    </row>
    <row r="8">
      <c r="A8" s="48">
        <v>7.0</v>
      </c>
      <c r="B8" s="60" t="s">
        <v>53</v>
      </c>
      <c r="C8" s="60" t="s">
        <v>56</v>
      </c>
      <c r="D8" s="60" t="s">
        <v>57</v>
      </c>
      <c r="E8" s="60" t="s">
        <v>51</v>
      </c>
      <c r="F8" s="61" t="s">
        <v>51</v>
      </c>
      <c r="M8" s="68"/>
      <c r="N8" s="68"/>
      <c r="O8" s="68"/>
      <c r="P8" s="68"/>
    </row>
    <row r="9">
      <c r="A9" s="48">
        <v>8.0</v>
      </c>
      <c r="B9" s="49" t="s">
        <v>47</v>
      </c>
      <c r="C9" s="49" t="s">
        <v>55</v>
      </c>
      <c r="D9" s="49" t="s">
        <v>49</v>
      </c>
      <c r="E9" s="49" t="s">
        <v>50</v>
      </c>
      <c r="F9" s="50" t="s">
        <v>50</v>
      </c>
      <c r="H9" s="51"/>
      <c r="I9" s="52" t="s">
        <v>71</v>
      </c>
      <c r="J9" s="17"/>
      <c r="K9" s="53"/>
      <c r="M9" s="54"/>
      <c r="N9" s="55" t="s">
        <v>71</v>
      </c>
      <c r="O9" s="17"/>
      <c r="P9" s="56"/>
    </row>
    <row r="10">
      <c r="A10" s="48">
        <v>9.0</v>
      </c>
      <c r="B10" s="60" t="s">
        <v>47</v>
      </c>
      <c r="C10" s="60" t="s">
        <v>56</v>
      </c>
      <c r="D10" s="60" t="s">
        <v>57</v>
      </c>
      <c r="E10" s="60" t="s">
        <v>50</v>
      </c>
      <c r="F10" s="61" t="s">
        <v>51</v>
      </c>
      <c r="H10" s="57" t="s">
        <v>40</v>
      </c>
      <c r="I10" s="58" t="s">
        <v>51</v>
      </c>
      <c r="J10" s="57" t="s">
        <v>50</v>
      </c>
      <c r="K10" s="57" t="s">
        <v>52</v>
      </c>
      <c r="M10" s="59" t="s">
        <v>40</v>
      </c>
      <c r="N10" s="69" t="s">
        <v>51</v>
      </c>
      <c r="O10" s="59" t="s">
        <v>50</v>
      </c>
      <c r="P10" s="59" t="s">
        <v>52</v>
      </c>
    </row>
    <row r="11">
      <c r="A11" s="48">
        <v>10.0</v>
      </c>
      <c r="B11" s="60" t="s">
        <v>54</v>
      </c>
      <c r="C11" s="60" t="s">
        <v>55</v>
      </c>
      <c r="D11" s="60" t="s">
        <v>57</v>
      </c>
      <c r="E11" s="60" t="s">
        <v>50</v>
      </c>
      <c r="F11" s="61" t="s">
        <v>51</v>
      </c>
      <c r="H11" s="62" t="s">
        <v>48</v>
      </c>
      <c r="I11" s="63"/>
      <c r="J11" s="62"/>
      <c r="K11" s="62"/>
      <c r="M11" s="64" t="s">
        <v>48</v>
      </c>
      <c r="N11" s="65"/>
      <c r="O11" s="64"/>
      <c r="P11" s="64"/>
    </row>
    <row r="12">
      <c r="A12" s="48">
        <v>11.0</v>
      </c>
      <c r="B12" s="60" t="s">
        <v>47</v>
      </c>
      <c r="C12" s="60" t="s">
        <v>55</v>
      </c>
      <c r="D12" s="60" t="s">
        <v>57</v>
      </c>
      <c r="E12" s="60" t="s">
        <v>51</v>
      </c>
      <c r="F12" s="61" t="s">
        <v>51</v>
      </c>
      <c r="H12" s="62" t="s">
        <v>55</v>
      </c>
      <c r="I12" s="63"/>
      <c r="J12" s="62"/>
      <c r="K12" s="62"/>
      <c r="M12" s="64" t="s">
        <v>55</v>
      </c>
      <c r="N12" s="65"/>
      <c r="O12" s="64"/>
      <c r="P12" s="64"/>
    </row>
    <row r="13">
      <c r="A13" s="48">
        <v>12.0</v>
      </c>
      <c r="B13" s="60" t="s">
        <v>53</v>
      </c>
      <c r="C13" s="60" t="s">
        <v>55</v>
      </c>
      <c r="D13" s="60" t="s">
        <v>49</v>
      </c>
      <c r="E13" s="60" t="s">
        <v>51</v>
      </c>
      <c r="F13" s="61" t="s">
        <v>51</v>
      </c>
      <c r="H13" s="62" t="s">
        <v>56</v>
      </c>
      <c r="I13" s="63"/>
      <c r="J13" s="62"/>
      <c r="K13" s="62"/>
      <c r="M13" s="64" t="s">
        <v>56</v>
      </c>
      <c r="N13" s="65"/>
      <c r="O13" s="64"/>
      <c r="P13" s="64"/>
    </row>
    <row r="14">
      <c r="A14" s="48">
        <v>13.0</v>
      </c>
      <c r="B14" s="60" t="s">
        <v>53</v>
      </c>
      <c r="C14" s="60" t="s">
        <v>48</v>
      </c>
      <c r="D14" s="60" t="s">
        <v>57</v>
      </c>
      <c r="E14" s="60" t="s">
        <v>50</v>
      </c>
      <c r="F14" s="61" t="s">
        <v>51</v>
      </c>
      <c r="H14" s="57" t="s">
        <v>52</v>
      </c>
      <c r="I14" s="58"/>
      <c r="J14" s="57"/>
      <c r="K14" s="57"/>
      <c r="M14" s="59" t="s">
        <v>52</v>
      </c>
      <c r="N14" s="69"/>
      <c r="O14" s="59"/>
      <c r="P14" s="59"/>
    </row>
    <row r="15">
      <c r="A15" s="70">
        <v>14.0</v>
      </c>
      <c r="B15" s="71" t="s">
        <v>54</v>
      </c>
      <c r="C15" s="71" t="s">
        <v>55</v>
      </c>
      <c r="D15" s="71" t="s">
        <v>49</v>
      </c>
      <c r="E15" s="71" t="s">
        <v>51</v>
      </c>
      <c r="F15" s="72" t="s">
        <v>50</v>
      </c>
      <c r="M15" s="68"/>
      <c r="N15" s="68"/>
      <c r="O15" s="68"/>
      <c r="P15" s="68"/>
    </row>
    <row r="16">
      <c r="H16" s="51"/>
      <c r="I16" s="52" t="s">
        <v>71</v>
      </c>
      <c r="J16" s="17"/>
      <c r="K16" s="53"/>
      <c r="M16" s="54"/>
      <c r="N16" s="55" t="s">
        <v>71</v>
      </c>
      <c r="O16" s="17"/>
      <c r="P16" s="56"/>
    </row>
    <row r="17">
      <c r="A17" s="73" t="s">
        <v>72</v>
      </c>
      <c r="B17" s="8" t="s">
        <v>47</v>
      </c>
      <c r="C17" s="8" t="s">
        <v>56</v>
      </c>
      <c r="D17" s="8" t="s">
        <v>49</v>
      </c>
      <c r="E17" s="8" t="s">
        <v>51</v>
      </c>
      <c r="F17" s="73" t="s">
        <v>73</v>
      </c>
      <c r="H17" s="57" t="s">
        <v>41</v>
      </c>
      <c r="I17" s="58" t="s">
        <v>51</v>
      </c>
      <c r="J17" s="57" t="s">
        <v>50</v>
      </c>
      <c r="K17" s="57" t="s">
        <v>52</v>
      </c>
      <c r="M17" s="59" t="s">
        <v>41</v>
      </c>
      <c r="N17" s="69" t="s">
        <v>51</v>
      </c>
      <c r="O17" s="59" t="s">
        <v>50</v>
      </c>
      <c r="P17" s="59" t="s">
        <v>52</v>
      </c>
    </row>
    <row r="18">
      <c r="A18" s="73" t="s">
        <v>74</v>
      </c>
      <c r="B18" s="73" t="s">
        <v>53</v>
      </c>
      <c r="C18" s="73" t="s">
        <v>55</v>
      </c>
      <c r="D18" s="73" t="s">
        <v>57</v>
      </c>
      <c r="E18" s="73" t="s">
        <v>50</v>
      </c>
      <c r="F18" s="73" t="s">
        <v>51</v>
      </c>
      <c r="H18" s="62" t="s">
        <v>49</v>
      </c>
      <c r="I18" s="63"/>
      <c r="J18" s="62"/>
      <c r="K18" s="62"/>
      <c r="M18" s="64" t="s">
        <v>49</v>
      </c>
      <c r="N18" s="65"/>
      <c r="O18" s="56"/>
      <c r="P18" s="64"/>
    </row>
    <row r="19">
      <c r="A19" s="73" t="s">
        <v>75</v>
      </c>
      <c r="B19" s="73" t="s">
        <v>54</v>
      </c>
      <c r="C19" s="73" t="s">
        <v>48</v>
      </c>
      <c r="D19" s="73" t="s">
        <v>49</v>
      </c>
      <c r="E19" s="73" t="s">
        <v>51</v>
      </c>
      <c r="F19" s="73" t="s">
        <v>50</v>
      </c>
      <c r="H19" s="62" t="s">
        <v>57</v>
      </c>
      <c r="I19" s="63"/>
      <c r="J19" s="62"/>
      <c r="K19" s="62"/>
      <c r="M19" s="64" t="s">
        <v>57</v>
      </c>
      <c r="N19" s="65"/>
      <c r="O19" s="64"/>
      <c r="P19" s="64"/>
    </row>
    <row r="20">
      <c r="A20" s="73" t="s">
        <v>76</v>
      </c>
      <c r="B20" s="73" t="s">
        <v>54</v>
      </c>
      <c r="C20" s="73" t="s">
        <v>55</v>
      </c>
      <c r="D20" s="73" t="s">
        <v>57</v>
      </c>
      <c r="E20" s="73" t="s">
        <v>50</v>
      </c>
      <c r="H20" s="57" t="s">
        <v>52</v>
      </c>
      <c r="I20" s="58"/>
      <c r="J20" s="57"/>
      <c r="K20" s="57"/>
      <c r="M20" s="59" t="s">
        <v>52</v>
      </c>
      <c r="N20" s="69"/>
      <c r="O20" s="59"/>
      <c r="P20" s="59"/>
    </row>
    <row r="21">
      <c r="A21" s="73" t="s">
        <v>77</v>
      </c>
      <c r="B21" s="73" t="s">
        <v>47</v>
      </c>
      <c r="C21" s="73" t="s">
        <v>48</v>
      </c>
      <c r="D21" s="73" t="s">
        <v>49</v>
      </c>
      <c r="E21" s="73" t="s">
        <v>51</v>
      </c>
      <c r="M21" s="68"/>
      <c r="N21" s="68"/>
      <c r="O21" s="68"/>
      <c r="P21" s="68"/>
    </row>
    <row r="22">
      <c r="H22" s="51"/>
      <c r="I22" s="52" t="s">
        <v>71</v>
      </c>
      <c r="J22" s="17"/>
      <c r="K22" s="53"/>
      <c r="M22" s="54"/>
      <c r="N22" s="55" t="s">
        <v>71</v>
      </c>
      <c r="O22" s="17"/>
      <c r="P22" s="56"/>
    </row>
    <row r="23">
      <c r="H23" s="57" t="s">
        <v>42</v>
      </c>
      <c r="I23" s="58" t="s">
        <v>51</v>
      </c>
      <c r="J23" s="57" t="s">
        <v>50</v>
      </c>
      <c r="K23" s="57" t="s">
        <v>52</v>
      </c>
      <c r="M23" s="59" t="s">
        <v>42</v>
      </c>
      <c r="N23" s="69" t="s">
        <v>51</v>
      </c>
      <c r="O23" s="59" t="s">
        <v>50</v>
      </c>
      <c r="P23" s="59" t="s">
        <v>52</v>
      </c>
    </row>
    <row r="24">
      <c r="D24" s="73" t="s">
        <v>51</v>
      </c>
      <c r="E24" s="73" t="s">
        <v>50</v>
      </c>
      <c r="H24" s="62" t="s">
        <v>51</v>
      </c>
      <c r="I24" s="63"/>
      <c r="J24" s="62"/>
      <c r="K24" s="62"/>
      <c r="M24" s="64" t="s">
        <v>51</v>
      </c>
      <c r="N24" s="65"/>
      <c r="O24" s="64"/>
      <c r="P24" s="64"/>
    </row>
    <row r="25">
      <c r="D25" s="8" t="str">
        <f>(N7*N6*N11*N18*N24)/(P6*P11*P18*P24)</f>
        <v>#DIV/0!</v>
      </c>
      <c r="E25" s="8" t="str">
        <f>(O7*O6*O11*O18*O24)/(P6*P11*P18*P24)</f>
        <v>#DIV/0!</v>
      </c>
      <c r="H25" s="62" t="s">
        <v>50</v>
      </c>
      <c r="I25" s="63"/>
      <c r="J25" s="62"/>
      <c r="K25" s="62"/>
      <c r="M25" s="64" t="s">
        <v>50</v>
      </c>
      <c r="N25" s="65"/>
      <c r="O25" s="64"/>
      <c r="P25" s="64"/>
    </row>
    <row r="26">
      <c r="H26" s="57" t="s">
        <v>52</v>
      </c>
      <c r="I26" s="58"/>
      <c r="J26" s="57"/>
      <c r="K26" s="57"/>
      <c r="M26" s="59" t="s">
        <v>52</v>
      </c>
      <c r="N26" s="69"/>
      <c r="O26" s="59"/>
      <c r="P26" s="59"/>
    </row>
    <row r="31">
      <c r="B31" s="74" t="s">
        <v>78</v>
      </c>
      <c r="C31" s="75"/>
      <c r="D31" s="75"/>
      <c r="E31" s="75"/>
      <c r="F31" s="75"/>
      <c r="G31" s="75"/>
      <c r="H31" s="75"/>
      <c r="I31" s="76"/>
    </row>
    <row r="32">
      <c r="B32" s="77" t="s">
        <v>79</v>
      </c>
      <c r="C32" s="78" t="s">
        <v>80</v>
      </c>
      <c r="D32" s="78" t="s">
        <v>81</v>
      </c>
      <c r="E32" s="79"/>
      <c r="F32" s="79"/>
      <c r="G32" s="79"/>
      <c r="H32" s="79"/>
      <c r="I32" s="80"/>
    </row>
    <row r="33">
      <c r="B33" s="81">
        <f>9/14</f>
        <v>0.6428571429</v>
      </c>
      <c r="C33" s="82">
        <f>2/9</f>
        <v>0.2222222222</v>
      </c>
      <c r="D33" s="83">
        <f>5/14</f>
        <v>0.3571428571</v>
      </c>
      <c r="E33" s="78" t="s">
        <v>82</v>
      </c>
      <c r="F33" s="79"/>
      <c r="G33" s="79"/>
      <c r="H33" s="79"/>
      <c r="I33" s="80"/>
    </row>
    <row r="34">
      <c r="B34" s="81"/>
      <c r="C34" s="83">
        <f t="shared" ref="C34:C36" si="1">3/9</f>
        <v>0.3333333333</v>
      </c>
      <c r="D34" s="83">
        <f>4/14</f>
        <v>0.2857142857</v>
      </c>
      <c r="E34" s="78" t="s">
        <v>83</v>
      </c>
      <c r="F34" s="79"/>
      <c r="G34" s="79"/>
      <c r="H34" s="79"/>
      <c r="I34" s="80"/>
    </row>
    <row r="35">
      <c r="B35" s="81"/>
      <c r="C35" s="83">
        <f t="shared" si="1"/>
        <v>0.3333333333</v>
      </c>
      <c r="D35" s="83">
        <f>7/14</f>
        <v>0.5</v>
      </c>
      <c r="E35" s="78" t="s">
        <v>84</v>
      </c>
      <c r="F35" s="79"/>
      <c r="G35" s="79"/>
      <c r="H35" s="79"/>
      <c r="I35" s="80"/>
    </row>
    <row r="36">
      <c r="B36" s="81"/>
      <c r="C36" s="83">
        <f t="shared" si="1"/>
        <v>0.3333333333</v>
      </c>
      <c r="D36" s="83">
        <f>6/14</f>
        <v>0.4285714286</v>
      </c>
      <c r="E36" s="79" t="s">
        <v>85</v>
      </c>
      <c r="F36" s="79"/>
      <c r="G36" s="79"/>
      <c r="H36" s="79"/>
      <c r="I36" s="80"/>
    </row>
    <row r="37">
      <c r="B37" s="84"/>
      <c r="C37" s="79"/>
      <c r="D37" s="79"/>
      <c r="E37" s="79"/>
      <c r="F37" s="79"/>
      <c r="G37" s="79"/>
      <c r="H37" s="79"/>
      <c r="I37" s="80"/>
    </row>
    <row r="38">
      <c r="B38" s="84" t="s">
        <v>86</v>
      </c>
      <c r="C38" s="79"/>
      <c r="D38" s="79"/>
      <c r="E38" s="79"/>
      <c r="F38" s="79"/>
      <c r="G38" s="79">
        <f>((B33)*(C33*C34*C35*C36))/(D33*D34*D35*D36)</f>
        <v>0.2419753086</v>
      </c>
      <c r="H38" s="79"/>
      <c r="I38" s="80">
        <f>G38/(G38+G47)</f>
        <v>0.2045826514</v>
      </c>
    </row>
    <row r="39">
      <c r="B39" s="84"/>
      <c r="C39" s="79"/>
      <c r="D39" s="79"/>
      <c r="E39" s="79"/>
      <c r="F39" s="79"/>
      <c r="G39" s="79"/>
      <c r="H39" s="79"/>
      <c r="I39" s="80"/>
    </row>
    <row r="40">
      <c r="B40" s="84" t="s">
        <v>87</v>
      </c>
      <c r="C40" s="79"/>
      <c r="D40" s="79"/>
      <c r="E40" s="79"/>
      <c r="F40" s="79"/>
      <c r="G40" s="79"/>
      <c r="H40" s="79"/>
      <c r="I40" s="80"/>
    </row>
    <row r="41">
      <c r="B41" s="77" t="s">
        <v>79</v>
      </c>
      <c r="C41" s="78" t="s">
        <v>80</v>
      </c>
      <c r="D41" s="78" t="s">
        <v>81</v>
      </c>
      <c r="E41" s="79"/>
      <c r="F41" s="79"/>
      <c r="G41" s="79"/>
      <c r="H41" s="79"/>
      <c r="I41" s="80"/>
    </row>
    <row r="42">
      <c r="B42" s="84">
        <f>5/14</f>
        <v>0.3571428571</v>
      </c>
      <c r="C42" s="79">
        <f>3/5</f>
        <v>0.6</v>
      </c>
      <c r="D42" s="83">
        <f>5/14</f>
        <v>0.3571428571</v>
      </c>
      <c r="E42" s="79" t="s">
        <v>47</v>
      </c>
      <c r="F42" s="79"/>
      <c r="G42" s="79"/>
      <c r="H42" s="79"/>
      <c r="I42" s="80"/>
    </row>
    <row r="43">
      <c r="B43" s="84"/>
      <c r="C43" s="79">
        <f>1/5</f>
        <v>0.2</v>
      </c>
      <c r="D43" s="83">
        <f>4/14</f>
        <v>0.2857142857</v>
      </c>
      <c r="E43" s="79" t="s">
        <v>56</v>
      </c>
      <c r="F43" s="79"/>
      <c r="G43" s="79"/>
      <c r="H43" s="79"/>
      <c r="I43" s="80"/>
    </row>
    <row r="44">
      <c r="B44" s="84"/>
      <c r="C44" s="79">
        <f>4/5</f>
        <v>0.8</v>
      </c>
      <c r="D44" s="83">
        <f>7/14</f>
        <v>0.5</v>
      </c>
      <c r="E44" s="79" t="s">
        <v>88</v>
      </c>
      <c r="F44" s="79"/>
      <c r="G44" s="79"/>
      <c r="H44" s="79"/>
      <c r="I44" s="80"/>
    </row>
    <row r="45">
      <c r="B45" s="84"/>
      <c r="C45" s="79">
        <f>3/5</f>
        <v>0.6</v>
      </c>
      <c r="D45" s="83">
        <f>6/14</f>
        <v>0.4285714286</v>
      </c>
      <c r="E45" s="79" t="s">
        <v>85</v>
      </c>
      <c r="F45" s="79"/>
      <c r="G45" s="79"/>
      <c r="H45" s="79"/>
      <c r="I45" s="80"/>
    </row>
    <row r="46">
      <c r="B46" s="84"/>
      <c r="C46" s="79"/>
      <c r="D46" s="79"/>
      <c r="E46" s="79"/>
      <c r="F46" s="79"/>
      <c r="G46" s="79"/>
      <c r="H46" s="79"/>
      <c r="I46" s="80"/>
    </row>
    <row r="47">
      <c r="B47" s="84" t="s">
        <v>89</v>
      </c>
      <c r="C47" s="79"/>
      <c r="D47" s="79"/>
      <c r="E47" s="79"/>
      <c r="F47" s="79"/>
      <c r="G47" s="79">
        <f>((B42)*(C42*C43*C44*C45))/(D42*D43*D44*D45)</f>
        <v>0.9408</v>
      </c>
      <c r="H47" s="79"/>
      <c r="I47" s="80">
        <f>G47/(G38+G47)</f>
        <v>0.7954173486</v>
      </c>
    </row>
    <row r="48">
      <c r="B48" s="84"/>
      <c r="C48" s="79"/>
      <c r="D48" s="79"/>
      <c r="E48" s="79"/>
      <c r="F48" s="79"/>
      <c r="G48" s="79"/>
      <c r="H48" s="79"/>
      <c r="I48" s="80"/>
    </row>
    <row r="49">
      <c r="B49" s="85" t="s">
        <v>90</v>
      </c>
      <c r="C49" s="86"/>
      <c r="D49" s="86"/>
      <c r="E49" s="86"/>
      <c r="F49" s="86"/>
      <c r="G49" s="86"/>
      <c r="H49" s="86"/>
      <c r="I49" s="87"/>
    </row>
    <row r="52">
      <c r="B52" s="74" t="s">
        <v>78</v>
      </c>
      <c r="C52" s="75"/>
      <c r="D52" s="75"/>
      <c r="E52" s="75"/>
      <c r="F52" s="75"/>
      <c r="G52" s="75"/>
      <c r="H52" s="88"/>
      <c r="I52" s="76"/>
    </row>
    <row r="53">
      <c r="B53" s="77" t="s">
        <v>79</v>
      </c>
      <c r="C53" s="78" t="s">
        <v>80</v>
      </c>
      <c r="D53" s="78" t="s">
        <v>81</v>
      </c>
      <c r="E53" s="79"/>
      <c r="F53" s="79"/>
      <c r="G53" s="79"/>
      <c r="I53" s="80"/>
    </row>
    <row r="54">
      <c r="B54" s="81">
        <f>9/14</f>
        <v>0.6428571429</v>
      </c>
      <c r="C54" s="82">
        <f t="shared" ref="C54:C55" si="2">4/9</f>
        <v>0.4444444444</v>
      </c>
      <c r="D54" s="83">
        <f>4/14</f>
        <v>0.2857142857</v>
      </c>
      <c r="E54" s="78" t="s">
        <v>53</v>
      </c>
      <c r="F54" s="79"/>
      <c r="G54" s="79"/>
      <c r="I54" s="80"/>
    </row>
    <row r="55">
      <c r="B55" s="81"/>
      <c r="C55" s="83">
        <f t="shared" si="2"/>
        <v>0.4444444444</v>
      </c>
      <c r="D55" s="83">
        <f>6/14</f>
        <v>0.4285714286</v>
      </c>
      <c r="E55" s="78" t="s">
        <v>55</v>
      </c>
      <c r="F55" s="79"/>
      <c r="G55" s="79"/>
      <c r="I55" s="80"/>
    </row>
    <row r="56">
      <c r="B56" s="81"/>
      <c r="C56" s="83">
        <f t="shared" ref="C56:C57" si="3">6/9</f>
        <v>0.6666666667</v>
      </c>
      <c r="D56" s="83">
        <f>7/14</f>
        <v>0.5</v>
      </c>
      <c r="E56" s="78" t="s">
        <v>91</v>
      </c>
      <c r="F56" s="79"/>
      <c r="G56" s="79"/>
      <c r="I56" s="80"/>
    </row>
    <row r="57">
      <c r="B57" s="81"/>
      <c r="C57" s="83">
        <f t="shared" si="3"/>
        <v>0.6666666667</v>
      </c>
      <c r="D57" s="83">
        <f>8/14</f>
        <v>0.5714285714</v>
      </c>
      <c r="E57" s="78" t="s">
        <v>92</v>
      </c>
      <c r="F57" s="79"/>
      <c r="G57" s="79"/>
      <c r="I57" s="80"/>
    </row>
    <row r="58">
      <c r="B58" s="84"/>
      <c r="C58" s="79"/>
      <c r="D58" s="79"/>
      <c r="E58" s="79"/>
      <c r="F58" s="79"/>
      <c r="G58" s="79"/>
      <c r="I58" s="80"/>
    </row>
    <row r="59">
      <c r="B59" s="84" t="s">
        <v>86</v>
      </c>
      <c r="C59" s="79"/>
      <c r="D59" s="79"/>
      <c r="E59" s="79"/>
      <c r="F59" s="79"/>
      <c r="G59" s="79">
        <f>((B54)*(C54*C55*C56*C57))/(D54*D55*D56*D57)</f>
        <v>1.613168724</v>
      </c>
      <c r="I59" s="80"/>
    </row>
    <row r="60">
      <c r="B60" s="84"/>
      <c r="C60" s="79"/>
      <c r="D60" s="79"/>
      <c r="E60" s="79"/>
      <c r="F60" s="79"/>
      <c r="G60" s="79"/>
      <c r="I60" s="80"/>
    </row>
    <row r="61">
      <c r="B61" s="84" t="s">
        <v>87</v>
      </c>
      <c r="C61" s="79"/>
      <c r="D61" s="79"/>
      <c r="E61" s="79"/>
      <c r="F61" s="79"/>
      <c r="G61" s="79"/>
      <c r="I61" s="80"/>
    </row>
    <row r="62">
      <c r="B62" s="77" t="s">
        <v>79</v>
      </c>
      <c r="C62" s="78" t="s">
        <v>80</v>
      </c>
      <c r="D62" s="78" t="s">
        <v>81</v>
      </c>
      <c r="E62" s="79"/>
      <c r="F62" s="79"/>
      <c r="G62" s="79"/>
      <c r="I62" s="80"/>
    </row>
    <row r="63">
      <c r="B63" s="84">
        <f>5/14</f>
        <v>0.3571428571</v>
      </c>
      <c r="C63" s="79">
        <f>0/5</f>
        <v>0</v>
      </c>
      <c r="D63" s="83">
        <f>4/14</f>
        <v>0.2857142857</v>
      </c>
      <c r="E63" s="78" t="s">
        <v>53</v>
      </c>
      <c r="F63" s="79"/>
      <c r="G63" s="79"/>
      <c r="I63" s="80"/>
    </row>
    <row r="64">
      <c r="B64" s="84"/>
      <c r="C64" s="79">
        <f>2/5</f>
        <v>0.4</v>
      </c>
      <c r="D64" s="83">
        <f>6/14</f>
        <v>0.4285714286</v>
      </c>
      <c r="E64" s="78" t="s">
        <v>55</v>
      </c>
      <c r="F64" s="79"/>
      <c r="G64" s="79"/>
      <c r="I64" s="80"/>
    </row>
    <row r="65">
      <c r="B65" s="84"/>
      <c r="C65" s="79">
        <f>1/5</f>
        <v>0.2</v>
      </c>
      <c r="D65" s="83">
        <f>7/14</f>
        <v>0.5</v>
      </c>
      <c r="E65" s="78" t="s">
        <v>91</v>
      </c>
      <c r="F65" s="79"/>
      <c r="G65" s="79"/>
      <c r="I65" s="80"/>
    </row>
    <row r="66">
      <c r="B66" s="84"/>
      <c r="C66" s="79">
        <f>2/5</f>
        <v>0.4</v>
      </c>
      <c r="D66" s="83">
        <f>8/14</f>
        <v>0.5714285714</v>
      </c>
      <c r="E66" s="78" t="s">
        <v>92</v>
      </c>
      <c r="F66" s="79"/>
      <c r="G66" s="79"/>
      <c r="I66" s="80"/>
    </row>
    <row r="67">
      <c r="B67" s="84"/>
      <c r="C67" s="79"/>
      <c r="D67" s="79"/>
      <c r="E67" s="79"/>
      <c r="F67" s="79"/>
      <c r="G67" s="79"/>
      <c r="I67" s="80"/>
    </row>
    <row r="68">
      <c r="B68" s="84" t="s">
        <v>89</v>
      </c>
      <c r="C68" s="79"/>
      <c r="D68" s="79"/>
      <c r="E68" s="79"/>
      <c r="F68" s="79"/>
      <c r="G68" s="79">
        <f>((B63)*(C63*C64*C65*C66))/(D63*D64*D65*D66)</f>
        <v>0</v>
      </c>
      <c r="I68" s="80"/>
    </row>
    <row r="69">
      <c r="B69" s="89"/>
      <c r="I69" s="80"/>
    </row>
    <row r="70">
      <c r="B70" s="90"/>
      <c r="C70" s="91"/>
      <c r="D70" s="91"/>
      <c r="E70" s="91"/>
      <c r="F70" s="91"/>
      <c r="G70" s="91"/>
      <c r="H70" s="91"/>
      <c r="I70" s="87"/>
    </row>
  </sheetData>
  <mergeCells count="10">
    <mergeCell ref="I9:J9"/>
    <mergeCell ref="N9:O9"/>
    <mergeCell ref="I16:J16"/>
    <mergeCell ref="I22:J22"/>
    <mergeCell ref="N22:O22"/>
    <mergeCell ref="H1:K1"/>
    <mergeCell ref="M1:P1"/>
    <mergeCell ref="I2:J2"/>
    <mergeCell ref="N2:O2"/>
    <mergeCell ref="N16:O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16" width="13.71"/>
    <col customWidth="1" min="17" max="26" width="8.71"/>
  </cols>
  <sheetData>
    <row r="1"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  <c r="H1" s="11" t="s">
        <v>69</v>
      </c>
      <c r="M1" s="92" t="s">
        <v>20</v>
      </c>
    </row>
    <row r="2">
      <c r="A2" s="8">
        <v>1.0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50</v>
      </c>
      <c r="H2" s="51"/>
      <c r="I2" s="52" t="s">
        <v>93</v>
      </c>
      <c r="J2" s="17"/>
      <c r="K2" s="53"/>
      <c r="M2" s="51"/>
      <c r="N2" s="52" t="s">
        <v>93</v>
      </c>
      <c r="O2" s="17"/>
      <c r="P2" s="53"/>
    </row>
    <row r="3">
      <c r="A3" s="8">
        <v>2.0</v>
      </c>
      <c r="B3" s="8" t="s">
        <v>47</v>
      </c>
      <c r="C3" s="8" t="s">
        <v>48</v>
      </c>
      <c r="D3" s="8" t="s">
        <v>49</v>
      </c>
      <c r="E3" s="8" t="s">
        <v>51</v>
      </c>
      <c r="F3" s="8" t="s">
        <v>50</v>
      </c>
      <c r="H3" s="57" t="s">
        <v>39</v>
      </c>
      <c r="I3" s="58" t="s">
        <v>51</v>
      </c>
      <c r="J3" s="57" t="s">
        <v>50</v>
      </c>
      <c r="K3" s="57" t="s">
        <v>52</v>
      </c>
      <c r="M3" s="57" t="s">
        <v>39</v>
      </c>
      <c r="N3" s="58" t="s">
        <v>51</v>
      </c>
      <c r="O3" s="57" t="s">
        <v>50</v>
      </c>
      <c r="P3" s="57" t="s">
        <v>52</v>
      </c>
    </row>
    <row r="4">
      <c r="A4" s="8">
        <v>3.0</v>
      </c>
      <c r="B4" s="8" t="s">
        <v>53</v>
      </c>
      <c r="C4" s="8" t="s">
        <v>48</v>
      </c>
      <c r="D4" s="8" t="s">
        <v>49</v>
      </c>
      <c r="E4" s="8" t="s">
        <v>50</v>
      </c>
      <c r="F4" s="8" t="s">
        <v>51</v>
      </c>
      <c r="H4" s="62" t="s">
        <v>47</v>
      </c>
      <c r="I4" s="63">
        <v>2.0</v>
      </c>
      <c r="J4" s="62">
        <v>3.0</v>
      </c>
      <c r="K4" s="62">
        <v>5.0</v>
      </c>
      <c r="M4" s="62" t="s">
        <v>47</v>
      </c>
      <c r="N4" s="63">
        <f>2/9</f>
        <v>0.2222222222</v>
      </c>
      <c r="O4" s="62">
        <f>3/5</f>
        <v>0.6</v>
      </c>
      <c r="P4" s="62">
        <f>5/14</f>
        <v>0.3571428571</v>
      </c>
    </row>
    <row r="5">
      <c r="A5" s="8">
        <v>4.0</v>
      </c>
      <c r="B5" s="8" t="s">
        <v>54</v>
      </c>
      <c r="C5" s="8" t="s">
        <v>55</v>
      </c>
      <c r="D5" s="8" t="s">
        <v>49</v>
      </c>
      <c r="E5" s="8" t="s">
        <v>50</v>
      </c>
      <c r="F5" s="8" t="s">
        <v>51</v>
      </c>
      <c r="H5" s="62" t="s">
        <v>53</v>
      </c>
      <c r="I5" s="63">
        <v>4.0</v>
      </c>
      <c r="J5" s="62">
        <v>0.0</v>
      </c>
      <c r="K5" s="62">
        <v>4.0</v>
      </c>
      <c r="M5" s="62" t="s">
        <v>53</v>
      </c>
      <c r="N5" s="63">
        <f>4/9</f>
        <v>0.4444444444</v>
      </c>
      <c r="O5" s="62">
        <f>0/5</f>
        <v>0</v>
      </c>
      <c r="P5" s="62">
        <f>4/14</f>
        <v>0.2857142857</v>
      </c>
    </row>
    <row r="6">
      <c r="A6" s="8">
        <v>5.0</v>
      </c>
      <c r="B6" s="8" t="s">
        <v>54</v>
      </c>
      <c r="C6" s="8" t="s">
        <v>56</v>
      </c>
      <c r="D6" s="8" t="s">
        <v>57</v>
      </c>
      <c r="E6" s="8" t="s">
        <v>50</v>
      </c>
      <c r="F6" s="8" t="s">
        <v>51</v>
      </c>
      <c r="H6" s="62" t="s">
        <v>54</v>
      </c>
      <c r="I6" s="63">
        <v>3.0</v>
      </c>
      <c r="J6" s="62">
        <v>2.0</v>
      </c>
      <c r="K6" s="62">
        <v>5.0</v>
      </c>
      <c r="M6" s="62" t="s">
        <v>54</v>
      </c>
      <c r="N6" s="63">
        <f>3/9</f>
        <v>0.3333333333</v>
      </c>
      <c r="O6" s="62">
        <f>2/5</f>
        <v>0.4</v>
      </c>
      <c r="P6" s="62">
        <f>5/14</f>
        <v>0.3571428571</v>
      </c>
    </row>
    <row r="7">
      <c r="A7" s="8">
        <v>6.0</v>
      </c>
      <c r="B7" s="8" t="s">
        <v>54</v>
      </c>
      <c r="C7" s="8" t="s">
        <v>56</v>
      </c>
      <c r="D7" s="8" t="s">
        <v>57</v>
      </c>
      <c r="E7" s="8" t="s">
        <v>51</v>
      </c>
      <c r="F7" s="8" t="s">
        <v>50</v>
      </c>
      <c r="H7" s="57" t="s">
        <v>52</v>
      </c>
      <c r="I7" s="58">
        <v>9.0</v>
      </c>
      <c r="J7" s="57">
        <v>5.0</v>
      </c>
      <c r="K7" s="57">
        <v>14.0</v>
      </c>
      <c r="M7" s="57" t="s">
        <v>52</v>
      </c>
      <c r="N7" s="58">
        <f>9/14</f>
        <v>0.6428571429</v>
      </c>
      <c r="O7" s="57">
        <f>5/14</f>
        <v>0.3571428571</v>
      </c>
      <c r="P7" s="57">
        <f>SUM(P4:P6)</f>
        <v>1</v>
      </c>
    </row>
    <row r="8">
      <c r="A8" s="8">
        <v>7.0</v>
      </c>
      <c r="B8" s="8" t="s">
        <v>53</v>
      </c>
      <c r="C8" s="8" t="s">
        <v>56</v>
      </c>
      <c r="D8" s="8" t="s">
        <v>57</v>
      </c>
      <c r="E8" s="8" t="s">
        <v>51</v>
      </c>
      <c r="F8" s="8" t="s">
        <v>51</v>
      </c>
      <c r="M8" s="79"/>
      <c r="N8" s="79"/>
      <c r="O8" s="79"/>
      <c r="P8" s="79"/>
    </row>
    <row r="9">
      <c r="A9" s="8">
        <v>8.0</v>
      </c>
      <c r="B9" s="8" t="s">
        <v>47</v>
      </c>
      <c r="C9" s="8" t="s">
        <v>55</v>
      </c>
      <c r="D9" s="8" t="s">
        <v>49</v>
      </c>
      <c r="E9" s="8" t="s">
        <v>50</v>
      </c>
      <c r="F9" s="8" t="s">
        <v>50</v>
      </c>
      <c r="M9" s="79"/>
      <c r="N9" s="79"/>
      <c r="O9" s="79"/>
      <c r="P9" s="79"/>
    </row>
    <row r="10">
      <c r="A10" s="8">
        <v>9.0</v>
      </c>
      <c r="B10" s="8" t="s">
        <v>47</v>
      </c>
      <c r="C10" s="8" t="s">
        <v>56</v>
      </c>
      <c r="D10" s="8" t="s">
        <v>57</v>
      </c>
      <c r="E10" s="8" t="s">
        <v>50</v>
      </c>
      <c r="F10" s="8" t="s">
        <v>51</v>
      </c>
      <c r="H10" s="51"/>
      <c r="I10" s="52" t="s">
        <v>93</v>
      </c>
      <c r="J10" s="17"/>
      <c r="K10" s="53"/>
      <c r="M10" s="51"/>
      <c r="N10" s="52" t="s">
        <v>93</v>
      </c>
      <c r="O10" s="17"/>
      <c r="P10" s="53"/>
    </row>
    <row r="11">
      <c r="A11" s="8">
        <v>10.0</v>
      </c>
      <c r="B11" s="8" t="s">
        <v>54</v>
      </c>
      <c r="C11" s="8" t="s">
        <v>55</v>
      </c>
      <c r="D11" s="8" t="s">
        <v>57</v>
      </c>
      <c r="E11" s="8" t="s">
        <v>50</v>
      </c>
      <c r="F11" s="8" t="s">
        <v>51</v>
      </c>
      <c r="H11" s="57" t="s">
        <v>40</v>
      </c>
      <c r="I11" s="58" t="s">
        <v>51</v>
      </c>
      <c r="J11" s="57" t="s">
        <v>50</v>
      </c>
      <c r="K11" s="57" t="s">
        <v>52</v>
      </c>
      <c r="M11" s="57" t="s">
        <v>40</v>
      </c>
      <c r="N11" s="58" t="s">
        <v>51</v>
      </c>
      <c r="O11" s="57" t="s">
        <v>50</v>
      </c>
      <c r="P11" s="57" t="s">
        <v>52</v>
      </c>
    </row>
    <row r="12">
      <c r="A12" s="8">
        <v>11.0</v>
      </c>
      <c r="B12" s="8" t="s">
        <v>47</v>
      </c>
      <c r="C12" s="8" t="s">
        <v>55</v>
      </c>
      <c r="D12" s="8" t="s">
        <v>57</v>
      </c>
      <c r="E12" s="8" t="s">
        <v>51</v>
      </c>
      <c r="F12" s="8" t="s">
        <v>51</v>
      </c>
      <c r="H12" s="62" t="s">
        <v>48</v>
      </c>
      <c r="I12" s="63">
        <v>2.0</v>
      </c>
      <c r="J12" s="62">
        <v>2.0</v>
      </c>
      <c r="K12" s="62">
        <v>4.0</v>
      </c>
      <c r="M12" s="62" t="s">
        <v>48</v>
      </c>
      <c r="N12" s="63">
        <f>2/9</f>
        <v>0.2222222222</v>
      </c>
      <c r="O12" s="62">
        <f t="shared" ref="O12:O13" si="1">2/5</f>
        <v>0.4</v>
      </c>
      <c r="P12" s="62">
        <f>4/14</f>
        <v>0.2857142857</v>
      </c>
    </row>
    <row r="13">
      <c r="A13" s="8">
        <v>12.0</v>
      </c>
      <c r="B13" s="8" t="s">
        <v>53</v>
      </c>
      <c r="C13" s="8" t="s">
        <v>55</v>
      </c>
      <c r="D13" s="8" t="s">
        <v>49</v>
      </c>
      <c r="E13" s="8" t="s">
        <v>51</v>
      </c>
      <c r="F13" s="8" t="s">
        <v>51</v>
      </c>
      <c r="H13" s="62" t="s">
        <v>55</v>
      </c>
      <c r="I13" s="63">
        <v>4.0</v>
      </c>
      <c r="J13" s="62">
        <v>2.0</v>
      </c>
      <c r="K13" s="62">
        <v>6.0</v>
      </c>
      <c r="M13" s="62" t="s">
        <v>55</v>
      </c>
      <c r="N13" s="63">
        <f>4/9</f>
        <v>0.4444444444</v>
      </c>
      <c r="O13" s="62">
        <f t="shared" si="1"/>
        <v>0.4</v>
      </c>
      <c r="P13" s="62">
        <f>6/14</f>
        <v>0.4285714286</v>
      </c>
    </row>
    <row r="14">
      <c r="A14" s="8">
        <v>13.0</v>
      </c>
      <c r="B14" s="8" t="s">
        <v>53</v>
      </c>
      <c r="C14" s="8" t="s">
        <v>48</v>
      </c>
      <c r="D14" s="8" t="s">
        <v>57</v>
      </c>
      <c r="E14" s="8" t="s">
        <v>50</v>
      </c>
      <c r="F14" s="8" t="s">
        <v>51</v>
      </c>
      <c r="H14" s="62" t="s">
        <v>56</v>
      </c>
      <c r="I14" s="63">
        <v>3.0</v>
      </c>
      <c r="J14" s="62">
        <v>1.0</v>
      </c>
      <c r="K14" s="62">
        <v>4.0</v>
      </c>
      <c r="M14" s="62" t="s">
        <v>56</v>
      </c>
      <c r="N14" s="63">
        <f>3/9</f>
        <v>0.3333333333</v>
      </c>
      <c r="O14" s="62">
        <f>1/5</f>
        <v>0.2</v>
      </c>
      <c r="P14" s="62">
        <f>4/14</f>
        <v>0.2857142857</v>
      </c>
    </row>
    <row r="15">
      <c r="A15" s="8">
        <v>14.0</v>
      </c>
      <c r="B15" s="8" t="s">
        <v>54</v>
      </c>
      <c r="C15" s="8" t="s">
        <v>55</v>
      </c>
      <c r="D15" s="8" t="s">
        <v>49</v>
      </c>
      <c r="E15" s="8" t="s">
        <v>51</v>
      </c>
      <c r="F15" s="8" t="s">
        <v>50</v>
      </c>
      <c r="H15" s="57" t="s">
        <v>52</v>
      </c>
      <c r="I15" s="58">
        <v>9.0</v>
      </c>
      <c r="J15" s="57">
        <v>5.0</v>
      </c>
      <c r="K15" s="57">
        <v>14.0</v>
      </c>
      <c r="M15" s="57" t="s">
        <v>52</v>
      </c>
      <c r="N15" s="58">
        <f>9/14</f>
        <v>0.6428571429</v>
      </c>
      <c r="O15" s="57">
        <f>5/14</f>
        <v>0.3571428571</v>
      </c>
      <c r="P15" s="57">
        <f>SUM(P12:P14)</f>
        <v>1</v>
      </c>
    </row>
    <row r="16">
      <c r="M16" s="79"/>
      <c r="N16" s="79"/>
      <c r="O16" s="79"/>
      <c r="P16" s="79"/>
    </row>
    <row r="17">
      <c r="A17" s="73" t="s">
        <v>72</v>
      </c>
      <c r="B17" s="8" t="s">
        <v>47</v>
      </c>
      <c r="C17" s="8" t="s">
        <v>56</v>
      </c>
      <c r="D17" s="8" t="s">
        <v>49</v>
      </c>
      <c r="E17" s="8" t="s">
        <v>51</v>
      </c>
      <c r="M17" s="79"/>
      <c r="N17" s="79"/>
      <c r="O17" s="79"/>
      <c r="P17" s="79"/>
    </row>
    <row r="18">
      <c r="I18" s="11" t="s">
        <v>93</v>
      </c>
      <c r="M18" s="79"/>
      <c r="N18" s="92" t="s">
        <v>93</v>
      </c>
      <c r="P18" s="79"/>
    </row>
    <row r="19">
      <c r="A19" s="73" t="s">
        <v>74</v>
      </c>
      <c r="B19" s="73" t="s">
        <v>53</v>
      </c>
      <c r="C19" s="73" t="s">
        <v>55</v>
      </c>
      <c r="D19" s="73" t="s">
        <v>57</v>
      </c>
      <c r="E19" s="73" t="s">
        <v>50</v>
      </c>
      <c r="H19" s="8" t="s">
        <v>41</v>
      </c>
      <c r="I19" s="8" t="s">
        <v>51</v>
      </c>
      <c r="J19" s="8" t="s">
        <v>50</v>
      </c>
      <c r="K19" s="8" t="s">
        <v>52</v>
      </c>
      <c r="M19" s="79" t="s">
        <v>41</v>
      </c>
      <c r="N19" s="79" t="s">
        <v>51</v>
      </c>
      <c r="O19" s="79" t="s">
        <v>50</v>
      </c>
      <c r="P19" s="79" t="s">
        <v>52</v>
      </c>
    </row>
    <row r="20">
      <c r="H20" s="8" t="s">
        <v>49</v>
      </c>
      <c r="I20" s="35">
        <v>3.0</v>
      </c>
      <c r="J20" s="35">
        <v>4.0</v>
      </c>
      <c r="K20" s="35">
        <v>7.0</v>
      </c>
      <c r="M20" s="79" t="s">
        <v>49</v>
      </c>
      <c r="N20" s="79">
        <f>3/9</f>
        <v>0.3333333333</v>
      </c>
      <c r="O20" s="79">
        <f>4/5</f>
        <v>0.8</v>
      </c>
      <c r="P20" s="79">
        <f t="shared" ref="P20:P21" si="2">7/14</f>
        <v>0.5</v>
      </c>
    </row>
    <row r="21" ht="15.75" customHeight="1">
      <c r="A21" s="73" t="s">
        <v>75</v>
      </c>
      <c r="B21" s="73" t="s">
        <v>54</v>
      </c>
      <c r="C21" s="73" t="s">
        <v>55</v>
      </c>
      <c r="D21" s="73" t="s">
        <v>49</v>
      </c>
      <c r="E21" s="73" t="s">
        <v>51</v>
      </c>
      <c r="H21" s="8" t="s">
        <v>57</v>
      </c>
      <c r="I21" s="35">
        <v>6.0</v>
      </c>
      <c r="J21" s="35">
        <v>1.0</v>
      </c>
      <c r="K21" s="35">
        <v>7.0</v>
      </c>
      <c r="M21" s="79" t="s">
        <v>57</v>
      </c>
      <c r="N21" s="79">
        <f>6/9</f>
        <v>0.6666666667</v>
      </c>
      <c r="O21" s="79">
        <f>1/5</f>
        <v>0.2</v>
      </c>
      <c r="P21" s="79">
        <f t="shared" si="2"/>
        <v>0.5</v>
      </c>
    </row>
    <row r="22" ht="15.75" customHeight="1">
      <c r="H22" s="8" t="s">
        <v>52</v>
      </c>
      <c r="I22" s="35">
        <v>9.0</v>
      </c>
      <c r="J22" s="35">
        <v>5.0</v>
      </c>
      <c r="K22" s="35">
        <v>14.0</v>
      </c>
      <c r="M22" s="79" t="s">
        <v>52</v>
      </c>
      <c r="N22" s="79">
        <f>9/14</f>
        <v>0.6428571429</v>
      </c>
      <c r="O22" s="79">
        <f>5/14</f>
        <v>0.3571428571</v>
      </c>
      <c r="P22" s="79">
        <f>SUM(P20:P21)</f>
        <v>1</v>
      </c>
    </row>
    <row r="23" ht="15.75" customHeight="1">
      <c r="M23" s="79"/>
      <c r="N23" s="79"/>
      <c r="O23" s="79"/>
      <c r="P23" s="79"/>
    </row>
    <row r="24" ht="15.75" customHeight="1">
      <c r="M24" s="79"/>
      <c r="N24" s="79"/>
      <c r="O24" s="79"/>
      <c r="P24" s="79"/>
    </row>
    <row r="25" ht="15.75" customHeight="1">
      <c r="I25" s="11" t="s">
        <v>93</v>
      </c>
      <c r="M25" s="79"/>
      <c r="N25" s="92" t="s">
        <v>93</v>
      </c>
      <c r="P25" s="79"/>
    </row>
    <row r="26" ht="15.75" customHeight="1">
      <c r="H26" s="8" t="s">
        <v>42</v>
      </c>
      <c r="I26" s="8" t="s">
        <v>51</v>
      </c>
      <c r="J26" s="8" t="s">
        <v>50</v>
      </c>
      <c r="K26" s="8" t="s">
        <v>52</v>
      </c>
      <c r="M26" s="79" t="s">
        <v>42</v>
      </c>
      <c r="N26" s="79" t="s">
        <v>51</v>
      </c>
      <c r="O26" s="79" t="s">
        <v>50</v>
      </c>
      <c r="P26" s="79" t="s">
        <v>52</v>
      </c>
    </row>
    <row r="27" ht="15.75" customHeight="1">
      <c r="H27" s="8" t="s">
        <v>51</v>
      </c>
      <c r="I27" s="35">
        <v>3.0</v>
      </c>
      <c r="J27" s="35">
        <v>3.0</v>
      </c>
      <c r="K27" s="35">
        <v>6.0</v>
      </c>
      <c r="M27" s="79" t="s">
        <v>51</v>
      </c>
      <c r="N27" s="79">
        <f>3/9</f>
        <v>0.3333333333</v>
      </c>
      <c r="O27" s="79">
        <f>3/5</f>
        <v>0.6</v>
      </c>
      <c r="P27" s="79">
        <f>6/14</f>
        <v>0.4285714286</v>
      </c>
    </row>
    <row r="28" ht="15.75" customHeight="1">
      <c r="H28" s="8" t="s">
        <v>50</v>
      </c>
      <c r="I28" s="35">
        <v>6.0</v>
      </c>
      <c r="J28" s="35">
        <v>2.0</v>
      </c>
      <c r="K28" s="35">
        <v>8.0</v>
      </c>
      <c r="M28" s="79" t="s">
        <v>50</v>
      </c>
      <c r="N28" s="79">
        <f>6/9</f>
        <v>0.6666666667</v>
      </c>
      <c r="O28" s="79">
        <f>2/5</f>
        <v>0.4</v>
      </c>
      <c r="P28" s="79">
        <f>8/14</f>
        <v>0.5714285714</v>
      </c>
    </row>
    <row r="29" ht="15.75" customHeight="1">
      <c r="H29" s="8" t="s">
        <v>52</v>
      </c>
      <c r="I29" s="35">
        <v>9.0</v>
      </c>
      <c r="J29" s="35">
        <v>5.0</v>
      </c>
      <c r="K29" s="35">
        <v>14.0</v>
      </c>
      <c r="M29" s="79" t="s">
        <v>52</v>
      </c>
      <c r="N29" s="79">
        <f>9/14</f>
        <v>0.6428571429</v>
      </c>
      <c r="O29" s="79">
        <f>5/14</f>
        <v>0.3571428571</v>
      </c>
      <c r="P29" s="79">
        <f>SUM(P27:P28)</f>
        <v>1</v>
      </c>
    </row>
    <row r="30" ht="15.75" customHeight="1"/>
    <row r="31" ht="15.75" customHeight="1"/>
    <row r="32" ht="15.75" customHeight="1">
      <c r="H32" s="79" t="s">
        <v>78</v>
      </c>
      <c r="I32" s="79"/>
      <c r="J32" s="79"/>
      <c r="K32" s="79"/>
      <c r="L32" s="79"/>
      <c r="M32" s="79"/>
      <c r="N32" s="79"/>
    </row>
    <row r="33" ht="15.75" customHeight="1">
      <c r="H33" s="78" t="s">
        <v>79</v>
      </c>
      <c r="I33" s="78" t="s">
        <v>80</v>
      </c>
      <c r="J33" s="78" t="s">
        <v>81</v>
      </c>
      <c r="K33" s="79"/>
      <c r="L33" s="79"/>
      <c r="M33" s="79"/>
      <c r="N33" s="79"/>
    </row>
    <row r="34" ht="15.75" customHeight="1">
      <c r="H34" s="83">
        <f>9/14</f>
        <v>0.6428571429</v>
      </c>
      <c r="I34" s="82">
        <f>2/9</f>
        <v>0.2222222222</v>
      </c>
      <c r="J34" s="83">
        <f>5/14</f>
        <v>0.3571428571</v>
      </c>
      <c r="K34" s="79" t="s">
        <v>47</v>
      </c>
      <c r="L34" s="79"/>
      <c r="M34" s="79"/>
      <c r="N34" s="79"/>
    </row>
    <row r="35" ht="15.75" customHeight="1">
      <c r="H35" s="83"/>
      <c r="I35" s="83">
        <f t="shared" ref="I35:I37" si="3">3/9</f>
        <v>0.3333333333</v>
      </c>
      <c r="J35" s="83">
        <f>4/14</f>
        <v>0.2857142857</v>
      </c>
      <c r="K35" s="79" t="s">
        <v>56</v>
      </c>
      <c r="L35" s="79"/>
      <c r="M35" s="79"/>
      <c r="N35" s="79"/>
    </row>
    <row r="36" ht="15.75" customHeight="1">
      <c r="H36" s="83"/>
      <c r="I36" s="83">
        <f t="shared" si="3"/>
        <v>0.3333333333</v>
      </c>
      <c r="J36" s="83">
        <f>7/14</f>
        <v>0.5</v>
      </c>
      <c r="K36" s="79" t="s">
        <v>88</v>
      </c>
      <c r="L36" s="79"/>
      <c r="M36" s="79"/>
      <c r="N36" s="79"/>
    </row>
    <row r="37" ht="15.75" customHeight="1">
      <c r="H37" s="83"/>
      <c r="I37" s="83">
        <f t="shared" si="3"/>
        <v>0.3333333333</v>
      </c>
      <c r="J37" s="83">
        <f>6/14</f>
        <v>0.4285714286</v>
      </c>
      <c r="K37" s="79" t="s">
        <v>85</v>
      </c>
      <c r="L37" s="79"/>
      <c r="M37" s="79"/>
      <c r="N37" s="79"/>
    </row>
    <row r="38" ht="15.75" customHeight="1">
      <c r="H38" s="79"/>
      <c r="I38" s="79"/>
      <c r="J38" s="79"/>
      <c r="K38" s="79"/>
      <c r="L38" s="79"/>
      <c r="M38" s="79"/>
      <c r="N38" s="79"/>
    </row>
    <row r="39" ht="15.75" customHeight="1">
      <c r="H39" s="79" t="s">
        <v>86</v>
      </c>
      <c r="I39" s="79"/>
      <c r="J39" s="79"/>
      <c r="K39" s="79"/>
      <c r="L39" s="79"/>
      <c r="M39" s="79">
        <f>((H34)*(I34*I35*I36*I37))/(J34*J35*J36*J37)</f>
        <v>0.2419753086</v>
      </c>
      <c r="N39" s="79">
        <f>(H34)*(I34*I35*I36*I37)</f>
        <v>0.005291005291</v>
      </c>
      <c r="O39" s="8">
        <f>N39/(N39+N48)</f>
        <v>0.2045826514</v>
      </c>
    </row>
    <row r="40" ht="15.75" customHeight="1">
      <c r="H40" s="79"/>
      <c r="I40" s="79"/>
      <c r="J40" s="79"/>
      <c r="K40" s="79"/>
      <c r="L40" s="79"/>
      <c r="M40" s="79"/>
      <c r="N40" s="79"/>
    </row>
    <row r="41" ht="15.75" customHeight="1">
      <c r="H41" s="79" t="s">
        <v>87</v>
      </c>
      <c r="I41" s="79"/>
      <c r="J41" s="79"/>
      <c r="K41" s="79"/>
      <c r="L41" s="79"/>
      <c r="M41" s="79"/>
      <c r="N41" s="79"/>
    </row>
    <row r="42" ht="15.75" customHeight="1">
      <c r="H42" s="78" t="s">
        <v>79</v>
      </c>
      <c r="I42" s="78" t="s">
        <v>80</v>
      </c>
      <c r="J42" s="78" t="s">
        <v>81</v>
      </c>
      <c r="K42" s="79"/>
      <c r="L42" s="79"/>
      <c r="M42" s="79"/>
      <c r="N42" s="79"/>
    </row>
    <row r="43" ht="15.75" customHeight="1">
      <c r="H43" s="79">
        <f>O7</f>
        <v>0.3571428571</v>
      </c>
      <c r="I43" s="79">
        <f>O4</f>
        <v>0.6</v>
      </c>
      <c r="J43" s="79">
        <v>0.35714285714285715</v>
      </c>
      <c r="K43" s="79" t="s">
        <v>47</v>
      </c>
      <c r="L43" s="79"/>
      <c r="M43" s="79"/>
      <c r="N43" s="79"/>
    </row>
    <row r="44" ht="15.75" customHeight="1">
      <c r="H44" s="79"/>
      <c r="I44" s="79">
        <f>O14</f>
        <v>0.2</v>
      </c>
      <c r="J44" s="79">
        <v>0.2857142857142857</v>
      </c>
      <c r="K44" s="79" t="s">
        <v>56</v>
      </c>
      <c r="L44" s="79"/>
      <c r="M44" s="79"/>
      <c r="N44" s="79"/>
    </row>
    <row r="45" ht="15.75" customHeight="1">
      <c r="H45" s="79"/>
      <c r="I45" s="79">
        <f>O20</f>
        <v>0.8</v>
      </c>
      <c r="J45" s="79">
        <v>0.5</v>
      </c>
      <c r="K45" s="79" t="s">
        <v>88</v>
      </c>
      <c r="L45" s="79"/>
      <c r="M45" s="79"/>
      <c r="N45" s="79"/>
    </row>
    <row r="46" ht="15.75" customHeight="1">
      <c r="H46" s="79"/>
      <c r="I46" s="79">
        <f>O27</f>
        <v>0.6</v>
      </c>
      <c r="J46" s="79">
        <v>0.42857142857142855</v>
      </c>
      <c r="K46" s="79" t="s">
        <v>85</v>
      </c>
      <c r="L46" s="79"/>
      <c r="M46" s="79"/>
      <c r="N46" s="79"/>
    </row>
    <row r="47" ht="15.75" customHeight="1">
      <c r="H47" s="79"/>
      <c r="I47" s="79"/>
      <c r="J47" s="79"/>
      <c r="K47" s="79"/>
      <c r="L47" s="79"/>
      <c r="M47" s="79"/>
      <c r="N47" s="79"/>
    </row>
    <row r="48" ht="15.75" customHeight="1">
      <c r="H48" s="79" t="s">
        <v>89</v>
      </c>
      <c r="I48" s="79"/>
      <c r="J48" s="79"/>
      <c r="K48" s="79"/>
      <c r="L48" s="79"/>
      <c r="M48" s="79">
        <f>((H43)*(I43*I44*I45*I46))/(J43*J44*J45*J46)</f>
        <v>0.9408</v>
      </c>
      <c r="N48" s="79">
        <f>(H43)*(I43*I44*I45*I46)</f>
        <v>0.02057142857</v>
      </c>
      <c r="O48" s="8">
        <f>N48/(N39+N48)</f>
        <v>0.7954173486</v>
      </c>
    </row>
    <row r="49" ht="15.75" customHeight="1">
      <c r="H49" s="79"/>
      <c r="I49" s="79"/>
      <c r="J49" s="79"/>
      <c r="K49" s="79"/>
      <c r="L49" s="79"/>
      <c r="M49" s="79"/>
      <c r="N49" s="79"/>
    </row>
    <row r="50" ht="15.75" customHeight="1">
      <c r="H50" s="79" t="s">
        <v>90</v>
      </c>
      <c r="I50" s="79"/>
      <c r="J50" s="79"/>
      <c r="K50" s="79"/>
      <c r="L50" s="79"/>
      <c r="M50" s="79"/>
      <c r="N50" s="79"/>
    </row>
    <row r="51" ht="15.75" customHeight="1"/>
    <row r="52" ht="15.75" customHeight="1"/>
    <row r="53" ht="15.75" customHeight="1"/>
    <row r="54" ht="15.75" customHeight="1">
      <c r="H54" s="79" t="s">
        <v>78</v>
      </c>
      <c r="I54" s="79"/>
      <c r="J54" s="79"/>
    </row>
    <row r="55" ht="15.75" customHeight="1">
      <c r="H55" s="78" t="s">
        <v>79</v>
      </c>
      <c r="I55" s="78" t="s">
        <v>80</v>
      </c>
      <c r="J55" s="78" t="s">
        <v>81</v>
      </c>
    </row>
    <row r="56" ht="15.75" customHeight="1">
      <c r="H56" s="8">
        <f>N7</f>
        <v>0.6428571429</v>
      </c>
      <c r="I56" s="8">
        <f>N5</f>
        <v>0.4444444444</v>
      </c>
      <c r="J56" s="8">
        <f>P5</f>
        <v>0.2857142857</v>
      </c>
      <c r="K56" s="73" t="s">
        <v>53</v>
      </c>
    </row>
    <row r="57" ht="15.75" customHeight="1">
      <c r="I57" s="8">
        <f>N13</f>
        <v>0.4444444444</v>
      </c>
      <c r="J57" s="8">
        <f>P13</f>
        <v>0.4285714286</v>
      </c>
      <c r="K57" s="73" t="s">
        <v>55</v>
      </c>
    </row>
    <row r="58" ht="15.75" customHeight="1">
      <c r="I58" s="79">
        <f>N21</f>
        <v>0.6666666667</v>
      </c>
      <c r="J58" s="79">
        <f>P21</f>
        <v>0.5</v>
      </c>
      <c r="K58" s="73" t="s">
        <v>94</v>
      </c>
    </row>
    <row r="59" ht="15.75" customHeight="1">
      <c r="I59" s="79">
        <f>N28</f>
        <v>0.6666666667</v>
      </c>
      <c r="J59" s="79">
        <f>P28</f>
        <v>0.5714285714</v>
      </c>
      <c r="K59" s="73" t="s">
        <v>95</v>
      </c>
    </row>
    <row r="60" ht="15.75" customHeight="1"/>
    <row r="61" ht="15.75" customHeight="1">
      <c r="H61" s="79" t="s">
        <v>86</v>
      </c>
      <c r="L61" s="93">
        <f>(H56*I56*I57*I58*I59)</f>
        <v>0.05643738977</v>
      </c>
    </row>
    <row r="62" ht="15.75" customHeight="1"/>
    <row r="63" ht="15.75" customHeight="1">
      <c r="H63" s="78" t="s">
        <v>79</v>
      </c>
      <c r="I63" s="78" t="s">
        <v>80</v>
      </c>
      <c r="J63" s="78" t="s">
        <v>81</v>
      </c>
    </row>
    <row r="64" ht="15.75" customHeight="1">
      <c r="H64" s="8">
        <f>O7</f>
        <v>0.3571428571</v>
      </c>
      <c r="I64" s="8">
        <f t="shared" ref="I64:J64" si="4">O5</f>
        <v>0</v>
      </c>
      <c r="J64" s="8">
        <f t="shared" si="4"/>
        <v>0.2857142857</v>
      </c>
      <c r="K64" s="73" t="s">
        <v>53</v>
      </c>
    </row>
    <row r="65" ht="15.75" customHeight="1">
      <c r="I65" s="8">
        <f t="shared" ref="I65:J65" si="5">O13</f>
        <v>0.4</v>
      </c>
      <c r="J65" s="8">
        <f t="shared" si="5"/>
        <v>0.4285714286</v>
      </c>
      <c r="K65" s="73" t="s">
        <v>55</v>
      </c>
    </row>
    <row r="66" ht="15.75" customHeight="1">
      <c r="I66" s="79">
        <f t="shared" ref="I66:J66" si="6">O21</f>
        <v>0.2</v>
      </c>
      <c r="J66" s="79">
        <f t="shared" si="6"/>
        <v>0.5</v>
      </c>
      <c r="K66" s="73" t="s">
        <v>94</v>
      </c>
    </row>
    <row r="67" ht="15.75" customHeight="1">
      <c r="I67" s="79">
        <f t="shared" ref="I67:J67" si="7">O28</f>
        <v>0.4</v>
      </c>
      <c r="J67" s="79">
        <f t="shared" si="7"/>
        <v>0.5714285714</v>
      </c>
      <c r="K67" s="73" t="s">
        <v>95</v>
      </c>
    </row>
    <row r="68" ht="15.75" customHeight="1"/>
    <row r="69" ht="15.75" customHeight="1">
      <c r="H69" s="78" t="s">
        <v>96</v>
      </c>
      <c r="L69" s="8">
        <f>(H64*I64*I65*I66*I67)</f>
        <v>0</v>
      </c>
    </row>
    <row r="70" ht="15.75" customHeight="1"/>
    <row r="71" ht="15.75" customHeight="1"/>
    <row r="72" ht="15.75" customHeight="1"/>
    <row r="73" ht="15.75" customHeight="1">
      <c r="H73" s="79" t="s">
        <v>78</v>
      </c>
      <c r="I73" s="79"/>
      <c r="J73" s="79"/>
    </row>
    <row r="74" ht="15.75" customHeight="1">
      <c r="H74" s="78" t="s">
        <v>79</v>
      </c>
      <c r="I74" s="78" t="s">
        <v>80</v>
      </c>
      <c r="J74" s="78" t="s">
        <v>81</v>
      </c>
    </row>
    <row r="75" ht="15.75" customHeight="1">
      <c r="H75" s="79" t="str">
        <f>N26</f>
        <v>Yes</v>
      </c>
      <c r="I75" s="8">
        <f>3/9</f>
        <v>0.3333333333</v>
      </c>
      <c r="J75" s="8">
        <f>5/14</f>
        <v>0.3571428571</v>
      </c>
      <c r="K75" s="73" t="s">
        <v>54</v>
      </c>
    </row>
    <row r="76" ht="15.75" customHeight="1">
      <c r="H76" s="8">
        <f>9/14</f>
        <v>0.6428571429</v>
      </c>
      <c r="I76" s="8">
        <f>4/9</f>
        <v>0.4444444444</v>
      </c>
      <c r="J76" s="8">
        <f>6/14</f>
        <v>0.4285714286</v>
      </c>
      <c r="K76" s="73" t="s">
        <v>55</v>
      </c>
    </row>
    <row r="77" ht="15.75" customHeight="1">
      <c r="I77" s="8">
        <f t="shared" ref="I77:I78" si="8">3/9</f>
        <v>0.3333333333</v>
      </c>
      <c r="J77" s="8">
        <f>7/14</f>
        <v>0.5</v>
      </c>
      <c r="K77" s="73" t="s">
        <v>88</v>
      </c>
    </row>
    <row r="78" ht="15.75" customHeight="1">
      <c r="I78" s="8">
        <f t="shared" si="8"/>
        <v>0.3333333333</v>
      </c>
      <c r="J78" s="8">
        <f>6/14</f>
        <v>0.4285714286</v>
      </c>
      <c r="K78" s="73" t="s">
        <v>97</v>
      </c>
    </row>
    <row r="79" ht="15.75" customHeight="1"/>
    <row r="80" ht="15.75" customHeight="1">
      <c r="H80" s="79" t="s">
        <v>86</v>
      </c>
      <c r="L80" s="93">
        <f>(H76*I75*I76*I77*I78)/(J75*J76*J77*J78)</f>
        <v>0.3226337449</v>
      </c>
    </row>
    <row r="81" ht="15.75" customHeight="1"/>
    <row r="82" ht="15.75" customHeight="1">
      <c r="H82" s="78" t="s">
        <v>79</v>
      </c>
      <c r="I82" s="78" t="s">
        <v>80</v>
      </c>
      <c r="J82" s="78" t="s">
        <v>81</v>
      </c>
    </row>
    <row r="83" ht="15.75" customHeight="1">
      <c r="H83" s="79" t="str">
        <f>O26</f>
        <v>No</v>
      </c>
      <c r="I83" s="8">
        <f t="shared" ref="I83:I84" si="9">2/5</f>
        <v>0.4</v>
      </c>
      <c r="J83" s="8">
        <f>5/14</f>
        <v>0.3571428571</v>
      </c>
      <c r="K83" s="73" t="s">
        <v>54</v>
      </c>
    </row>
    <row r="84" ht="15.75" customHeight="1">
      <c r="H84" s="8">
        <f>5/14</f>
        <v>0.3571428571</v>
      </c>
      <c r="I84" s="8">
        <f t="shared" si="9"/>
        <v>0.4</v>
      </c>
      <c r="J84" s="8">
        <f>6/14</f>
        <v>0.4285714286</v>
      </c>
      <c r="K84" s="73" t="s">
        <v>55</v>
      </c>
    </row>
    <row r="85" ht="15.75" customHeight="1">
      <c r="I85" s="8">
        <f>4/5</f>
        <v>0.8</v>
      </c>
      <c r="J85" s="8">
        <f>7/14</f>
        <v>0.5</v>
      </c>
      <c r="K85" s="73" t="s">
        <v>88</v>
      </c>
    </row>
    <row r="86" ht="15.75" customHeight="1">
      <c r="I86" s="8">
        <f>3/5</f>
        <v>0.6</v>
      </c>
      <c r="J86" s="8">
        <f>6/14</f>
        <v>0.4285714286</v>
      </c>
      <c r="K86" s="73" t="s">
        <v>97</v>
      </c>
    </row>
    <row r="87" ht="15.75" customHeight="1"/>
    <row r="88" ht="15.75" customHeight="1">
      <c r="H88" s="78" t="s">
        <v>96</v>
      </c>
      <c r="L88" s="8">
        <f>(H84*I83*I84*I85*I86)/(J83*J84*J85*J86)</f>
        <v>0.8362666667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I18:J18"/>
    <mergeCell ref="I25:J25"/>
    <mergeCell ref="N25:O25"/>
    <mergeCell ref="H1:K1"/>
    <mergeCell ref="M1:P1"/>
    <mergeCell ref="I2:J2"/>
    <mergeCell ref="N2:O2"/>
    <mergeCell ref="I10:J10"/>
    <mergeCell ref="N10:O10"/>
    <mergeCell ref="N18:O1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