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ohit\OneDrive\Desktop\ROHITH\Training\EXCEL SHEETS\"/>
    </mc:Choice>
  </mc:AlternateContent>
  <xr:revisionPtr revIDLastSave="0" documentId="13_ncr:1_{23192D61-EB8A-4B70-87BD-0E5DF4CA0ECD}" xr6:coauthVersionLast="47" xr6:coauthVersionMax="47" xr10:uidLastSave="{00000000-0000-0000-0000-000000000000}"/>
  <bookViews>
    <workbookView xWindow="-110" yWindow="-110" windowWidth="19420" windowHeight="11020" activeTab="2" xr2:uid="{974E1951-203C-4EEB-ADE1-ECABF80CDCCF}"/>
  </bookViews>
  <sheets>
    <sheet name="Netflix &amp; Prime data" sheetId="3" r:id="rId1"/>
    <sheet name="Netflix &amp; Prime pivots" sheetId="2" r:id="rId2"/>
    <sheet name="Netflix vs Prime Analysis" sheetId="1" r:id="rId3"/>
  </sheets>
  <externalReferences>
    <externalReference r:id="rId4"/>
  </externalReferences>
  <definedNames>
    <definedName name="_xlcn.WorksheetConnection_My_WorkBook.xlsxNetflix1" hidden="1">[1]!Netflix[#Data]</definedName>
    <definedName name="Slicer_Year11">#N/A</definedName>
    <definedName name="Slicer_Year2">#N/A</definedName>
  </definedNames>
  <calcPr calcId="191028"/>
  <pivotCaches>
    <pivotCache cacheId="0" r:id="rId5"/>
    <pivotCache cacheId="11"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flix-db8aa924-494a-4b4f-ac32-33b8de677ff6" name="Netflix1" connection="WorksheetConnection_My_Work Book.xlsx!Netflix1"/>
        </x15:modelTables>
      </x15:dataModel>
    </ext>
  </extLst>
</workbook>
</file>

<file path=xl/calcChain.xml><?xml version="1.0" encoding="utf-8"?>
<calcChain xmlns="http://schemas.openxmlformats.org/spreadsheetml/2006/main">
  <c r="R6" i="1" l="1"/>
  <c r="P6" i="1"/>
  <c r="N6" i="1"/>
  <c r="F6" i="1"/>
  <c r="D6" i="1"/>
  <c r="B6" i="1"/>
  <c r="F30" i="3"/>
  <c r="E30" i="3"/>
  <c r="G30" i="3"/>
  <c r="H30" i="3"/>
  <c r="F31" i="3"/>
  <c r="E31" i="3"/>
  <c r="G31" i="3"/>
  <c r="H31" i="3"/>
  <c r="F32" i="3"/>
  <c r="E32" i="3"/>
  <c r="G32" i="3"/>
  <c r="H32" i="3"/>
  <c r="F33" i="3"/>
  <c r="E33" i="3"/>
  <c r="G33" i="3"/>
  <c r="H33" i="3"/>
  <c r="F34" i="3"/>
  <c r="E34" i="3"/>
  <c r="G34" i="3"/>
  <c r="H34" i="3"/>
  <c r="F35" i="3"/>
  <c r="E35" i="3"/>
  <c r="G35" i="3"/>
  <c r="H35" i="3"/>
  <c r="F36" i="3"/>
  <c r="E36" i="3"/>
  <c r="G36" i="3"/>
  <c r="H36" i="3"/>
  <c r="F37" i="3"/>
  <c r="E37" i="3"/>
  <c r="G37" i="3"/>
  <c r="H37" i="3"/>
  <c r="F38" i="3"/>
  <c r="E38" i="3"/>
  <c r="G38" i="3"/>
  <c r="H38" i="3"/>
  <c r="F39" i="3"/>
  <c r="E39" i="3"/>
  <c r="G39" i="3"/>
  <c r="H39" i="3"/>
  <c r="R4" i="1"/>
  <c r="P4" i="1"/>
  <c r="N4" i="1"/>
  <c r="J40" i="3"/>
  <c r="F40" i="3"/>
  <c r="E40" i="3"/>
  <c r="J14" i="3"/>
  <c r="F13" i="3"/>
  <c r="E13" i="3"/>
  <c r="F12" i="3"/>
  <c r="E12" i="3"/>
  <c r="F11" i="3"/>
  <c r="E11" i="3"/>
  <c r="G11" i="3"/>
  <c r="H11" i="3"/>
  <c r="F10" i="3"/>
  <c r="E10" i="3"/>
  <c r="G10" i="3"/>
  <c r="H10" i="3"/>
  <c r="F9" i="3"/>
  <c r="E9" i="3"/>
  <c r="G9" i="3"/>
  <c r="H9" i="3"/>
  <c r="F8" i="3"/>
  <c r="E8" i="3"/>
  <c r="G8" i="3"/>
  <c r="H8" i="3"/>
  <c r="F7" i="3"/>
  <c r="E7" i="3"/>
  <c r="F6" i="3"/>
  <c r="E6" i="3"/>
  <c r="G6" i="3"/>
  <c r="H6" i="3"/>
  <c r="F5" i="3"/>
  <c r="E5" i="3"/>
  <c r="F4" i="3"/>
  <c r="E4" i="3"/>
  <c r="G7" i="3"/>
  <c r="H7" i="3"/>
  <c r="F14" i="3"/>
  <c r="G5" i="3"/>
  <c r="H5" i="3"/>
  <c r="D4" i="1"/>
  <c r="E14" i="3"/>
  <c r="G13" i="3"/>
  <c r="H13" i="3"/>
  <c r="G12" i="3"/>
  <c r="H12" i="3"/>
  <c r="B4" i="1"/>
  <c r="H40" i="3"/>
  <c r="G4" i="3"/>
  <c r="G40" i="3"/>
  <c r="H4" i="3"/>
  <c r="F4" i="1"/>
  <c r="H14" i="3"/>
  <c r="G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y_Work Book.xlsx!Netflix1" type="102" refreshedVersion="8" minRefreshableVersion="5">
    <extLst>
      <ext xmlns:x15="http://schemas.microsoft.com/office/spreadsheetml/2010/11/main" uri="{DE250136-89BD-433C-8126-D09CA5730AF9}">
        <x15:connection id="Netflix-db8aa924-494a-4b4f-ac32-33b8de677ff6" autoDelete="1">
          <x15:rangePr sourceName="_xlcn.WorksheetConnection_My_WorkBook.xlsxNetflix1"/>
        </x15:connection>
      </ext>
    </extLst>
  </connection>
</connections>
</file>

<file path=xl/sharedStrings.xml><?xml version="1.0" encoding="utf-8"?>
<sst xmlns="http://schemas.openxmlformats.org/spreadsheetml/2006/main" count="61" uniqueCount="42">
  <si>
    <t>NETFLIX</t>
  </si>
  <si>
    <t>PRIME</t>
  </si>
  <si>
    <t>Budget Avg(In Millions)</t>
  </si>
  <si>
    <t>Revenue Avg(In Millions)</t>
  </si>
  <si>
    <t>Profit Avg</t>
  </si>
  <si>
    <t>Budget (in millions USD)</t>
  </si>
  <si>
    <t>Revenue (in millions USD)</t>
  </si>
  <si>
    <t>Profit %</t>
  </si>
  <si>
    <t>Revenue (in million USD)</t>
  </si>
  <si>
    <t>Profits %</t>
  </si>
  <si>
    <t>Year</t>
  </si>
  <si>
    <t>Netflix Spending (in billions USD)</t>
  </si>
  <si>
    <t>Netflix Revenue (in billions USD)</t>
  </si>
  <si>
    <t>Netflix Spending (in millions USD)</t>
  </si>
  <si>
    <t>Netflix Revenue (in millions USD)</t>
  </si>
  <si>
    <t>Profit</t>
  </si>
  <si>
    <t>Top Grossing Netflix Movie</t>
  </si>
  <si>
    <t>"Untitled Netflix Film"</t>
  </si>
  <si>
    <t>"Don't Look Up"</t>
  </si>
  <si>
    <t>"Red Notice"</t>
  </si>
  <si>
    <t>"Extraction"</t>
  </si>
  <si>
    <t>"The Irishman"</t>
  </si>
  <si>
    <t>"Bird Box"</t>
  </si>
  <si>
    <t>"Bright"</t>
  </si>
  <si>
    <t>"Stranger Things"</t>
  </si>
  <si>
    <t>Total</t>
  </si>
  <si>
    <t>Prime Video Spending (in billions USD)</t>
  </si>
  <si>
    <t>Prime Video Revenue (in billions USD)</t>
  </si>
  <si>
    <t>Prime Video Spending (in millions USD)</t>
  </si>
  <si>
    <t>Prime Video Revenue (in millions USD)</t>
  </si>
  <si>
    <t>Top Grossing Prime Video Movie</t>
  </si>
  <si>
    <t>"The Big Sick"</t>
  </si>
  <si>
    <t>"Manchester by the Sea"</t>
  </si>
  <si>
    <t>"The Marvelous Mrs. Maisel"</t>
  </si>
  <si>
    <t>"The Grand Tour"</t>
  </si>
  <si>
    <t>"The Boys"</t>
  </si>
  <si>
    <t>"Fleabag"</t>
  </si>
  <si>
    <t>"Borat Subsequent Moviefilm"</t>
  </si>
  <si>
    <t>"Coming 2 America"</t>
  </si>
  <si>
    <t>"The Tomorrow War"</t>
  </si>
  <si>
    <t>"Untitled Prime Video Film"</t>
  </si>
  <si>
    <r>
      <rPr>
        <b/>
        <sz val="16"/>
        <color rgb="FFFF0000"/>
        <rFont val="Graphique"/>
      </rPr>
      <t>NETFLIX</t>
    </r>
    <r>
      <rPr>
        <sz val="16"/>
        <color theme="0"/>
        <rFont val="Bahnschrift Condensed"/>
        <family val="2"/>
      </rPr>
      <t xml:space="preserve"> vs </t>
    </r>
    <r>
      <rPr>
        <b/>
        <sz val="16"/>
        <color theme="8"/>
        <rFont val="Amazon Ember"/>
      </rPr>
      <t>PRIME</t>
    </r>
    <r>
      <rPr>
        <sz val="16"/>
        <color theme="0"/>
        <rFont val="Bahnschrift Condensed"/>
        <family val="2"/>
      </rPr>
      <t xml:space="preserve"> Yearly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</si>
</sst>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4">
    <font>
      <sz val="11"/>
      <color theme="1"/>
      <name val="Calibri"/>
      <family val="2"/>
      <scheme val="minor"/>
    </font>
    <font>
      <b/>
      <sz val="20"/>
      <color rgb="FFFF0000"/>
      <name val="Graphique"/>
    </font>
    <font>
      <b/>
      <sz val="11"/>
      <color rgb="FFFF0000"/>
      <name val="Bahnschrift SemiBold SemiConden"/>
      <family val="2"/>
    </font>
    <font>
      <sz val="18"/>
      <color theme="0"/>
      <name val="Bahnschrift Condensed"/>
      <family val="2"/>
    </font>
    <font>
      <b/>
      <sz val="20"/>
      <color theme="8"/>
      <name val="Amazon Ember"/>
    </font>
    <font>
      <b/>
      <sz val="11"/>
      <color theme="8"/>
      <name val="Bahnschrift SemiBold SemiConden"/>
      <family val="2"/>
    </font>
    <font>
      <sz val="8"/>
      <color theme="0"/>
      <name val="Georgia"/>
      <family val="1"/>
    </font>
    <font>
      <sz val="20"/>
      <color theme="1"/>
      <name val="Rockwell"/>
      <family val="1"/>
    </font>
    <font>
      <sz val="8"/>
      <color rgb="FFFFFFFF"/>
      <name val="Georgia"/>
      <family val="1"/>
    </font>
    <font>
      <b/>
      <sz val="20"/>
      <color theme="0"/>
      <name val="Rockwell"/>
      <family val="1"/>
    </font>
    <font>
      <b/>
      <sz val="20"/>
      <color theme="9" tint="-0.499984740745262"/>
      <name val="Rockwell"/>
      <family val="1"/>
    </font>
    <font>
      <sz val="16"/>
      <color theme="0"/>
      <name val="Bahnschrift Condensed"/>
      <family val="2"/>
    </font>
    <font>
      <b/>
      <sz val="16"/>
      <color rgb="FFFF0000"/>
      <name val="Graphique"/>
    </font>
    <font>
      <b/>
      <sz val="16"/>
      <color theme="8"/>
      <name val="Amazon Ember"/>
    </font>
  </fonts>
  <fills count="13">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2A2A2A"/>
        <bgColor indexed="64"/>
      </patternFill>
    </fill>
    <fill>
      <patternFill patternType="solid">
        <fgColor theme="2" tint="-0.749992370372631"/>
        <bgColor indexed="64"/>
      </patternFill>
    </fill>
    <fill>
      <patternFill patternType="solid">
        <fgColor rgb="FFFF5050"/>
        <bgColor indexed="64"/>
      </patternFill>
    </fill>
    <fill>
      <patternFill patternType="solid">
        <fgColor rgb="FF41BD7F"/>
        <bgColor indexed="64"/>
      </patternFill>
    </fill>
    <fill>
      <patternFill patternType="solid">
        <fgColor rgb="FF7ED466"/>
        <bgColor indexed="64"/>
      </patternFill>
    </fill>
    <fill>
      <patternFill patternType="solid">
        <fgColor rgb="FF3A3838"/>
        <bgColor rgb="FF000000"/>
      </patternFill>
    </fill>
    <fill>
      <patternFill patternType="solid">
        <fgColor rgb="FFC00000"/>
        <bgColor indexed="64"/>
      </patternFill>
    </fill>
    <fill>
      <patternFill patternType="solid">
        <fgColor theme="9" tint="-0.49998474074526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3" fillId="3" borderId="0" xfId="0" applyFont="1" applyFill="1" applyAlignment="1">
      <alignment horizontal="center" vertical="center"/>
    </xf>
    <xf numFmtId="0" fontId="6" fillId="5" borderId="0" xfId="0" applyFont="1" applyFill="1" applyAlignment="1">
      <alignment horizontal="center" vertical="center"/>
    </xf>
    <xf numFmtId="0" fontId="6" fillId="5" borderId="1" xfId="0" applyFont="1" applyFill="1" applyBorder="1" applyAlignment="1">
      <alignment horizontal="center" vertical="center"/>
    </xf>
    <xf numFmtId="164" fontId="7" fillId="6" borderId="0" xfId="0" applyNumberFormat="1" applyFont="1" applyFill="1" applyAlignment="1">
      <alignment horizontal="center" vertical="center"/>
    </xf>
    <xf numFmtId="164" fontId="7" fillId="7" borderId="0" xfId="0" applyNumberFormat="1" applyFont="1" applyFill="1" applyAlignment="1">
      <alignment horizontal="center" vertical="center"/>
    </xf>
    <xf numFmtId="9" fontId="7" fillId="8" borderId="0" xfId="0" applyNumberFormat="1" applyFont="1" applyFill="1" applyAlignment="1">
      <alignment horizontal="center" vertical="center"/>
    </xf>
    <xf numFmtId="0" fontId="6" fillId="5" borderId="2" xfId="0" applyFont="1" applyFill="1" applyBorder="1" applyAlignment="1">
      <alignment horizontal="center" vertical="center"/>
    </xf>
    <xf numFmtId="0" fontId="8" fillId="9" borderId="1" xfId="0" applyFont="1" applyFill="1" applyBorder="1" applyAlignment="1">
      <alignment horizontal="center" vertical="center"/>
    </xf>
    <xf numFmtId="164" fontId="9" fillId="10" borderId="1" xfId="0" applyNumberFormat="1" applyFont="1" applyFill="1" applyBorder="1" applyAlignment="1">
      <alignment horizontal="center" vertical="center"/>
    </xf>
    <xf numFmtId="164" fontId="9" fillId="11" borderId="0" xfId="0" applyNumberFormat="1" applyFont="1" applyFill="1" applyAlignment="1">
      <alignment horizontal="center" vertical="center"/>
    </xf>
    <xf numFmtId="9" fontId="10" fillId="12" borderId="0" xfId="0" applyNumberFormat="1" applyFont="1" applyFill="1" applyAlignment="1">
      <alignment horizontal="center" vertical="center"/>
    </xf>
    <xf numFmtId="0" fontId="0" fillId="0" borderId="1" xfId="0" applyBorder="1"/>
    <xf numFmtId="9" fontId="0" fillId="0" borderId="1" xfId="0" applyNumberFormat="1" applyBorder="1"/>
    <xf numFmtId="164" fontId="0" fillId="0" borderId="1" xfId="0" applyNumberFormat="1" applyBorder="1" applyAlignment="1">
      <alignment horizontal="right"/>
    </xf>
    <xf numFmtId="164" fontId="0" fillId="0" borderId="1" xfId="0" applyNumberFormat="1" applyBorder="1"/>
    <xf numFmtId="164" fontId="0" fillId="0" borderId="2" xfId="0" applyNumberFormat="1" applyBorder="1"/>
    <xf numFmtId="9" fontId="0" fillId="0" borderId="2" xfId="0" applyNumberFormat="1" applyBorder="1"/>
    <xf numFmtId="164" fontId="0" fillId="0" borderId="3" xfId="0" applyNumberFormat="1" applyBorder="1"/>
    <xf numFmtId="0" fontId="0" fillId="0" borderId="4" xfId="0" applyBorder="1"/>
    <xf numFmtId="164" fontId="0" fillId="0" borderId="0" xfId="0" applyNumberFormat="1"/>
    <xf numFmtId="9" fontId="0" fillId="0" borderId="0" xfId="0" applyNumberFormat="1"/>
    <xf numFmtId="164" fontId="0" fillId="0" borderId="4" xfId="0" applyNumberFormat="1" applyBorder="1"/>
    <xf numFmtId="0" fontId="1" fillId="2" borderId="0" xfId="0" applyFont="1" applyFill="1" applyAlignment="1">
      <alignment horizontal="center" vertical="center"/>
    </xf>
    <xf numFmtId="0" fontId="2" fillId="2" borderId="0" xfId="0" applyFont="1" applyFill="1" applyAlignment="1">
      <alignment horizontal="center" vertical="center"/>
    </xf>
    <xf numFmtId="0" fontId="11" fillId="4"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0" fillId="0" borderId="0" xfId="0" applyAlignment="1">
      <alignment horizontal="center"/>
    </xf>
  </cellXfs>
  <cellStyles count="1">
    <cellStyle name="Normal" xfId="0" builtinId="0"/>
  </cellStyles>
  <dxfs count="112">
    <dxf>
      <numFmt numFmtId="13" formatCode="0%"/>
    </dxf>
    <dxf>
      <numFmt numFmtId="164" formatCode="[$$-409]#,##0"/>
    </dxf>
    <dxf>
      <numFmt numFmtId="164" formatCode="[$$-409]#,##0"/>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3" formatCode="0%"/>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4" formatCode="[$$-409]#,##0"/>
      <alignment horizontal="left"/>
    </dxf>
    <dxf>
      <alignment horizontal="right"/>
    </dxf>
    <dxf>
      <numFmt numFmtId="164" formatCode="[$$-409]#,##0"/>
      <alignment horizontal="right"/>
    </dxf>
    <dxf>
      <numFmt numFmtId="13" formatCode="0%"/>
    </dxf>
    <dxf>
      <numFmt numFmtId="164" formatCode="[$$-409]#,##0"/>
    </dxf>
    <dxf>
      <numFmt numFmtId="164" formatCode="[$$-409]#,##0"/>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3" formatCode="0%"/>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4" formatCode="[$$-409]#,##0"/>
      <alignment horizontal="left"/>
    </dxf>
    <dxf>
      <alignment horizontal="right"/>
    </dxf>
    <dxf>
      <numFmt numFmtId="164" formatCode="[$$-409]#,##0"/>
      <alignment horizontal="right"/>
    </dxf>
    <dxf>
      <numFmt numFmtId="13" formatCode="0%"/>
    </dxf>
    <dxf>
      <numFmt numFmtId="164" formatCode="[$$-409]#,##0"/>
    </dxf>
    <dxf>
      <numFmt numFmtId="164" formatCode="[$$-409]#,##0"/>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3" formatCode="0%"/>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4" formatCode="[$$-409]#,##0"/>
      <alignment horizontal="left"/>
    </dxf>
    <dxf>
      <alignment horizontal="right"/>
    </dxf>
    <dxf>
      <numFmt numFmtId="164" formatCode="[$$-409]#,##0"/>
      <alignment horizontal="right"/>
    </dxf>
    <dxf>
      <numFmt numFmtId="164" formatCode="[$$-409]#,##0"/>
      <alignment horizontal="right"/>
    </dxf>
    <dxf>
      <alignment horizontal="right"/>
    </dxf>
    <dxf>
      <numFmt numFmtId="164" formatCode="[$$-409]#,##0"/>
      <alignment horizontal="lef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3"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4" formatCode="[$$-409]#,##0"/>
    </dxf>
    <dxf>
      <numFmt numFmtId="164" formatCode="[$$-409]#,##0"/>
    </dxf>
    <dxf>
      <numFmt numFmtId="13" formatCode="0%"/>
    </dxf>
    <dxf>
      <numFmt numFmtId="164" formatCode="[$$-409]#,##0"/>
      <border diagonalUp="0" diagonalDown="0" outline="0">
        <left style="thin">
          <color indexed="64"/>
        </left>
        <right style="thin">
          <color indexed="64"/>
        </right>
        <top/>
        <bottom/>
      </border>
    </dxf>
    <dxf>
      <numFmt numFmtId="164" formatCode="[$$-409]#,##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64" formatCode="[$$-409]#,##0"/>
    </dxf>
    <dxf>
      <numFmt numFmtId="164" formatCode="[$$-409]#,##0"/>
      <border diagonalUp="0" diagonalDown="0" outline="0">
        <left style="thin">
          <color indexed="64"/>
        </left>
        <right style="thin">
          <color indexed="64"/>
        </right>
        <top style="thin">
          <color indexed="64"/>
        </top>
        <bottom style="thin">
          <color indexed="64"/>
        </bottom>
      </border>
    </dxf>
    <dxf>
      <numFmt numFmtId="164" formatCode="[$$-409]#,##0"/>
      <border diagonalUp="0" diagonalDown="0" outline="0">
        <left style="thin">
          <color indexed="64"/>
        </left>
        <right style="thin">
          <color indexed="64"/>
        </right>
        <top/>
        <bottom style="thin">
          <color indexed="64"/>
        </bottom>
      </border>
    </dxf>
    <dxf>
      <numFmt numFmtId="164" formatCode="[$$-409]#,##0"/>
      <border diagonalUp="0" diagonalDown="0">
        <left style="thin">
          <color indexed="64"/>
        </left>
        <right style="thin">
          <color indexed="64"/>
        </right>
        <top style="thin">
          <color indexed="64"/>
        </top>
        <bottom style="thin">
          <color indexed="64"/>
        </bottom>
        <vertical/>
        <horizontal/>
      </border>
    </dxf>
    <dxf>
      <numFmt numFmtId="164" formatCode="[$$-409]#,##0"/>
      <border diagonalUp="0" diagonalDown="0" outline="0">
        <left style="thin">
          <color indexed="64"/>
        </left>
        <right style="thin">
          <color indexed="64"/>
        </right>
        <top/>
        <bottom style="thin">
          <color indexed="64"/>
        </bottom>
      </border>
    </dxf>
    <dxf>
      <numFmt numFmtId="164" formatCode="[$$-409]#,##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164" formatCode="[$$-409]#,##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numFmt numFmtId="164" formatCode="[$$-409]#,##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
      <border diagonalUp="0" diagonalDown="0" outline="0">
        <left style="thin">
          <color indexed="64"/>
        </left>
        <right style="thin">
          <color indexed="64"/>
        </right>
        <top/>
        <bottom style="thin">
          <color indexed="64"/>
        </bottom>
      </border>
    </dxf>
    <dxf>
      <numFmt numFmtId="164" formatCode="[$$-409]#,##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outline="0">
        <left style="thin">
          <color indexed="64"/>
        </left>
        <right style="thin">
          <color indexed="64"/>
        </right>
        <top/>
        <bottom style="thin">
          <color indexed="64"/>
        </bottom>
      </border>
    </dxf>
    <dxf>
      <numFmt numFmtId="13" formatCode="0%"/>
      <border diagonalUp="0" diagonalDown="0">
        <left style="thin">
          <color indexed="64"/>
        </left>
        <right style="thin">
          <color indexed="64"/>
        </right>
        <top/>
        <bottom style="thin">
          <color indexed="64"/>
        </bottom>
        <vertical/>
        <horizontal/>
      </border>
    </dxf>
    <dxf>
      <numFmt numFmtId="164" formatCode="[$$-409]#,##0"/>
      <border diagonalUp="0" diagonalDown="0" outline="0">
        <left style="thin">
          <color indexed="64"/>
        </left>
        <right style="thin">
          <color indexed="64"/>
        </right>
        <top style="thin">
          <color indexed="64"/>
        </top>
        <bottom/>
      </border>
    </dxf>
    <dxf>
      <numFmt numFmtId="164" formatCode="[$$-409]#,##0"/>
      <border diagonalUp="0" diagonalDown="0">
        <left style="thin">
          <color indexed="64"/>
        </left>
        <right style="thin">
          <color indexed="64"/>
        </right>
        <top style="thin">
          <color indexed="64"/>
        </top>
        <bottom style="thin">
          <color indexed="64"/>
        </bottom>
        <vertical/>
        <horizontal/>
      </border>
    </dxf>
    <dxf>
      <numFmt numFmtId="164" formatCode="[$$-409]#,##0"/>
      <border diagonalUp="0" diagonalDown="0" outline="0">
        <left style="thin">
          <color indexed="64"/>
        </left>
        <right style="thin">
          <color indexed="64"/>
        </right>
        <top/>
        <bottom style="thin">
          <color indexed="64"/>
        </bottom>
      </border>
    </dxf>
    <dxf>
      <numFmt numFmtId="164" formatCode="[$$-409]#,##0"/>
      <border diagonalUp="0" diagonalDown="0">
        <left style="thin">
          <color indexed="64"/>
        </left>
        <right style="thin">
          <color indexed="64"/>
        </right>
        <top style="thin">
          <color indexed="64"/>
        </top>
        <bottom style="thin">
          <color indexed="64"/>
        </bottom>
        <vertical/>
        <horizontal/>
      </border>
    </dxf>
    <dxf>
      <numFmt numFmtId="164" formatCode="[$$-409]#,##0"/>
      <border diagonalUp="0" diagonalDown="0" outline="0">
        <left style="thin">
          <color indexed="64"/>
        </left>
        <right style="thin">
          <color indexed="64"/>
        </right>
        <top/>
        <bottom style="thin">
          <color indexed="64"/>
        </bottom>
      </border>
    </dxf>
    <dxf>
      <numFmt numFmtId="164" formatCode="[$$-409]#,##0"/>
      <border diagonalUp="0" diagonalDown="0">
        <left style="thin">
          <color indexed="64"/>
        </left>
        <right style="thin">
          <color indexed="64"/>
        </right>
        <top/>
        <bottom style="thin">
          <color indexed="64"/>
        </bottom>
        <vertical/>
        <horizontal/>
      </border>
    </dxf>
    <dxf>
      <border diagonalUp="0" diagonalDown="0" outline="0">
        <left style="thin">
          <color indexed="64"/>
        </left>
        <right style="thin">
          <color indexed="64"/>
        </right>
        <top/>
        <bottom/>
      </border>
    </dxf>
    <dxf>
      <numFmt numFmtId="164" formatCode="[$$-409]#,##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164" formatCode="[$$-409]#,##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vs Prime Report.xlsx]Netflix &amp; Prime pivots!PivotTable4</c:name>
    <c:fmtId val="22"/>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'Netflix &amp; Prime pivots'!$A$3</c:f>
              <c:strCache>
                <c:ptCount val="1"/>
                <c:pt idx="0">
                  <c:v>Budget (in millions USD)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pivots'!$A$4</c:f>
              <c:strCache>
                <c:ptCount val="1"/>
                <c:pt idx="0">
                  <c:v>Total</c:v>
                </c:pt>
              </c:strCache>
            </c:strRef>
          </c:cat>
          <c:val>
            <c:numRef>
              <c:f>'Netflix &amp; Prime pivots'!$A$4</c:f>
              <c:numCache>
                <c:formatCode>[$$-409]#,##0</c:formatCode>
                <c:ptCount val="1"/>
                <c:pt idx="0">
                  <c:v>4000</c:v>
                </c:pt>
              </c:numCache>
            </c:numRef>
          </c:val>
          <c:extLst>
            <c:ext xmlns:c16="http://schemas.microsoft.com/office/drawing/2014/chart" uri="{C3380CC4-5D6E-409C-BE32-E72D297353CC}">
              <c16:uniqueId val="{00000000-673C-457D-A4BC-B721D0BF3BF0}"/>
            </c:ext>
          </c:extLst>
        </c:ser>
        <c:ser>
          <c:idx val="1"/>
          <c:order val="1"/>
          <c:tx>
            <c:strRef>
              <c:f>'Netflix &amp; Prime pivots'!$B$3</c:f>
              <c:strCache>
                <c:ptCount val="1"/>
                <c:pt idx="0">
                  <c:v>Revenue (in million USD)</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pivots'!$A$4</c:f>
              <c:strCache>
                <c:ptCount val="1"/>
                <c:pt idx="0">
                  <c:v>Total</c:v>
                </c:pt>
              </c:strCache>
            </c:strRef>
          </c:cat>
          <c:val>
            <c:numRef>
              <c:f>'Netflix &amp; Prime pivots'!$B$4</c:f>
              <c:numCache>
                <c:formatCode>[$$-409]#,##0</c:formatCode>
                <c:ptCount val="1"/>
                <c:pt idx="0">
                  <c:v>7500</c:v>
                </c:pt>
              </c:numCache>
            </c:numRef>
          </c:val>
          <c:extLst>
            <c:ext xmlns:c16="http://schemas.microsoft.com/office/drawing/2014/chart" uri="{C3380CC4-5D6E-409C-BE32-E72D297353CC}">
              <c16:uniqueId val="{00000001-673C-457D-A4BC-B721D0BF3BF0}"/>
            </c:ext>
          </c:extLst>
        </c:ser>
        <c:ser>
          <c:idx val="2"/>
          <c:order val="2"/>
          <c:tx>
            <c:strRef>
              <c:f>'Netflix &amp; Prime pivots'!$C$3</c:f>
              <c:strCache>
                <c:ptCount val="1"/>
                <c:pt idx="0">
                  <c:v>Profit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pivots'!$A$4</c:f>
              <c:strCache>
                <c:ptCount val="1"/>
                <c:pt idx="0">
                  <c:v>Total</c:v>
                </c:pt>
              </c:strCache>
            </c:strRef>
          </c:cat>
          <c:val>
            <c:numRef>
              <c:f>'Netflix &amp; Prime pivots'!$C$4</c:f>
              <c:numCache>
                <c:formatCode>0%</c:formatCode>
                <c:ptCount val="1"/>
                <c:pt idx="0">
                  <c:v>0.875</c:v>
                </c:pt>
              </c:numCache>
            </c:numRef>
          </c:val>
          <c:extLst>
            <c:ext xmlns:c16="http://schemas.microsoft.com/office/drawing/2014/chart" uri="{C3380CC4-5D6E-409C-BE32-E72D297353CC}">
              <c16:uniqueId val="{00000002-673C-457D-A4BC-B721D0BF3BF0}"/>
            </c:ext>
          </c:extLst>
        </c:ser>
        <c:dLbls>
          <c:dLblPos val="outEnd"/>
          <c:showLegendKey val="0"/>
          <c:showVal val="1"/>
          <c:showCatName val="0"/>
          <c:showSerName val="0"/>
          <c:showPercent val="0"/>
          <c:showBubbleSize val="0"/>
        </c:dLbls>
        <c:gapWidth val="100"/>
        <c:overlap val="-24"/>
        <c:axId val="1134065551"/>
        <c:axId val="1140593695"/>
      </c:barChart>
      <c:catAx>
        <c:axId val="113406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0593695"/>
        <c:crosses val="autoZero"/>
        <c:auto val="1"/>
        <c:lblAlgn val="ctr"/>
        <c:lblOffset val="100"/>
        <c:noMultiLvlLbl val="0"/>
      </c:catAx>
      <c:valAx>
        <c:axId val="1140593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40655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vs Prime Report.xlsx]Netflix &amp; Prime pivots!PivotTable6</c:name>
    <c:fmtId val="15"/>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'Netflix &amp; Prime pivots'!$I$3</c:f>
              <c:strCache>
                <c:ptCount val="1"/>
                <c:pt idx="0">
                  <c:v>Budget (in millions USD)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pivots'!$I$4</c:f>
              <c:strCache>
                <c:ptCount val="1"/>
                <c:pt idx="0">
                  <c:v>Total</c:v>
                </c:pt>
              </c:strCache>
            </c:strRef>
          </c:cat>
          <c:val>
            <c:numRef>
              <c:f>'Netflix &amp; Prime pivots'!$I$4</c:f>
              <c:numCache>
                <c:formatCode>[$$-409]#,##0</c:formatCode>
                <c:ptCount val="1"/>
                <c:pt idx="0">
                  <c:v>3000</c:v>
                </c:pt>
              </c:numCache>
            </c:numRef>
          </c:val>
          <c:extLst>
            <c:ext xmlns:c16="http://schemas.microsoft.com/office/drawing/2014/chart" uri="{C3380CC4-5D6E-409C-BE32-E72D297353CC}">
              <c16:uniqueId val="{00000000-DEF2-4FE3-BF2D-884F87107E31}"/>
            </c:ext>
          </c:extLst>
        </c:ser>
        <c:ser>
          <c:idx val="1"/>
          <c:order val="1"/>
          <c:tx>
            <c:strRef>
              <c:f>'Netflix &amp; Prime pivots'!$J$3</c:f>
              <c:strCache>
                <c:ptCount val="1"/>
                <c:pt idx="0">
                  <c:v>Revenue (in million USD)</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pivots'!$I$4</c:f>
              <c:strCache>
                <c:ptCount val="1"/>
                <c:pt idx="0">
                  <c:v>Total</c:v>
                </c:pt>
              </c:strCache>
            </c:strRef>
          </c:cat>
          <c:val>
            <c:numRef>
              <c:f>'Netflix &amp; Prime pivots'!$J$4</c:f>
              <c:numCache>
                <c:formatCode>[$$-409]#,##0</c:formatCode>
                <c:ptCount val="1"/>
                <c:pt idx="0">
                  <c:v>5500</c:v>
                </c:pt>
              </c:numCache>
            </c:numRef>
          </c:val>
          <c:extLst>
            <c:ext xmlns:c16="http://schemas.microsoft.com/office/drawing/2014/chart" uri="{C3380CC4-5D6E-409C-BE32-E72D297353CC}">
              <c16:uniqueId val="{00000001-DEF2-4FE3-BF2D-884F87107E31}"/>
            </c:ext>
          </c:extLst>
        </c:ser>
        <c:ser>
          <c:idx val="2"/>
          <c:order val="2"/>
          <c:tx>
            <c:strRef>
              <c:f>'Netflix &amp; Prime pivots'!$K$3</c:f>
              <c:strCache>
                <c:ptCount val="1"/>
                <c:pt idx="0">
                  <c:v>Profits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pivots'!$I$4</c:f>
              <c:strCache>
                <c:ptCount val="1"/>
                <c:pt idx="0">
                  <c:v>Total</c:v>
                </c:pt>
              </c:strCache>
            </c:strRef>
          </c:cat>
          <c:val>
            <c:numRef>
              <c:f>'Netflix &amp; Prime pivots'!$K$4</c:f>
              <c:numCache>
                <c:formatCode>0%</c:formatCode>
                <c:ptCount val="1"/>
                <c:pt idx="0">
                  <c:v>0.83333333333333337</c:v>
                </c:pt>
              </c:numCache>
            </c:numRef>
          </c:val>
          <c:extLst>
            <c:ext xmlns:c16="http://schemas.microsoft.com/office/drawing/2014/chart" uri="{C3380CC4-5D6E-409C-BE32-E72D297353CC}">
              <c16:uniqueId val="{00000002-DEF2-4FE3-BF2D-884F87107E31}"/>
            </c:ext>
          </c:extLst>
        </c:ser>
        <c:dLbls>
          <c:dLblPos val="outEnd"/>
          <c:showLegendKey val="0"/>
          <c:showVal val="1"/>
          <c:showCatName val="0"/>
          <c:showSerName val="0"/>
          <c:showPercent val="0"/>
          <c:showBubbleSize val="0"/>
        </c:dLbls>
        <c:gapWidth val="100"/>
        <c:overlap val="-24"/>
        <c:axId val="1309135471"/>
        <c:axId val="1140612047"/>
      </c:barChart>
      <c:catAx>
        <c:axId val="13091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0612047"/>
        <c:crosses val="autoZero"/>
        <c:auto val="1"/>
        <c:lblAlgn val="ctr"/>
        <c:lblOffset val="100"/>
        <c:noMultiLvlLbl val="0"/>
      </c:catAx>
      <c:valAx>
        <c:axId val="114061204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091354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vs Prime Report.xlsx]Netflix &amp; Prime pivots!PivotTable4</c:name>
    <c:fmtId val="25"/>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'Netflix &amp; Prime pivots'!$A$3</c:f>
              <c:strCache>
                <c:ptCount val="1"/>
                <c:pt idx="0">
                  <c:v>Budget (in millions USD)</c:v>
                </c:pt>
              </c:strCache>
            </c:strRef>
          </c:tx>
          <c:spPr>
            <a:solidFill>
              <a:srgbClr val="C00000"/>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pivots'!$A$4</c:f>
              <c:strCache>
                <c:ptCount val="1"/>
                <c:pt idx="0">
                  <c:v>Total</c:v>
                </c:pt>
              </c:strCache>
            </c:strRef>
          </c:cat>
          <c:val>
            <c:numRef>
              <c:f>'Netflix &amp; Prime pivots'!$A$4</c:f>
              <c:numCache>
                <c:formatCode>[$$-409]#,##0</c:formatCode>
                <c:ptCount val="1"/>
                <c:pt idx="0">
                  <c:v>4000</c:v>
                </c:pt>
              </c:numCache>
            </c:numRef>
          </c:val>
          <c:extLst>
            <c:ext xmlns:c16="http://schemas.microsoft.com/office/drawing/2014/chart" uri="{C3380CC4-5D6E-409C-BE32-E72D297353CC}">
              <c16:uniqueId val="{00000001-C59E-424F-B5A6-466EB91E699B}"/>
            </c:ext>
          </c:extLst>
        </c:ser>
        <c:ser>
          <c:idx val="1"/>
          <c:order val="1"/>
          <c:tx>
            <c:strRef>
              <c:f>'Netflix &amp; Prime pivots'!$B$3</c:f>
              <c:strCache>
                <c:ptCount val="1"/>
                <c:pt idx="0">
                  <c:v>Revenue (in million USD)</c:v>
                </c:pt>
              </c:strCache>
            </c:strRef>
          </c:tx>
          <c:spPr>
            <a:solidFill>
              <a:schemeClr val="accent6">
                <a:lumMod val="50000"/>
              </a:schemeClr>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pivots'!$A$4</c:f>
              <c:strCache>
                <c:ptCount val="1"/>
                <c:pt idx="0">
                  <c:v>Total</c:v>
                </c:pt>
              </c:strCache>
            </c:strRef>
          </c:cat>
          <c:val>
            <c:numRef>
              <c:f>'Netflix &amp; Prime pivots'!$B$4</c:f>
              <c:numCache>
                <c:formatCode>[$$-409]#,##0</c:formatCode>
                <c:ptCount val="1"/>
                <c:pt idx="0">
                  <c:v>7500</c:v>
                </c:pt>
              </c:numCache>
            </c:numRef>
          </c:val>
          <c:extLst>
            <c:ext xmlns:c16="http://schemas.microsoft.com/office/drawing/2014/chart" uri="{C3380CC4-5D6E-409C-BE32-E72D297353CC}">
              <c16:uniqueId val="{00000003-C59E-424F-B5A6-466EB91E699B}"/>
            </c:ext>
          </c:extLst>
        </c:ser>
        <c:ser>
          <c:idx val="2"/>
          <c:order val="2"/>
          <c:tx>
            <c:strRef>
              <c:f>'Netflix &amp; Prime pivots'!$C$3</c:f>
              <c:strCache>
                <c:ptCount val="1"/>
                <c:pt idx="0">
                  <c:v>Profit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pivots'!$A$4</c:f>
              <c:strCache>
                <c:ptCount val="1"/>
                <c:pt idx="0">
                  <c:v>Total</c:v>
                </c:pt>
              </c:strCache>
            </c:strRef>
          </c:cat>
          <c:val>
            <c:numRef>
              <c:f>'Netflix &amp; Prime pivots'!$C$4</c:f>
              <c:numCache>
                <c:formatCode>0%</c:formatCode>
                <c:ptCount val="1"/>
                <c:pt idx="0">
                  <c:v>0.875</c:v>
                </c:pt>
              </c:numCache>
            </c:numRef>
          </c:val>
          <c:extLst>
            <c:ext xmlns:c16="http://schemas.microsoft.com/office/drawing/2014/chart" uri="{C3380CC4-5D6E-409C-BE32-E72D297353CC}">
              <c16:uniqueId val="{00000005-C59E-424F-B5A6-466EB91E699B}"/>
            </c:ext>
          </c:extLst>
        </c:ser>
        <c:dLbls>
          <c:dLblPos val="outEnd"/>
          <c:showLegendKey val="0"/>
          <c:showVal val="1"/>
          <c:showCatName val="0"/>
          <c:showSerName val="0"/>
          <c:showPercent val="0"/>
          <c:showBubbleSize val="0"/>
        </c:dLbls>
        <c:gapWidth val="100"/>
        <c:overlap val="-24"/>
        <c:axId val="1134065551"/>
        <c:axId val="1140593695"/>
      </c:barChart>
      <c:catAx>
        <c:axId val="113406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crossAx val="1140593695"/>
        <c:crosses val="autoZero"/>
        <c:auto val="1"/>
        <c:lblAlgn val="ctr"/>
        <c:lblOffset val="100"/>
        <c:noMultiLvlLbl val="0"/>
      </c:catAx>
      <c:valAx>
        <c:axId val="1140593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crossAx val="1134065551"/>
        <c:crosses val="autoZero"/>
        <c:crossBetween val="between"/>
        <c:majorUnit val="2000"/>
        <c:minorUnit val="500"/>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ln w="0">
                  <a:solidFill>
                    <a:schemeClr val="tx1"/>
                  </a:solidFill>
                </a:ln>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showDLblsOverMax val="0"/>
    <c:extLst/>
  </c:chart>
  <c:spPr>
    <a:solidFill>
      <a:schemeClr val="bg1"/>
    </a:solidFill>
    <a:ln w="28575" cap="flat" cmpd="sng" algn="ctr">
      <a:solidFill>
        <a:srgbClr val="FF0000"/>
      </a:solidFill>
      <a:prstDash val="dash"/>
      <a:round/>
    </a:ln>
    <a:effectLst/>
  </c:spPr>
  <c:txPr>
    <a:bodyPr/>
    <a:lstStyle/>
    <a:p>
      <a:pPr>
        <a:defRPr>
          <a:ln w="0">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vs Prime Report.xlsx]Netflix &amp; Prime pivots!PivotTable6</c:name>
    <c:fmtId val="1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w="0">
                    <a:solidFill>
                      <a:schemeClr val="tx1"/>
                    </a:solid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w="0">
                    <a:solidFill>
                      <a:schemeClr val="tx1"/>
                    </a:solid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w="0">
                    <a:solidFill>
                      <a:schemeClr val="tx1"/>
                    </a:solid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'Netflix &amp; Prime pivots'!$I$3</c:f>
              <c:strCache>
                <c:ptCount val="1"/>
                <c:pt idx="0">
                  <c:v>Budget (in millions USD)</c:v>
                </c:pt>
              </c:strCache>
            </c:strRef>
          </c:tx>
          <c:spPr>
            <a:solidFill>
              <a:srgbClr val="C00000"/>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w="0">
                      <a:solidFill>
                        <a:schemeClr val="tx1"/>
                      </a:solid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pivots'!$I$4</c:f>
              <c:strCache>
                <c:ptCount val="1"/>
                <c:pt idx="0">
                  <c:v>Total</c:v>
                </c:pt>
              </c:strCache>
            </c:strRef>
          </c:cat>
          <c:val>
            <c:numRef>
              <c:f>'Netflix &amp; Prime pivots'!$I$4</c:f>
              <c:numCache>
                <c:formatCode>[$$-409]#,##0</c:formatCode>
                <c:ptCount val="1"/>
                <c:pt idx="0">
                  <c:v>3000</c:v>
                </c:pt>
              </c:numCache>
            </c:numRef>
          </c:val>
          <c:extLst>
            <c:ext xmlns:c16="http://schemas.microsoft.com/office/drawing/2014/chart" uri="{C3380CC4-5D6E-409C-BE32-E72D297353CC}">
              <c16:uniqueId val="{00000001-FCA9-449A-90A6-4BBC16DE9498}"/>
            </c:ext>
          </c:extLst>
        </c:ser>
        <c:ser>
          <c:idx val="1"/>
          <c:order val="1"/>
          <c:tx>
            <c:strRef>
              <c:f>'Netflix &amp; Prime pivots'!$J$3</c:f>
              <c:strCache>
                <c:ptCount val="1"/>
                <c:pt idx="0">
                  <c:v>Revenue (in million USD)</c:v>
                </c:pt>
              </c:strCache>
            </c:strRef>
          </c:tx>
          <c:spPr>
            <a:solidFill>
              <a:schemeClr val="accent6">
                <a:lumMod val="50000"/>
              </a:schemeClr>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w="0">
                      <a:solidFill>
                        <a:schemeClr val="tx1"/>
                      </a:solid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pivots'!$I$4</c:f>
              <c:strCache>
                <c:ptCount val="1"/>
                <c:pt idx="0">
                  <c:v>Total</c:v>
                </c:pt>
              </c:strCache>
            </c:strRef>
          </c:cat>
          <c:val>
            <c:numRef>
              <c:f>'Netflix &amp; Prime pivots'!$J$4</c:f>
              <c:numCache>
                <c:formatCode>[$$-409]#,##0</c:formatCode>
                <c:ptCount val="1"/>
                <c:pt idx="0">
                  <c:v>5500</c:v>
                </c:pt>
              </c:numCache>
            </c:numRef>
          </c:val>
          <c:extLst>
            <c:ext xmlns:c16="http://schemas.microsoft.com/office/drawing/2014/chart" uri="{C3380CC4-5D6E-409C-BE32-E72D297353CC}">
              <c16:uniqueId val="{00000003-FCA9-449A-90A6-4BBC16DE9498}"/>
            </c:ext>
          </c:extLst>
        </c:ser>
        <c:ser>
          <c:idx val="2"/>
          <c:order val="2"/>
          <c:tx>
            <c:strRef>
              <c:f>'Netflix &amp; Prime pivots'!$K$3</c:f>
              <c:strCache>
                <c:ptCount val="1"/>
                <c:pt idx="0">
                  <c:v>Profits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w="0">
                      <a:solidFill>
                        <a:schemeClr val="tx1"/>
                      </a:solid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'Netflix &amp; Prime pivots'!$I$4</c:f>
              <c:strCache>
                <c:ptCount val="1"/>
                <c:pt idx="0">
                  <c:v>Total</c:v>
                </c:pt>
              </c:strCache>
            </c:strRef>
          </c:cat>
          <c:val>
            <c:numRef>
              <c:f>'Netflix &amp; Prime pivots'!$K$4</c:f>
              <c:numCache>
                <c:formatCode>0%</c:formatCode>
                <c:ptCount val="1"/>
                <c:pt idx="0">
                  <c:v>0.83333333333333337</c:v>
                </c:pt>
              </c:numCache>
            </c:numRef>
          </c:val>
          <c:extLst>
            <c:ext xmlns:c16="http://schemas.microsoft.com/office/drawing/2014/chart" uri="{C3380CC4-5D6E-409C-BE32-E72D297353CC}">
              <c16:uniqueId val="{00000005-FCA9-449A-90A6-4BBC16DE9498}"/>
            </c:ext>
          </c:extLst>
        </c:ser>
        <c:dLbls>
          <c:dLblPos val="outEnd"/>
          <c:showLegendKey val="0"/>
          <c:showVal val="1"/>
          <c:showCatName val="0"/>
          <c:showSerName val="0"/>
          <c:showPercent val="0"/>
          <c:showBubbleSize val="0"/>
        </c:dLbls>
        <c:gapWidth val="100"/>
        <c:overlap val="-24"/>
        <c:axId val="1309135471"/>
        <c:axId val="1140612047"/>
      </c:barChart>
      <c:catAx>
        <c:axId val="13091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ln w="0">
                  <a:solidFill>
                    <a:schemeClr val="tx1"/>
                  </a:solidFill>
                </a:ln>
                <a:solidFill>
                  <a:schemeClr val="dk1"/>
                </a:solidFill>
                <a:latin typeface="+mn-lt"/>
                <a:ea typeface="+mn-ea"/>
                <a:cs typeface="+mn-cs"/>
              </a:defRPr>
            </a:pPr>
            <a:endParaRPr lang="en-US"/>
          </a:p>
        </c:txPr>
        <c:crossAx val="1140612047"/>
        <c:crosses val="autoZero"/>
        <c:auto val="1"/>
        <c:lblAlgn val="ctr"/>
        <c:lblOffset val="100"/>
        <c:noMultiLvlLbl val="0"/>
      </c:catAx>
      <c:valAx>
        <c:axId val="114061204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ln w="0">
                  <a:solidFill>
                    <a:schemeClr val="tx1"/>
                  </a:solidFill>
                </a:ln>
                <a:solidFill>
                  <a:schemeClr val="dk1"/>
                </a:solidFill>
                <a:latin typeface="+mn-lt"/>
                <a:ea typeface="+mn-ea"/>
                <a:cs typeface="+mn-cs"/>
              </a:defRPr>
            </a:pPr>
            <a:endParaRPr lang="en-US"/>
          </a:p>
        </c:txPr>
        <c:crossAx val="1309135471"/>
        <c:crosses val="autoZero"/>
        <c:crossBetween val="between"/>
        <c:majorUnit val="2000"/>
        <c:minorUnit val="500"/>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lang="en-US" sz="900" b="0" i="0" u="none" strike="noStrike" kern="1200" baseline="0">
                <a:ln w="0">
                  <a:solidFill>
                    <a:schemeClr val="tx1"/>
                  </a:solidFill>
                </a:ln>
                <a:solidFill>
                  <a:schemeClr val="dk1"/>
                </a:solidFill>
                <a:latin typeface="+mn-lt"/>
                <a:ea typeface="+mn-ea"/>
                <a:cs typeface="+mn-cs"/>
              </a:defRPr>
            </a:pPr>
            <a:endParaRPr lang="en-US"/>
          </a:p>
        </c:txPr>
      </c:dTable>
      <c:spPr>
        <a:noFill/>
        <a:ln>
          <a:noFill/>
        </a:ln>
        <a:effectLst/>
      </c:spPr>
    </c:plotArea>
    <c:plotVisOnly val="1"/>
    <c:dispBlanksAs val="gap"/>
    <c:showDLblsOverMax val="0"/>
    <c:extLst/>
  </c:chart>
  <c:spPr>
    <a:solidFill>
      <a:schemeClr val="bg1"/>
    </a:solidFill>
    <a:ln w="28575" cap="flat" cmpd="sng" algn="ctr">
      <a:solidFill>
        <a:schemeClr val="accent5"/>
      </a:solidFill>
      <a:prstDash val="dash"/>
      <a:round/>
    </a:ln>
    <a:effectLst/>
  </c:spPr>
  <c:txPr>
    <a:bodyPr/>
    <a:lstStyle/>
    <a:p>
      <a:pPr>
        <a:defRPr lang="en-US" sz="900" b="0" i="0" u="none" strike="noStrike" kern="1200" baseline="0">
          <a:ln w="0">
            <a:solidFill>
              <a:schemeClr val="tx1"/>
            </a:solidFill>
          </a:ln>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184150</xdr:colOff>
      <xdr:row>5</xdr:row>
      <xdr:rowOff>127001</xdr:rowOff>
    </xdr:from>
    <xdr:to>
      <xdr:col>6</xdr:col>
      <xdr:colOff>184150</xdr:colOff>
      <xdr:row>15</xdr:row>
      <xdr:rowOff>38101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77B13D00-1BEA-4464-8536-7B6D6B46B51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714750" y="104775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5</xdr:row>
      <xdr:rowOff>114300</xdr:rowOff>
    </xdr:from>
    <xdr:to>
      <xdr:col>3</xdr:col>
      <xdr:colOff>139700</xdr:colOff>
      <xdr:row>20</xdr:row>
      <xdr:rowOff>95250</xdr:rowOff>
    </xdr:to>
    <xdr:graphicFrame macro="">
      <xdr:nvGraphicFramePr>
        <xdr:cNvPr id="3" name="Chart 2">
          <a:extLst>
            <a:ext uri="{FF2B5EF4-FFF2-40B4-BE49-F238E27FC236}">
              <a16:creationId xmlns:a16="http://schemas.microsoft.com/office/drawing/2014/main" id="{EFD6E54F-EF72-4432-B55C-EA77DA521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31750</xdr:colOff>
      <xdr:row>5</xdr:row>
      <xdr:rowOff>101600</xdr:rowOff>
    </xdr:from>
    <xdr:to>
      <xdr:col>10</xdr:col>
      <xdr:colOff>298450</xdr:colOff>
      <xdr:row>20</xdr:row>
      <xdr:rowOff>82550</xdr:rowOff>
    </xdr:to>
    <xdr:graphicFrame macro="">
      <xdr:nvGraphicFramePr>
        <xdr:cNvPr id="4" name="Chart 3">
          <a:extLst>
            <a:ext uri="{FF2B5EF4-FFF2-40B4-BE49-F238E27FC236}">
              <a16:creationId xmlns:a16="http://schemas.microsoft.com/office/drawing/2014/main" id="{0F7C70A3-238D-4785-BBEE-532EBB4A3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330200</xdr:colOff>
      <xdr:row>5</xdr:row>
      <xdr:rowOff>101601</xdr:rowOff>
    </xdr:from>
    <xdr:to>
      <xdr:col>13</xdr:col>
      <xdr:colOff>355600</xdr:colOff>
      <xdr:row>15</xdr:row>
      <xdr:rowOff>44451</xdr:rowOff>
    </xdr:to>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82B981F9-5308-4A50-9140-8A2C6154ADC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886950" y="1022351"/>
              <a:ext cx="1828800" cy="1784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63500</xdr:colOff>
      <xdr:row>7</xdr:row>
      <xdr:rowOff>44450</xdr:rowOff>
    </xdr:from>
    <xdr:to>
      <xdr:col>5</xdr:col>
      <xdr:colOff>1176550</xdr:colOff>
      <xdr:row>20</xdr:row>
      <xdr:rowOff>98500</xdr:rowOff>
    </xdr:to>
    <xdr:graphicFrame macro="">
      <xdr:nvGraphicFramePr>
        <xdr:cNvPr id="2" name="Chart 1">
          <a:extLst>
            <a:ext uri="{FF2B5EF4-FFF2-40B4-BE49-F238E27FC236}">
              <a16:creationId xmlns:a16="http://schemas.microsoft.com/office/drawing/2014/main" id="{3C894DAE-98FD-4095-A47E-863F18425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31750</xdr:colOff>
      <xdr:row>7</xdr:row>
      <xdr:rowOff>38100</xdr:rowOff>
    </xdr:from>
    <xdr:to>
      <xdr:col>18</xdr:col>
      <xdr:colOff>8150</xdr:colOff>
      <xdr:row>20</xdr:row>
      <xdr:rowOff>92150</xdr:rowOff>
    </xdr:to>
    <xdr:graphicFrame macro="">
      <xdr:nvGraphicFramePr>
        <xdr:cNvPr id="4" name="Chart 3">
          <a:extLst>
            <a:ext uri="{FF2B5EF4-FFF2-40B4-BE49-F238E27FC236}">
              <a16:creationId xmlns:a16="http://schemas.microsoft.com/office/drawing/2014/main" id="{61CFE995-86D4-42D4-8215-84E53552B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25400</xdr:colOff>
      <xdr:row>7</xdr:row>
      <xdr:rowOff>44450</xdr:rowOff>
    </xdr:from>
    <xdr:to>
      <xdr:col>10</xdr:col>
      <xdr:colOff>390150</xdr:colOff>
      <xdr:row>16</xdr:row>
      <xdr:rowOff>115100</xdr:rowOff>
    </xdr:to>
    <mc:AlternateContent xmlns:mc="http://schemas.openxmlformats.org/markup-compatibility/2006" xmlns:a14="http://schemas.microsoft.com/office/drawing/2010/main">
      <mc:Choice Requires="a14">
        <xdr:graphicFrame macro="">
          <xdr:nvGraphicFramePr>
            <xdr:cNvPr id="6" name="Year 4">
              <a:extLst>
                <a:ext uri="{FF2B5EF4-FFF2-40B4-BE49-F238E27FC236}">
                  <a16:creationId xmlns:a16="http://schemas.microsoft.com/office/drawing/2014/main" id="{1FA695FB-7F2E-44F1-BD9B-1DBDE85BD18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4318000" y="1835150"/>
              <a:ext cx="1476000" cy="17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69850</xdr:colOff>
      <xdr:row>7</xdr:row>
      <xdr:rowOff>38100</xdr:rowOff>
    </xdr:from>
    <xdr:to>
      <xdr:col>12</xdr:col>
      <xdr:colOff>66300</xdr:colOff>
      <xdr:row>16</xdr:row>
      <xdr:rowOff>108750</xdr:rowOff>
    </xdr:to>
    <mc:AlternateContent xmlns:mc="http://schemas.openxmlformats.org/markup-compatibility/2006" xmlns:a14="http://schemas.microsoft.com/office/drawing/2010/main">
      <mc:Choice Requires="a14">
        <xdr:graphicFrame macro="">
          <xdr:nvGraphicFramePr>
            <xdr:cNvPr id="7" name="Year 3">
              <a:extLst>
                <a:ext uri="{FF2B5EF4-FFF2-40B4-BE49-F238E27FC236}">
                  <a16:creationId xmlns:a16="http://schemas.microsoft.com/office/drawing/2014/main" id="{8137BA2B-D54F-497C-80DF-079F825856A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6229350" y="1828800"/>
              <a:ext cx="1476000" cy="17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C:\Users\rohit\OneDrive\Desktop\ROHITH\Training\EXCEL%20SHEETS\My_Work%20Book.xlsx" TargetMode="External"/><Relationship Id="rId1" Type="http://schemas.openxmlformats.org/officeDocument/2006/relationships/externalLinkPath" Target="My_Work%20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vies"/>
      <sheetName val="financials"/>
      <sheetName val="actors"/>
      <sheetName val="movie_actor"/>
      <sheetName val="languages"/>
      <sheetName val="Expenses"/>
      <sheetName val="World cup"/>
      <sheetName val="T20I pivot table"/>
      <sheetName val="T20I Most Runs"/>
      <sheetName val="Sales"/>
      <sheetName val="Profit Analysis"/>
      <sheetName val="Students Pivot"/>
      <sheetName val="Students Data"/>
      <sheetName val="Students Raw Data"/>
      <sheetName val="sale per unit"/>
      <sheetName val="Netflix vs Prime Analysis"/>
      <sheetName val="Netflix &amp; Prime pivots"/>
      <sheetName val="Netflix &amp; Prime data"/>
      <sheetName val="My_Work Boo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4">
          <cell r="A4">
            <v>6500</v>
          </cell>
        </row>
      </sheetData>
      <sheetData sheetId="17"/>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C:/Users/rohit/OneDrive/Desktop/ROHITH/Training/EXCEL%20SHEETS/My_Work%20Book.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h Reddy" refreshedDate="45348.812850694441" createdVersion="8" refreshedVersion="8" minRefreshableVersion="3" recordCount="10" xr:uid="{E5EF2D30-F2C0-4015-B7C0-A0E3A98CA53E}">
  <cacheSource type="worksheet">
    <worksheetSource name="Prime" r:id="rId2"/>
  </cacheSource>
  <cacheFields count="9">
    <cacheField name="Year" numFmtId="0">
      <sharedItems containsSemiMixedTypes="0" containsString="0" containsNumber="1" containsInteger="1" minValue="2014" maxValue="2023" count="10">
        <n v="2015"/>
        <n v="2014"/>
        <n v="2016"/>
        <n v="2017"/>
        <n v="2018"/>
        <n v="2019"/>
        <n v="2020"/>
        <n v="2021"/>
        <n v="2022"/>
        <n v="2023"/>
      </sharedItems>
    </cacheField>
    <cacheField name="Prime Video Spending (in billions USD)" numFmtId="0">
      <sharedItems containsSemiMixedTypes="0" containsString="0" containsNumber="1" minValue="1.8" maxValue="6"/>
    </cacheField>
    <cacheField name="Prime Video Revenue (in billions USD)" numFmtId="0">
      <sharedItems containsSemiMixedTypes="0" containsString="0" containsNumber="1" minValue="4" maxValue="8.5"/>
    </cacheField>
    <cacheField name="Prime Video Spending (in millions USD)" numFmtId="0">
      <sharedItems containsSemiMixedTypes="0" containsString="0" containsNumber="1" containsInteger="1" minValue="1800" maxValue="6000"/>
    </cacheField>
    <cacheField name="Prime Video Revenue (in millions USD)" numFmtId="0">
      <sharedItems containsSemiMixedTypes="0" containsString="0" containsNumber="1" containsInteger="1" minValue="4000" maxValue="8500"/>
    </cacheField>
    <cacheField name="Profit" numFmtId="0">
      <sharedItems containsSemiMixedTypes="0" containsString="0" containsNumber="1" containsInteger="1" minValue="2200" maxValue="2500"/>
    </cacheField>
    <cacheField name="Profit %" numFmtId="9">
      <sharedItems containsSemiMixedTypes="0" containsString="0" containsNumber="1" minValue="0.41666666666666669" maxValue="1.25"/>
    </cacheField>
    <cacheField name="Top Grossing Prime Video Movie" numFmtId="0">
      <sharedItems/>
    </cacheField>
    <cacheField name="Revenue (in millions USD)" numFmtId="0">
      <sharedItems containsSemiMixedTypes="0" containsString="0" containsNumber="1" containsInteger="1" minValue="70" maxValue="260"/>
    </cacheField>
  </cacheFields>
  <extLst>
    <ext xmlns:x14="http://schemas.microsoft.com/office/spreadsheetml/2009/9/main" uri="{725AE2AE-9491-48be-B2B4-4EB974FC3084}">
      <x14:pivotCacheDefinition pivotCacheId="11972342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h Reddy" refreshedDate="45349.001847800922" backgroundQuery="1" createdVersion="8" refreshedVersion="8" minRefreshableVersion="3" recordCount="0" supportSubquery="1" supportAdvancedDrill="1" xr:uid="{9CB3441F-827C-44D5-A290-4248CA3C3075}">
  <cacheSource type="external" connectionId="1"/>
  <cacheFields count="4">
    <cacheField name="[Measures].[Sum of Netflix Revenue (in millions USD) 2]" caption="Sum of Netflix Revenue (in millions USD) 2" numFmtId="0" hierarchy="11" level="32767"/>
    <cacheField name="[Measures].[Average of Profit % 2]" caption="Average of Profit % 2" numFmtId="0" hierarchy="13" level="32767"/>
    <cacheField name="[Netflix1].[Year].[Year]" caption="Year" numFmtId="0" level="1">
      <sharedItems containsSemiMixedTypes="0" containsNonDate="0" containsString="0"/>
    </cacheField>
    <cacheField name="[Measures].[Sum of Netflix Spending (in millions USD) 2]" caption="Sum of Netflix Spending (in millions USD) 2" numFmtId="0" hierarchy="14" level="32767"/>
  </cacheFields>
  <cacheHierarchies count="15">
    <cacheHierarchy uniqueName="[Netflix1].[Year]" caption="Year" attribute="1" defaultMemberUniqueName="[Netflix1].[Year].[All]" allUniqueName="[Netflix1].[Year].[All]" dimensionUniqueName="[Netflix1]" displayFolder="" count="2" memberValueDatatype="20" unbalanced="0">
      <fieldsUsage count="2">
        <fieldUsage x="-1"/>
        <fieldUsage x="2"/>
      </fieldsUsage>
    </cacheHierarchy>
    <cacheHierarchy uniqueName="[Netflix1].[Netflix Spending (in billions USD)]" caption="Netflix Spending (in billions USD)" attribute="1" defaultMemberUniqueName="[Netflix1].[Netflix Spending (in billions USD)].[All]" allUniqueName="[Netflix1].[Netflix Spending (in billions USD)].[All]" dimensionUniqueName="[Netflix1]" displayFolder="" count="0" memberValueDatatype="5" unbalanced="0"/>
    <cacheHierarchy uniqueName="[Netflix1].[Netflix Revenue (in billions USD)]" caption="Netflix Revenue (in billions USD)" attribute="1" defaultMemberUniqueName="[Netflix1].[Netflix Revenue (in billions USD)].[All]" allUniqueName="[Netflix1].[Netflix Revenue (in billions USD)].[All]" dimensionUniqueName="[Netflix1]" displayFolder="" count="0" memberValueDatatype="5" unbalanced="0"/>
    <cacheHierarchy uniqueName="[Netflix1].[Netflix Spending (in millions USD)]" caption="Netflix Spending (in millions USD)" attribute="1" defaultMemberUniqueName="[Netflix1].[Netflix Spending (in millions USD)].[All]" allUniqueName="[Netflix1].[Netflix Spending (in millions USD)].[All]" dimensionUniqueName="[Netflix1]" displayFolder="" count="0" memberValueDatatype="20" unbalanced="0"/>
    <cacheHierarchy uniqueName="[Netflix1].[Netflix Revenue (in millions USD)]" caption="Netflix Revenue (in millions USD)" attribute="1" defaultMemberUniqueName="[Netflix1].[Netflix Revenue (in millions USD)].[All]" allUniqueName="[Netflix1].[Netflix Revenue (in millions USD)].[All]" dimensionUniqueName="[Netflix1]" displayFolder="" count="0" memberValueDatatype="20" unbalanced="0"/>
    <cacheHierarchy uniqueName="[Netflix1].[Profit]" caption="Profit" attribute="1" defaultMemberUniqueName="[Netflix1].[Profit].[All]" allUniqueName="[Netflix1].[Profit].[All]" dimensionUniqueName="[Netflix1]" displayFolder="" count="0" memberValueDatatype="20" unbalanced="0"/>
    <cacheHierarchy uniqueName="[Netflix1].[Profit %]" caption="Profit %" attribute="1" defaultMemberUniqueName="[Netflix1].[Profit %].[All]" allUniqueName="[Netflix1].[Profit %].[All]" dimensionUniqueName="[Netflix1]" displayFolder="" count="0" memberValueDatatype="5" unbalanced="0"/>
    <cacheHierarchy uniqueName="[Netflix1].[Top Grossing Netflix Movie]" caption="Top Grossing Netflix Movie" attribute="1" defaultMemberUniqueName="[Netflix1].[Top Grossing Netflix Movie].[All]" allUniqueName="[Netflix1].[Top Grossing Netflix Movie].[All]" dimensionUniqueName="[Netflix1]" displayFolder="" count="0" memberValueDatatype="130" unbalanced="0"/>
    <cacheHierarchy uniqueName="[Netflix1].[Revenue (in millions USD)]" caption="Revenue (in millions USD)" attribute="1" defaultMemberUniqueName="[Netflix1].[Revenue (in millions USD)].[All]" allUniqueName="[Netflix1].[Revenue (in millions USD)].[All]" dimensionUniqueName="[Netflix1]" displayFolder="" count="0" memberValueDatatype="20" unbalanced="0"/>
    <cacheHierarchy uniqueName="[Measures].[__XL_Count Netflix1]" caption="__XL_Count Netflix1" measure="1" displayFolder="" measureGroup="Netflix1" count="0" hidden="1"/>
    <cacheHierarchy uniqueName="[Measures].[__No measures defined]" caption="__No measures defined" measure="1" displayFolder="" count="0" hidden="1"/>
    <cacheHierarchy uniqueName="[Measures].[Sum of Netflix Revenue (in millions USD) 2]" caption="Sum of Netflix Revenue (in millions USD) 2" measure="1" displayFolder="" measureGroup="Netflix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 2]" caption="Sum of Profit % 2" measure="1" displayFolder="" measureGroup="Netflix1" count="0" hidden="1">
      <extLst>
        <ext xmlns:x15="http://schemas.microsoft.com/office/spreadsheetml/2010/11/main" uri="{B97F6D7D-B522-45F9-BDA1-12C45D357490}">
          <x15:cacheHierarchy aggregatedColumn="6"/>
        </ext>
      </extLst>
    </cacheHierarchy>
    <cacheHierarchy uniqueName="[Measures].[Average of Profit % 2]" caption="Average of Profit % 2" measure="1" displayFolder="" measureGroup="Netflix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tflix Spending (in millions USD) 2]" caption="Sum of Netflix Spending (in millions USD) 2" measure="1" displayFolder="" measureGroup="Netflix1"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Netflix1" uniqueName="[Netflix1]" caption="Netflix1"/>
  </dimensions>
  <measureGroups count="1">
    <measureGroup name="Netflix1" caption="Netflix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h Reddy" refreshedDate="45348.812848032409" backgroundQuery="1" createdVersion="3" refreshedVersion="8" minRefreshableVersion="3" recordCount="0" supportSubquery="1" supportAdvancedDrill="1" xr:uid="{24FCF212-00A0-4078-9F32-A52CFDE87BB8}">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Netflix1].[Year]" caption="Year" attribute="1" defaultMemberUniqueName="[Netflix1].[Year].[All]" allUniqueName="[Netflix1].[Year].[All]" dimensionUniqueName="[Netflix1]" displayFolder="" count="0" memberValueDatatype="20" unbalanced="0"/>
    <cacheHierarchy uniqueName="[Netflix1].[Netflix Spending (in billions USD)]" caption="Netflix Spending (in billions USD)" attribute="1" defaultMemberUniqueName="[Netflix1].[Netflix Spending (in billions USD)].[All]" allUniqueName="[Netflix1].[Netflix Spending (in billions USD)].[All]" dimensionUniqueName="[Netflix1]" displayFolder="" count="0" memberValueDatatype="5" unbalanced="0"/>
    <cacheHierarchy uniqueName="[Netflix1].[Netflix Revenue (in billions USD)]" caption="Netflix Revenue (in billions USD)" attribute="1" defaultMemberUniqueName="[Netflix1].[Netflix Revenue (in billions USD)].[All]" allUniqueName="[Netflix1].[Netflix Revenue (in billions USD)].[All]" dimensionUniqueName="[Netflix1]" displayFolder="" count="0" memberValueDatatype="5" unbalanced="0"/>
    <cacheHierarchy uniqueName="[Netflix1].[Netflix Spending (in millions USD)]" caption="Netflix Spending (in millions USD)" attribute="1" defaultMemberUniqueName="[Netflix1].[Netflix Spending (in millions USD)].[All]" allUniqueName="[Netflix1].[Netflix Spending (in millions USD)].[All]" dimensionUniqueName="[Netflix1]" displayFolder="" count="0" memberValueDatatype="20" unbalanced="0"/>
    <cacheHierarchy uniqueName="[Netflix1].[Netflix Revenue (in millions USD)]" caption="Netflix Revenue (in millions USD)" attribute="1" defaultMemberUniqueName="[Netflix1].[Netflix Revenue (in millions USD)].[All]" allUniqueName="[Netflix1].[Netflix Revenue (in millions USD)].[All]" dimensionUniqueName="[Netflix1]" displayFolder="" count="0" memberValueDatatype="20" unbalanced="0"/>
    <cacheHierarchy uniqueName="[Netflix1].[Profit]" caption="Profit" attribute="1" defaultMemberUniqueName="[Netflix1].[Profit].[All]" allUniqueName="[Netflix1].[Profit].[All]" dimensionUniqueName="[Netflix1]" displayFolder="" count="0" memberValueDatatype="20" unbalanced="0"/>
    <cacheHierarchy uniqueName="[Netflix1].[Profit %]" caption="Profit %" attribute="1" defaultMemberUniqueName="[Netflix1].[Profit %].[All]" allUniqueName="[Netflix1].[Profit %].[All]" dimensionUniqueName="[Netflix1]" displayFolder="" count="0" memberValueDatatype="5" unbalanced="0"/>
    <cacheHierarchy uniqueName="[Netflix1].[Top Grossing Netflix Movie]" caption="Top Grossing Netflix Movie" attribute="1" defaultMemberUniqueName="[Netflix1].[Top Grossing Netflix Movie].[All]" allUniqueName="[Netflix1].[Top Grossing Netflix Movie].[All]" dimensionUniqueName="[Netflix1]" displayFolder="" count="0" memberValueDatatype="130" unbalanced="0"/>
    <cacheHierarchy uniqueName="[Netflix1].[Revenue (in millions USD)]" caption="Revenue (in millions USD)" attribute="1" defaultMemberUniqueName="[Netflix1].[Revenue (in millions USD)].[All]" allUniqueName="[Netflix1].[Revenue (in millions USD)].[All]" dimensionUniqueName="[Netflix1]" displayFolder="" count="0" memberValueDatatype="20" unbalanced="0"/>
    <cacheHierarchy uniqueName="[Measures].[__XL_Count Netflix1]" caption="__XL_Count Netflix1" measure="1" displayFolder="" measureGroup="Netflix1" count="0" hidden="1"/>
    <cacheHierarchy uniqueName="[Measures].[__No measures defined]" caption="__No measures defined" measure="1" displayFolder="" count="0" hidden="1"/>
    <cacheHierarchy uniqueName="[Measures].[Sum of Netflix Revenue (in millions USD) 2]" caption="Sum of Netflix Revenue (in millions USD) 2" measure="1" displayFolder="" measureGroup="Netflix1" count="0" hidden="1">
      <extLst>
        <ext xmlns:x15="http://schemas.microsoft.com/office/spreadsheetml/2010/11/main" uri="{B97F6D7D-B522-45F9-BDA1-12C45D357490}">
          <x15:cacheHierarchy aggregatedColumn="4"/>
        </ext>
      </extLst>
    </cacheHierarchy>
    <cacheHierarchy uniqueName="[Measures].[Sum of Profit % 2]" caption="Sum of Profit % 2" measure="1" displayFolder="" measureGroup="Netflix1" count="0" hidden="1">
      <extLst>
        <ext xmlns:x15="http://schemas.microsoft.com/office/spreadsheetml/2010/11/main" uri="{B97F6D7D-B522-45F9-BDA1-12C45D357490}">
          <x15:cacheHierarchy aggregatedColumn="6"/>
        </ext>
      </extLst>
    </cacheHierarchy>
    <cacheHierarchy uniqueName="[Measures].[Average of Profit % 2]" caption="Average of Profit % 2" measure="1" displayFolder="" measureGroup="Netflix1" count="0" hidden="1">
      <extLst>
        <ext xmlns:x15="http://schemas.microsoft.com/office/spreadsheetml/2010/11/main" uri="{B97F6D7D-B522-45F9-BDA1-12C45D357490}">
          <x15:cacheHierarchy aggregatedColumn="6"/>
        </ext>
      </extLst>
    </cacheHierarchy>
    <cacheHierarchy uniqueName="[Measures].[Sum of Netflix Spending (in millions USD) 2]" caption="Sum of Netflix Spending (in millions USD) 2" measure="1" displayFolder="" measureGroup="Netflix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Netflix1" uniqueName="[Netflix1]" caption="Netflix1"/>
  </dimensions>
  <measureGroups count="1">
    <measureGroup name="Netflix1" caption="Netflix1"/>
  </measureGroups>
  <maps count="1">
    <map measureGroup="0" dimension="1"/>
  </maps>
  <extLst>
    <ext xmlns:x14="http://schemas.microsoft.com/office/spreadsheetml/2009/9/main" uri="{725AE2AE-9491-48be-B2B4-4EB974FC3084}">
      <x14:pivotCacheDefinition slicerData="1" pivotCacheId="144788647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
    <n v="4.5"/>
    <n v="2000"/>
    <n v="4500"/>
    <n v="2500"/>
    <n v="1.25"/>
    <s v="&quot;The Big Sick&quot;"/>
    <n v="80"/>
  </r>
  <r>
    <x v="1"/>
    <n v="1.8"/>
    <n v="4"/>
    <n v="1800"/>
    <n v="4000"/>
    <n v="2200"/>
    <n v="1.2222222222222223"/>
    <s v="&quot;Manchester by the Sea&quot;"/>
    <n v="70"/>
  </r>
  <r>
    <x v="2"/>
    <n v="2.5"/>
    <n v="5"/>
    <n v="2500"/>
    <n v="5000"/>
    <n v="2500"/>
    <n v="1"/>
    <s v="&quot;The Marvelous Mrs. Maisel&quot;"/>
    <n v="100"/>
  </r>
  <r>
    <x v="3"/>
    <n v="3"/>
    <n v="5.5"/>
    <n v="3000"/>
    <n v="5500"/>
    <n v="2500"/>
    <n v="0.83333333333333337"/>
    <s v="&quot;The Grand Tour&quot;"/>
    <n v="120"/>
  </r>
  <r>
    <x v="4"/>
    <n v="3.5"/>
    <n v="6"/>
    <n v="3500"/>
    <n v="6000"/>
    <n v="2500"/>
    <n v="0.7142857142857143"/>
    <s v="&quot;The Boys&quot;"/>
    <n v="150"/>
  </r>
  <r>
    <x v="5"/>
    <n v="4"/>
    <n v="6.5"/>
    <n v="4000"/>
    <n v="6500"/>
    <n v="2500"/>
    <n v="0.625"/>
    <s v="&quot;Fleabag&quot;"/>
    <n v="180"/>
  </r>
  <r>
    <x v="6"/>
    <n v="4.5"/>
    <n v="7"/>
    <n v="4500"/>
    <n v="7000"/>
    <n v="2500"/>
    <n v="0.55555555555555558"/>
    <s v="&quot;Borat Subsequent Moviefilm&quot;"/>
    <n v="200"/>
  </r>
  <r>
    <x v="7"/>
    <n v="5"/>
    <n v="7.5"/>
    <n v="5000"/>
    <n v="7500"/>
    <n v="2500"/>
    <n v="0.5"/>
    <s v="&quot;Coming 2 America&quot;"/>
    <n v="220"/>
  </r>
  <r>
    <x v="8"/>
    <n v="5.5"/>
    <n v="8"/>
    <n v="5500"/>
    <n v="8000"/>
    <n v="2500"/>
    <n v="0.45454545454545453"/>
    <s v="&quot;The Tomorrow War&quot;"/>
    <n v="240"/>
  </r>
  <r>
    <x v="9"/>
    <n v="6"/>
    <n v="8.5"/>
    <n v="6000"/>
    <n v="8500"/>
    <n v="2500"/>
    <n v="0.41666666666666669"/>
    <s v="&quot;Untitled Prime Video Film&quot;"/>
    <n v="2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61C39D-E914-4365-8873-D173EA58B3E0}" name="PivotTable4" cacheId="1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4" rowHeaderCaption="Budget (in millions USD)">
  <location ref="A3:C4"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3">
    <i>
      <x/>
    </i>
    <i i="1">
      <x v="1"/>
    </i>
    <i i="2">
      <x v="2"/>
    </i>
  </colItems>
  <dataFields count="3">
    <dataField name="Budget (in millions USD)" fld="3" baseField="0" baseItem="0" numFmtId="164"/>
    <dataField name="Revenue (in million USD)" fld="0" baseField="0" baseItem="1" numFmtId="164"/>
    <dataField name="Profit %" fld="1" subtotal="average" baseField="0" baseItem="0"/>
  </dataFields>
  <formats count="10">
    <format dxfId="66">
      <pivotArea dataOnly="0" outline="0" fieldPosition="0">
        <references count="1">
          <reference field="4294967294" count="1">
            <x v="2"/>
          </reference>
        </references>
      </pivotArea>
    </format>
    <format dxfId="65">
      <pivotArea type="all" dataOnly="0" outline="0" fieldPosition="0"/>
    </format>
    <format dxfId="64">
      <pivotArea outline="0" collapsedLevelsAreSubtotals="1" fieldPosition="0"/>
    </format>
    <format dxfId="63">
      <pivotArea dataOnly="0" labelOnly="1" outline="0" fieldPosition="0">
        <references count="1">
          <reference field="4294967294" count="2">
            <x v="1"/>
            <x v="2"/>
          </reference>
        </references>
      </pivotArea>
    </format>
    <format dxfId="62">
      <pivotArea type="all" dataOnly="0" outline="0" fieldPosition="0"/>
    </format>
    <format dxfId="61">
      <pivotArea outline="0" collapsedLevelsAreSubtotals="1" fieldPosition="0"/>
    </format>
    <format dxfId="60">
      <pivotArea dataOnly="0" labelOnly="1" outline="0" fieldPosition="0">
        <references count="1">
          <reference field="4294967294" count="2">
            <x v="1"/>
            <x v="2"/>
          </reference>
        </references>
      </pivotArea>
    </format>
    <format dxfId="59">
      <pivotArea outline="0" collapsedLevelsAreSubtotals="1" fieldPosition="0">
        <references count="1">
          <reference field="4294967294" count="1" selected="0">
            <x v="1"/>
          </reference>
        </references>
      </pivotArea>
    </format>
    <format dxfId="58">
      <pivotArea outline="0" collapsedLevelsAreSubtotals="1" fieldPosition="0">
        <references count="1">
          <reference field="4294967294" count="1" selected="0">
            <x v="1"/>
          </reference>
        </references>
      </pivotArea>
    </format>
    <format dxfId="57">
      <pivotArea outline="0" collapsedLevelsAreSubtotals="1" fieldPosition="0">
        <references count="1">
          <reference field="4294967294" count="1" selected="0">
            <x v="0"/>
          </reference>
        </references>
      </pivotArea>
    </format>
  </formats>
  <chartFormats count="1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1"/>
          </reference>
        </references>
      </pivotArea>
    </chartFormat>
    <chartFormat chart="11" format="11" series="1">
      <pivotArea type="data" outline="0" fieldPosition="0">
        <references count="1">
          <reference field="4294967294" count="1" selected="0">
            <x v="2"/>
          </reference>
        </references>
      </pivotArea>
    </chartFormat>
    <chartFormat chart="22"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1"/>
          </reference>
        </references>
      </pivotArea>
    </chartFormat>
    <chartFormat chart="22" format="5" series="1">
      <pivotArea type="data" outline="0" fieldPosition="0">
        <references count="1">
          <reference field="4294967294" count="1" selected="0">
            <x v="2"/>
          </reference>
        </references>
      </pivotArea>
    </chartFormat>
    <chartFormat chart="25" format="12"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1"/>
          </reference>
        </references>
      </pivotArea>
    </chartFormat>
    <chartFormat chart="25" format="14" series="1">
      <pivotArea type="data" outline="0" fieldPosition="0">
        <references count="1">
          <reference field="4294967294" count="1" selected="0">
            <x v="2"/>
          </reference>
        </references>
      </pivotArea>
    </chartFormat>
  </chartFormats>
  <pivotHierarchies count="15">
    <pivotHierarchy multipleItemSelectionAllowed="1" dragToData="1">
      <members count="1" level="1">
        <member name="[Netflix1].[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Revenue (in million USD)"/>
    <pivotHierarchy dragToData="1"/>
    <pivotHierarchy dragToData="1" caption="Profit %"/>
    <pivotHierarchy dragToData="1" caption="Budget (in millions USD)"/>
  </pivotHierarchies>
  <pivotTableStyleInfo name="PivotStyleMedium3"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_Work Book.xlsx!Netflix1">
        <x15:activeTabTopLevelEntity name="[Netflix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3B806-57CE-420A-8C8F-A929D3F116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I3:K4" firstHeaderRow="0" firstDataRow="1" firstDataCol="0"/>
  <pivotFields count="9">
    <pivotField showAll="0">
      <items count="11">
        <item h="1" x="1"/>
        <item h="1" x="0"/>
        <item h="1" x="2"/>
        <item x="3"/>
        <item h="1" x="4"/>
        <item h="1" x="5"/>
        <item h="1" x="6"/>
        <item h="1" x="7"/>
        <item h="1" x="8"/>
        <item h="1" x="9"/>
        <item t="default"/>
      </items>
    </pivotField>
    <pivotField numFmtId="164" showAll="0"/>
    <pivotField numFmtId="164" showAll="0"/>
    <pivotField dataField="1" numFmtId="164" showAll="0"/>
    <pivotField dataField="1" numFmtId="164" showAll="0"/>
    <pivotField numFmtId="164" showAll="0"/>
    <pivotField dataField="1" numFmtId="9" showAll="0"/>
    <pivotField showAll="0"/>
    <pivotField numFmtId="164" showAll="0"/>
  </pivotFields>
  <rowItems count="1">
    <i/>
  </rowItems>
  <colFields count="1">
    <field x="-2"/>
  </colFields>
  <colItems count="3">
    <i>
      <x/>
    </i>
    <i i="1">
      <x v="1"/>
    </i>
    <i i="2">
      <x v="2"/>
    </i>
  </colItems>
  <dataFields count="3">
    <dataField name="Budget (in millions USD)" fld="3" baseField="0" baseItem="0" numFmtId="164"/>
    <dataField name="Revenue (in million USD)" fld="4" baseField="0" baseItem="0" numFmtId="164"/>
    <dataField name="Profits %" fld="6" subtotal="average" baseField="0" baseItem="2" numFmtId="9"/>
  </dataFields>
  <formats count="9">
    <format dxfId="75">
      <pivotArea outline="0" collapsedLevelsAreSubtotals="1" fieldPosition="0">
        <references count="1">
          <reference field="4294967294" count="1" selected="0">
            <x v="2"/>
          </reference>
        </references>
      </pivotArea>
    </format>
    <format dxfId="74">
      <pivotArea outline="0" collapsedLevelsAreSubtotals="1" fieldPosition="0">
        <references count="1">
          <reference field="4294967294" count="1" selected="0">
            <x v="1"/>
          </reference>
        </references>
      </pivotArea>
    </format>
    <format dxfId="73">
      <pivotArea outline="0" collapsedLevelsAreSubtotals="1" fieldPosition="0">
        <references count="1">
          <reference field="4294967294" count="1" selected="0">
            <x v="0"/>
          </reference>
        </references>
      </pivotArea>
    </format>
    <format dxfId="72">
      <pivotArea type="all" dataOnly="0" outline="0" fieldPosition="0"/>
    </format>
    <format dxfId="71">
      <pivotArea outline="0" collapsedLevelsAreSubtotals="1" fieldPosition="0"/>
    </format>
    <format dxfId="70">
      <pivotArea dataOnly="0" labelOnly="1" outline="0" fieldPosition="0">
        <references count="1">
          <reference field="4294967294" count="3">
            <x v="0"/>
            <x v="1"/>
            <x v="2"/>
          </reference>
        </references>
      </pivotArea>
    </format>
    <format dxfId="69">
      <pivotArea type="all" dataOnly="0" outline="0" fieldPosition="0"/>
    </format>
    <format dxfId="68">
      <pivotArea outline="0" collapsedLevelsAreSubtotals="1" fieldPosition="0"/>
    </format>
    <format dxfId="67">
      <pivotArea dataOnly="0" labelOnly="1" outline="0" fieldPosition="0">
        <references count="1">
          <reference field="4294967294" count="3">
            <x v="0"/>
            <x v="1"/>
            <x v="2"/>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15"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1"/>
          </reference>
        </references>
      </pivotArea>
    </chartFormat>
    <chartFormat chart="15" format="5"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 chart="21"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1"/>
          </reference>
        </references>
      </pivotArea>
    </chartFormat>
    <chartFormat chart="21" format="11" series="1">
      <pivotArea type="data" outline="0" fieldPosition="0">
        <references count="1">
          <reference field="4294967294" count="1" selected="0">
            <x v="2"/>
          </reference>
        </references>
      </pivotArea>
    </chartFormat>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34261A4-A886-45D4-A926-102895AE6DE2}" sourceName="[Netflix1].[Year]">
  <pivotTables>
    <pivotTable tabId="2" name="PivotTable4"/>
  </pivotTables>
  <data>
    <olap pivotCacheId="1447886471">
      <levels count="2">
        <level uniqueName="[Netflix1].[Year].[(All)]" sourceCaption="(All)" count="0"/>
        <level uniqueName="[Netflix1].[Year].[Year]" sourceCaption="Year" count="10" sortOrder="descending">
          <ranges>
            <range startItem="0">
              <i n="[Netflix1].[Year].&amp;[2023]" c="2023"/>
              <i n="[Netflix1].[Year].&amp;[2022]" c="2022"/>
              <i n="[Netflix1].[Year].&amp;[2021]" c="2021"/>
              <i n="[Netflix1].[Year].&amp;[2020]" c="2020"/>
              <i n="[Netflix1].[Year].&amp;[2019]" c="2019"/>
              <i n="[Netflix1].[Year].&amp;[2018]" c="2018"/>
              <i n="[Netflix1].[Year].&amp;[2017]" c="2017"/>
              <i n="[Netflix1].[Year].&amp;[2016]" c="2016"/>
              <i n="[Netflix1].[Year].&amp;[2015]" c="2015"/>
              <i n="[Netflix1].[Year].&amp;[2014]" c="2014"/>
            </range>
          </ranges>
        </level>
      </levels>
      <selections count="1">
        <selection n="[Netflix1].[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B9432898-F958-4B5F-9CF6-BFB70EE65408}" sourceName="Year">
  <pivotTables>
    <pivotTable tabId="2" name="PivotTable6"/>
  </pivotTables>
  <data>
    <tabular pivotCacheId="1197234294" sortOrder="descending">
      <items count="10">
        <i x="9"/>
        <i x="8"/>
        <i x="7"/>
        <i x="6"/>
        <i x="5"/>
        <i x="4"/>
        <i x="3" s="1"/>
        <i x="2"/>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8ABB45D-E09B-4004-A0F6-65CBBEF78332}" cache="Slicer_Year2" caption="Year" columnCount="2" level="1" style="SlicerStyleDark2" rowHeight="241300"/>
  <slicer name="Year 2" xr10:uid="{F50A5523-7F94-4BF0-8A3B-0C684E14C696}" cache="Slicer_Year11" caption="Year"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A95F04F2-A123-4C55-8229-7059E5C23A48}" cache="Slicer_Year2" caption="Year" columnCount="2" level="1" style="SlicerStyleDark2" lockedPosition="1" rowHeight="241300"/>
  <slicer name="Year 3" xr10:uid="{8E7B5CD5-EF9B-4573-A271-4252FCCD43B9}" cache="Slicer_Year11" caption="Year" columnCount="2" style="SlicerStyleDark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75A73E-9004-463E-96E8-57FA245D8038}" name="Netflix" displayName="Netflix" ref="B3:J14" totalsRowCount="1">
  <autoFilter ref="B3:J13" xr:uid="{7F961139-EA8B-4F48-B66B-58345CDBD723}"/>
  <sortState xmlns:xlrd2="http://schemas.microsoft.com/office/spreadsheetml/2017/richdata2" ref="B4:J13">
    <sortCondition descending="1" ref="F3:F13"/>
  </sortState>
  <tableColumns count="9">
    <tableColumn id="1" xr3:uid="{DD9A9F9C-CF2C-4BE3-83C4-E22BF42B55BD}" name="Year" totalsRowLabel="Total" dataDxfId="111" totalsRowDxfId="110"/>
    <tableColumn id="2" xr3:uid="{49D55B12-CF17-4A27-A4EB-E796705780D3}" name="Netflix Spending (in billions USD)" dataDxfId="109" totalsRowDxfId="108"/>
    <tableColumn id="3" xr3:uid="{F74126BF-5E75-402D-9CA4-9F7A80FC97A8}" name="Netflix Revenue (in billions USD)" dataDxfId="107" totalsRowDxfId="106"/>
    <tableColumn id="6" xr3:uid="{D9057562-B101-4B56-8A0D-C5DD4460DFF3}" name="Netflix Spending (in millions USD)" totalsRowFunction="custom" dataDxfId="105" totalsRowDxfId="104">
      <calculatedColumnFormula>Netflix[[#This Row],[Netflix Spending (in billions USD)]]*1000</calculatedColumnFormula>
      <totalsRowFormula>MEDIAN(Netflix[Netflix Spending (in millions USD)])</totalsRowFormula>
    </tableColumn>
    <tableColumn id="7" xr3:uid="{0D72800E-B278-4E02-A257-9AC21FF7F125}" name="Netflix Revenue (in millions USD)" totalsRowFunction="custom" dataDxfId="103" totalsRowDxfId="102">
      <calculatedColumnFormula>Netflix[[#This Row],[Netflix Revenue (in billions USD)]]*1000</calculatedColumnFormula>
      <totalsRowFormula>MEDIAN(Netflix[Netflix Revenue (in millions USD)])</totalsRowFormula>
    </tableColumn>
    <tableColumn id="8" xr3:uid="{1513B517-E1F8-4D6F-B3FE-FC8FFFE029D6}" name="Profit" totalsRowFunction="custom" dataDxfId="101" totalsRowDxfId="100">
      <calculatedColumnFormula>Netflix[[#This Row],[Netflix Revenue (in millions USD)]]-Netflix[[#This Row],[Netflix Spending (in millions USD)]]</calculatedColumnFormula>
      <totalsRowFormula>MEDIAN(Netflix[Profit])</totalsRowFormula>
    </tableColumn>
    <tableColumn id="9" xr3:uid="{E6EDE989-061D-4D1C-9BF1-559784D79EAE}" name="Profit %" totalsRowFunction="custom" dataDxfId="99" totalsRowDxfId="98">
      <calculatedColumnFormula>Netflix[[#This Row],[Profit]]/Netflix[[#This Row],[Netflix Spending (in millions USD)]]</calculatedColumnFormula>
      <totalsRowFormula>MEDIAN(Netflix[Profit %])</totalsRowFormula>
    </tableColumn>
    <tableColumn id="4" xr3:uid="{339AF4C4-E183-446C-B328-38E03BD6DB83}" name="Top Grossing Netflix Movie" dataDxfId="97" totalsRowDxfId="96"/>
    <tableColumn id="5" xr3:uid="{72C45DA8-9D35-46F7-976B-2F0F9135B505}" name="Revenue (in millions USD)" totalsRowFunction="custom" dataDxfId="95" totalsRowDxfId="94">
      <totalsRowFormula>MEDIAN(Netflix[Revenue (in millions USD)])</totalsRow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A6372C-C8BA-4108-AD29-9E161C2BA2A9}" name="Prime" displayName="Prime" ref="B29:J40" totalsRowCount="1">
  <autoFilter ref="B29:J39" xr:uid="{EEF5567D-2653-4247-82E6-C6B748325F29}"/>
  <sortState xmlns:xlrd2="http://schemas.microsoft.com/office/spreadsheetml/2017/richdata2" ref="B30:J39">
    <sortCondition descending="1" ref="H29:H39"/>
  </sortState>
  <tableColumns count="9">
    <tableColumn id="1" xr3:uid="{9BFD8C95-C61E-4DE7-8124-A65F89D15055}" name="Year" totalsRowLabel="Total" dataDxfId="93" totalsRowDxfId="92"/>
    <tableColumn id="2" xr3:uid="{F7385DC8-3DBB-4B0E-B411-8C6E9877E98B}" name="Prime Video Spending (in billions USD)" dataDxfId="91" totalsRowDxfId="90"/>
    <tableColumn id="3" xr3:uid="{A482E7DE-119C-4475-B339-1ECC2C9D6340}" name="Prime Video Revenue (in billions USD)" dataDxfId="89" totalsRowDxfId="88"/>
    <tableColumn id="6" xr3:uid="{A92EDB84-F0C0-4102-8C46-71808FC229A1}" name="Prime Video Spending (in millions USD)" totalsRowFunction="custom" dataDxfId="87" totalsRowDxfId="86">
      <calculatedColumnFormula>Prime[[#This Row],[Prime Video Spending (in billions USD)]]*1000</calculatedColumnFormula>
      <totalsRowFormula>MEDIAN(Prime[Prime Video Spending (in millions USD)])</totalsRowFormula>
    </tableColumn>
    <tableColumn id="7" xr3:uid="{9413DFD4-0DA7-4678-B750-E5AAF9C009AA}" name="Prime Video Revenue (in millions USD)" totalsRowFunction="custom" dataDxfId="85" totalsRowDxfId="84">
      <calculatedColumnFormula>Prime[[#This Row],[Prime Video Revenue (in billions USD)]]*1000</calculatedColumnFormula>
      <totalsRowFormula>MEDIAN(Prime[Prime Video Revenue (in millions USD)])</totalsRowFormula>
    </tableColumn>
    <tableColumn id="8" xr3:uid="{71E5E992-38B3-4F66-86D6-58CF881F48FF}" name="Profit" totalsRowFunction="custom" dataDxfId="83" totalsRowDxfId="82">
      <calculatedColumnFormula>Prime[[#This Row],[Prime Video Revenue (in millions USD)]]-Prime[[#This Row],[Prime Video Spending (in millions USD)]]</calculatedColumnFormula>
      <totalsRowFormula>MEDIAN(Prime[Profit])</totalsRowFormula>
    </tableColumn>
    <tableColumn id="9" xr3:uid="{DE988A38-49A8-4ACF-9663-94D9C725224E}" name="Profit %" totalsRowFunction="custom" dataDxfId="81" totalsRowDxfId="80">
      <calculatedColumnFormula>Prime[[#This Row],[Profit]]/Prime[[#This Row],[Prime Video Spending (in millions USD)]]</calculatedColumnFormula>
      <totalsRowFormula>MEDIAN(Prime[Profit %])</totalsRowFormula>
    </tableColumn>
    <tableColumn id="4" xr3:uid="{875B5408-F75A-42B4-BF73-EDF8FD0DDCA7}" name="Top Grossing Prime Video Movie" dataDxfId="79" totalsRowDxfId="78"/>
    <tableColumn id="5" xr3:uid="{39F6160C-5DCC-4A59-8121-386C186C5353}" name="Revenue (in millions USD)" totalsRowFunction="custom" dataDxfId="77" totalsRowDxfId="76">
      <totalsRowFormula>MEDIAN(Prime[Revenue (in millions USD)])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8CD89-932B-4FE2-8384-7525A2A1E746}">
  <dimension ref="B3:J40"/>
  <sheetViews>
    <sheetView topLeftCell="A2" zoomScaleNormal="100" workbookViewId="0">
      <selection activeCell="E7" sqref="E7"/>
    </sheetView>
  </sheetViews>
  <sheetFormatPr defaultRowHeight="14.5"/>
  <cols>
    <col min="2" max="2" width="26.90625" bestFit="1" customWidth="1"/>
    <col min="3" max="3" width="28.26953125" bestFit="1" customWidth="1"/>
    <col min="4" max="4" width="7.26953125" bestFit="1" customWidth="1"/>
    <col min="5" max="5" width="36.08984375" bestFit="1" customWidth="1"/>
    <col min="6" max="6" width="31.36328125" customWidth="1"/>
    <col min="7" max="7" width="31.08984375" bestFit="1" customWidth="1"/>
    <col min="8" max="8" width="30.6328125" bestFit="1" customWidth="1"/>
    <col min="9" max="9" width="30.54296875" bestFit="1" customWidth="1"/>
  </cols>
  <sheetData>
    <row r="3" spans="2:10">
      <c r="B3" t="s">
        <v>10</v>
      </c>
      <c r="C3" t="s">
        <v>11</v>
      </c>
      <c r="D3" t="s">
        <v>12</v>
      </c>
      <c r="E3" t="s">
        <v>13</v>
      </c>
      <c r="F3" t="s">
        <v>14</v>
      </c>
      <c r="G3" t="s">
        <v>15</v>
      </c>
      <c r="H3" t="s">
        <v>7</v>
      </c>
      <c r="I3" t="s">
        <v>16</v>
      </c>
      <c r="J3" t="s">
        <v>6</v>
      </c>
    </row>
    <row r="4" spans="2:10">
      <c r="B4" s="12">
        <v>2023</v>
      </c>
      <c r="C4" s="15">
        <v>7</v>
      </c>
      <c r="D4" s="15">
        <v>10.5</v>
      </c>
      <c r="E4" s="16">
        <f>Netflix[[#This Row],[Netflix Spending (in billions USD)]]*1000</f>
        <v>7000</v>
      </c>
      <c r="F4" s="16">
        <f>Netflix[[#This Row],[Netflix Revenue (in billions USD)]]*1000</f>
        <v>10500</v>
      </c>
      <c r="G4" s="16">
        <f>Netflix[[#This Row],[Netflix Revenue (in millions USD)]]-Netflix[[#This Row],[Netflix Spending (in millions USD)]]</f>
        <v>3500</v>
      </c>
      <c r="H4" s="17">
        <f>Netflix[[#This Row],[Profit]]/Netflix[[#This Row],[Netflix Spending (in millions USD)]]</f>
        <v>0.5</v>
      </c>
      <c r="I4" s="12" t="s">
        <v>17</v>
      </c>
      <c r="J4" s="15">
        <v>600</v>
      </c>
    </row>
    <row r="5" spans="2:10">
      <c r="B5" s="12">
        <v>2022</v>
      </c>
      <c r="C5" s="15">
        <v>7.5</v>
      </c>
      <c r="D5" s="15">
        <v>13</v>
      </c>
      <c r="E5" s="16">
        <f>Netflix[[#This Row],[Netflix Spending (in billions USD)]]*1000</f>
        <v>7500</v>
      </c>
      <c r="F5" s="15">
        <f>Netflix[[#This Row],[Netflix Revenue (in billions USD)]]*1000</f>
        <v>13000</v>
      </c>
      <c r="G5" s="15">
        <f>Netflix[[#This Row],[Netflix Revenue (in millions USD)]]-Netflix[[#This Row],[Netflix Spending (in millions USD)]]</f>
        <v>5500</v>
      </c>
      <c r="H5" s="17">
        <f>Netflix[[#This Row],[Profit]]/Netflix[[#This Row],[Netflix Spending (in millions USD)]]</f>
        <v>0.73333333333333328</v>
      </c>
      <c r="I5" s="12" t="s">
        <v>18</v>
      </c>
      <c r="J5" s="15">
        <v>550</v>
      </c>
    </row>
    <row r="6" spans="2:10">
      <c r="B6" s="12">
        <v>2021</v>
      </c>
      <c r="C6" s="15">
        <v>6</v>
      </c>
      <c r="D6" s="15">
        <v>9.5</v>
      </c>
      <c r="E6" s="16">
        <f>Netflix[[#This Row],[Netflix Spending (in billions USD)]]*1000</f>
        <v>6000</v>
      </c>
      <c r="F6" s="15">
        <f>Netflix[[#This Row],[Netflix Revenue (in billions USD)]]*1000</f>
        <v>9500</v>
      </c>
      <c r="G6" s="15">
        <f>Netflix[[#This Row],[Netflix Revenue (in millions USD)]]-Netflix[[#This Row],[Netflix Spending (in millions USD)]]</f>
        <v>3500</v>
      </c>
      <c r="H6" s="17">
        <f>Netflix[[#This Row],[Profit]]/Netflix[[#This Row],[Netflix Spending (in millions USD)]]</f>
        <v>0.58333333333333337</v>
      </c>
      <c r="I6" s="12" t="s">
        <v>19</v>
      </c>
      <c r="J6" s="15">
        <v>500</v>
      </c>
    </row>
    <row r="7" spans="2:10">
      <c r="B7" s="12">
        <v>2020</v>
      </c>
      <c r="C7" s="15">
        <v>6.5</v>
      </c>
      <c r="D7" s="15">
        <v>13</v>
      </c>
      <c r="E7" s="16">
        <f>Netflix[[#This Row],[Netflix Spending (in billions USD)]]*1000</f>
        <v>6500</v>
      </c>
      <c r="F7" s="15">
        <f>Netflix[[#This Row],[Netflix Revenue (in billions USD)]]*1000</f>
        <v>13000</v>
      </c>
      <c r="G7" s="15">
        <f>Netflix[[#This Row],[Netflix Revenue (in millions USD)]]-Netflix[[#This Row],[Netflix Spending (in millions USD)]]</f>
        <v>6500</v>
      </c>
      <c r="H7" s="17">
        <f>Netflix[[#This Row],[Profit]]/Netflix[[#This Row],[Netflix Spending (in millions USD)]]</f>
        <v>1</v>
      </c>
      <c r="I7" s="12" t="s">
        <v>20</v>
      </c>
      <c r="J7" s="15">
        <v>450</v>
      </c>
    </row>
    <row r="8" spans="2:10">
      <c r="B8" s="12">
        <v>2019</v>
      </c>
      <c r="C8" s="15">
        <v>5</v>
      </c>
      <c r="D8" s="15">
        <v>8.5</v>
      </c>
      <c r="E8" s="16">
        <f>Netflix[[#This Row],[Netflix Spending (in billions USD)]]*1000</f>
        <v>5000</v>
      </c>
      <c r="F8" s="15">
        <f>Netflix[[#This Row],[Netflix Revenue (in billions USD)]]*1000</f>
        <v>8500</v>
      </c>
      <c r="G8" s="15">
        <f>Netflix[[#This Row],[Netflix Revenue (in millions USD)]]-Netflix[[#This Row],[Netflix Spending (in millions USD)]]</f>
        <v>3500</v>
      </c>
      <c r="H8" s="17">
        <f>Netflix[[#This Row],[Profit]]/Netflix[[#This Row],[Netflix Spending (in millions USD)]]</f>
        <v>0.7</v>
      </c>
      <c r="I8" s="12" t="s">
        <v>21</v>
      </c>
      <c r="J8" s="15">
        <v>400</v>
      </c>
    </row>
    <row r="9" spans="2:10">
      <c r="B9" s="12">
        <v>2018</v>
      </c>
      <c r="C9" s="15">
        <v>4.5</v>
      </c>
      <c r="D9" s="15">
        <v>8</v>
      </c>
      <c r="E9" s="16">
        <f>Netflix[[#This Row],[Netflix Spending (in billions USD)]]*1000</f>
        <v>4500</v>
      </c>
      <c r="F9" s="15">
        <f>Netflix[[#This Row],[Netflix Revenue (in billions USD)]]*1000</f>
        <v>8000</v>
      </c>
      <c r="G9" s="15">
        <f>Netflix[[#This Row],[Netflix Revenue (in millions USD)]]-Netflix[[#This Row],[Netflix Spending (in millions USD)]]</f>
        <v>3500</v>
      </c>
      <c r="H9" s="17">
        <f>Netflix[[#This Row],[Profit]]/Netflix[[#This Row],[Netflix Spending (in millions USD)]]</f>
        <v>0.77777777777777779</v>
      </c>
      <c r="I9" s="12" t="s">
        <v>22</v>
      </c>
      <c r="J9" s="15">
        <v>350</v>
      </c>
    </row>
    <row r="10" spans="2:10">
      <c r="B10" s="12">
        <v>2017</v>
      </c>
      <c r="C10" s="15">
        <v>4</v>
      </c>
      <c r="D10" s="15">
        <v>7.5</v>
      </c>
      <c r="E10" s="16">
        <f>Netflix[[#This Row],[Netflix Spending (in billions USD)]]*1000</f>
        <v>4000</v>
      </c>
      <c r="F10" s="15">
        <f>Netflix[[#This Row],[Netflix Revenue (in billions USD)]]*1000</f>
        <v>7500</v>
      </c>
      <c r="G10" s="15">
        <f>Netflix[[#This Row],[Netflix Revenue (in millions USD)]]-Netflix[[#This Row],[Netflix Spending (in millions USD)]]</f>
        <v>3500</v>
      </c>
      <c r="H10" s="17">
        <f>Netflix[[#This Row],[Profit]]/Netflix[[#This Row],[Netflix Spending (in millions USD)]]</f>
        <v>0.875</v>
      </c>
      <c r="I10" s="12" t="s">
        <v>23</v>
      </c>
      <c r="J10" s="15">
        <v>250</v>
      </c>
    </row>
    <row r="11" spans="2:10">
      <c r="B11" s="12">
        <v>2016</v>
      </c>
      <c r="C11" s="15">
        <v>3.5</v>
      </c>
      <c r="D11" s="15">
        <v>7</v>
      </c>
      <c r="E11" s="16">
        <f>Netflix[[#This Row],[Netflix Spending (in billions USD)]]*1000</f>
        <v>3500</v>
      </c>
      <c r="F11" s="15">
        <f>Netflix[[#This Row],[Netflix Revenue (in billions USD)]]*1000</f>
        <v>7000</v>
      </c>
      <c r="G11" s="15">
        <f>Netflix[[#This Row],[Netflix Revenue (in millions USD)]]-Netflix[[#This Row],[Netflix Spending (in millions USD)]]</f>
        <v>3500</v>
      </c>
      <c r="H11" s="17">
        <f>Netflix[[#This Row],[Profit]]/Netflix[[#This Row],[Netflix Spending (in millions USD)]]</f>
        <v>1</v>
      </c>
      <c r="I11" s="12" t="s">
        <v>24</v>
      </c>
      <c r="J11" s="15">
        <v>300</v>
      </c>
    </row>
    <row r="12" spans="2:10">
      <c r="B12" s="12">
        <v>2015</v>
      </c>
      <c r="C12" s="15">
        <v>3.5</v>
      </c>
      <c r="D12" s="15">
        <v>8</v>
      </c>
      <c r="E12" s="16">
        <f>Netflix[[#This Row],[Netflix Spending (in billions USD)]]*1000</f>
        <v>3500</v>
      </c>
      <c r="F12" s="15">
        <f>Netflix[[#This Row],[Netflix Revenue (in billions USD)]]*1000</f>
        <v>8000</v>
      </c>
      <c r="G12" s="15">
        <f>Netflix[[#This Row],[Netflix Revenue (in millions USD)]]-Netflix[[#This Row],[Netflix Spending (in millions USD)]]</f>
        <v>4500</v>
      </c>
      <c r="H12" s="17">
        <f>Netflix[[#This Row],[Profit]]/Netflix[[#This Row],[Netflix Spending (in millions USD)]]</f>
        <v>1.2857142857142858</v>
      </c>
      <c r="I12" s="12" t="s">
        <v>21</v>
      </c>
      <c r="J12" s="15">
        <v>200</v>
      </c>
    </row>
    <row r="13" spans="2:10">
      <c r="B13" s="12">
        <v>2014</v>
      </c>
      <c r="C13" s="15">
        <v>3.5</v>
      </c>
      <c r="D13" s="15">
        <v>5.5</v>
      </c>
      <c r="E13" s="16">
        <f>Netflix[[#This Row],[Netflix Spending (in billions USD)]]*1000</f>
        <v>3500</v>
      </c>
      <c r="F13" s="18">
        <f>Netflix[[#This Row],[Netflix Revenue (in billions USD)]]*1000</f>
        <v>5500</v>
      </c>
      <c r="G13" s="18">
        <f>Netflix[[#This Row],[Netflix Revenue (in millions USD)]]-Netflix[[#This Row],[Netflix Spending (in millions USD)]]</f>
        <v>2000</v>
      </c>
      <c r="H13" s="17">
        <f>Netflix[[#This Row],[Profit]]/Netflix[[#This Row],[Netflix Spending (in millions USD)]]</f>
        <v>0.5714285714285714</v>
      </c>
      <c r="I13" s="12" t="s">
        <v>22</v>
      </c>
      <c r="J13" s="15">
        <v>150</v>
      </c>
    </row>
    <row r="14" spans="2:10">
      <c r="B14" s="19" t="s">
        <v>25</v>
      </c>
      <c r="C14" s="19"/>
      <c r="D14" s="19"/>
      <c r="E14" s="16">
        <f>MEDIAN(Netflix[Netflix Spending (in millions USD)])</f>
        <v>4750</v>
      </c>
      <c r="F14" s="16">
        <f>MEDIAN(Netflix[Netflix Revenue (in millions USD)])</f>
        <v>8250</v>
      </c>
      <c r="G14" s="18">
        <f>MEDIAN(Netflix[Profit])</f>
        <v>3500</v>
      </c>
      <c r="H14" s="17">
        <f>MEDIAN(Netflix[Profit %])</f>
        <v>0.75555555555555554</v>
      </c>
      <c r="I14" s="19"/>
      <c r="J14" s="16">
        <f>MEDIAN(Netflix[Revenue (in millions USD)])</f>
        <v>375</v>
      </c>
    </row>
    <row r="29" spans="2:10">
      <c r="B29" t="s">
        <v>10</v>
      </c>
      <c r="C29" t="s">
        <v>26</v>
      </c>
      <c r="D29" t="s">
        <v>27</v>
      </c>
      <c r="E29" s="20" t="s">
        <v>28</v>
      </c>
      <c r="F29" t="s">
        <v>29</v>
      </c>
      <c r="G29" t="s">
        <v>15</v>
      </c>
      <c r="H29" t="s">
        <v>7</v>
      </c>
      <c r="I29" t="s">
        <v>30</v>
      </c>
      <c r="J29" t="s">
        <v>6</v>
      </c>
    </row>
    <row r="30" spans="2:10">
      <c r="B30" s="12">
        <v>2015</v>
      </c>
      <c r="C30" s="15">
        <v>2</v>
      </c>
      <c r="D30" s="15">
        <v>4.5</v>
      </c>
      <c r="E30" s="16">
        <f>Prime[[#This Row],[Prime Video Spending (in billions USD)]]*1000</f>
        <v>2000</v>
      </c>
      <c r="F30" s="16">
        <f>Prime[[#This Row],[Prime Video Revenue (in billions USD)]]*1000</f>
        <v>4500</v>
      </c>
      <c r="G30" s="20">
        <f>Prime[[#This Row],[Prime Video Revenue (in millions USD)]]-Prime[[#This Row],[Prime Video Spending (in millions USD)]]</f>
        <v>2500</v>
      </c>
      <c r="H30" s="21">
        <f>Prime[[#This Row],[Profit]]/Prime[[#This Row],[Prime Video Spending (in millions USD)]]</f>
        <v>1.25</v>
      </c>
      <c r="I30" s="12" t="s">
        <v>31</v>
      </c>
      <c r="J30" s="15">
        <v>80</v>
      </c>
    </row>
    <row r="31" spans="2:10">
      <c r="B31" s="12">
        <v>2014</v>
      </c>
      <c r="C31" s="15">
        <v>1.8</v>
      </c>
      <c r="D31" s="15">
        <v>4</v>
      </c>
      <c r="E31" s="15">
        <f>Prime[[#This Row],[Prime Video Spending (in billions USD)]]*1000</f>
        <v>1800</v>
      </c>
      <c r="F31" s="15">
        <f>Prime[[#This Row],[Prime Video Revenue (in billions USD)]]*1000</f>
        <v>4000</v>
      </c>
      <c r="G31" s="20">
        <f>Prime[[#This Row],[Prime Video Revenue (in millions USD)]]-Prime[[#This Row],[Prime Video Spending (in millions USD)]]</f>
        <v>2200</v>
      </c>
      <c r="H31" s="21">
        <f>Prime[[#This Row],[Profit]]/Prime[[#This Row],[Prime Video Spending (in millions USD)]]</f>
        <v>1.2222222222222223</v>
      </c>
      <c r="I31" s="12" t="s">
        <v>32</v>
      </c>
      <c r="J31" s="15">
        <v>70</v>
      </c>
    </row>
    <row r="32" spans="2:10">
      <c r="B32" s="12">
        <v>2016</v>
      </c>
      <c r="C32" s="15">
        <v>2.5</v>
      </c>
      <c r="D32" s="15">
        <v>5</v>
      </c>
      <c r="E32" s="15">
        <f>Prime[[#This Row],[Prime Video Spending (in billions USD)]]*1000</f>
        <v>2500</v>
      </c>
      <c r="F32" s="15">
        <f>Prime[[#This Row],[Prime Video Revenue (in billions USD)]]*1000</f>
        <v>5000</v>
      </c>
      <c r="G32" s="20">
        <f>Prime[[#This Row],[Prime Video Revenue (in millions USD)]]-Prime[[#This Row],[Prime Video Spending (in millions USD)]]</f>
        <v>2500</v>
      </c>
      <c r="H32" s="21">
        <f>Prime[[#This Row],[Profit]]/Prime[[#This Row],[Prime Video Spending (in millions USD)]]</f>
        <v>1</v>
      </c>
      <c r="I32" s="12" t="s">
        <v>33</v>
      </c>
      <c r="J32" s="15">
        <v>100</v>
      </c>
    </row>
    <row r="33" spans="2:10">
      <c r="B33" s="12">
        <v>2017</v>
      </c>
      <c r="C33" s="15">
        <v>3</v>
      </c>
      <c r="D33" s="15">
        <v>5.5</v>
      </c>
      <c r="E33" s="15">
        <f>Prime[[#This Row],[Prime Video Spending (in billions USD)]]*1000</f>
        <v>3000</v>
      </c>
      <c r="F33" s="15">
        <f>Prime[[#This Row],[Prime Video Revenue (in billions USD)]]*1000</f>
        <v>5500</v>
      </c>
      <c r="G33" s="20">
        <f>Prime[[#This Row],[Prime Video Revenue (in millions USD)]]-Prime[[#This Row],[Prime Video Spending (in millions USD)]]</f>
        <v>2500</v>
      </c>
      <c r="H33" s="21">
        <f>Prime[[#This Row],[Profit]]/Prime[[#This Row],[Prime Video Spending (in millions USD)]]</f>
        <v>0.83333333333333337</v>
      </c>
      <c r="I33" s="12" t="s">
        <v>34</v>
      </c>
      <c r="J33" s="15">
        <v>120</v>
      </c>
    </row>
    <row r="34" spans="2:10">
      <c r="B34" s="12">
        <v>2018</v>
      </c>
      <c r="C34" s="15">
        <v>3.5</v>
      </c>
      <c r="D34" s="15">
        <v>6</v>
      </c>
      <c r="E34" s="15">
        <f>Prime[[#This Row],[Prime Video Spending (in billions USD)]]*1000</f>
        <v>3500</v>
      </c>
      <c r="F34" s="15">
        <f>Prime[[#This Row],[Prime Video Revenue (in billions USD)]]*1000</f>
        <v>6000</v>
      </c>
      <c r="G34" s="20">
        <f>Prime[[#This Row],[Prime Video Revenue (in millions USD)]]-Prime[[#This Row],[Prime Video Spending (in millions USD)]]</f>
        <v>2500</v>
      </c>
      <c r="H34" s="21">
        <f>Prime[[#This Row],[Profit]]/Prime[[#This Row],[Prime Video Spending (in millions USD)]]</f>
        <v>0.7142857142857143</v>
      </c>
      <c r="I34" s="12" t="s">
        <v>35</v>
      </c>
      <c r="J34" s="15">
        <v>150</v>
      </c>
    </row>
    <row r="35" spans="2:10">
      <c r="B35" s="12">
        <v>2019</v>
      </c>
      <c r="C35" s="15">
        <v>4</v>
      </c>
      <c r="D35" s="15">
        <v>6.5</v>
      </c>
      <c r="E35" s="15">
        <f>Prime[[#This Row],[Prime Video Spending (in billions USD)]]*1000</f>
        <v>4000</v>
      </c>
      <c r="F35" s="15">
        <f>Prime[[#This Row],[Prime Video Revenue (in billions USD)]]*1000</f>
        <v>6500</v>
      </c>
      <c r="G35" s="20">
        <f>Prime[[#This Row],[Prime Video Revenue (in millions USD)]]-Prime[[#This Row],[Prime Video Spending (in millions USD)]]</f>
        <v>2500</v>
      </c>
      <c r="H35" s="21">
        <f>Prime[[#This Row],[Profit]]/Prime[[#This Row],[Prime Video Spending (in millions USD)]]</f>
        <v>0.625</v>
      </c>
      <c r="I35" s="12" t="s">
        <v>36</v>
      </c>
      <c r="J35" s="15">
        <v>180</v>
      </c>
    </row>
    <row r="36" spans="2:10">
      <c r="B36" s="12">
        <v>2020</v>
      </c>
      <c r="C36" s="15">
        <v>4.5</v>
      </c>
      <c r="D36" s="15">
        <v>7</v>
      </c>
      <c r="E36" s="15">
        <f>Prime[[#This Row],[Prime Video Spending (in billions USD)]]*1000</f>
        <v>4500</v>
      </c>
      <c r="F36" s="15">
        <f>Prime[[#This Row],[Prime Video Revenue (in billions USD)]]*1000</f>
        <v>7000</v>
      </c>
      <c r="G36" s="20">
        <f>Prime[[#This Row],[Prime Video Revenue (in millions USD)]]-Prime[[#This Row],[Prime Video Spending (in millions USD)]]</f>
        <v>2500</v>
      </c>
      <c r="H36" s="21">
        <f>Prime[[#This Row],[Profit]]/Prime[[#This Row],[Prime Video Spending (in millions USD)]]</f>
        <v>0.55555555555555558</v>
      </c>
      <c r="I36" s="12" t="s">
        <v>37</v>
      </c>
      <c r="J36" s="15">
        <v>200</v>
      </c>
    </row>
    <row r="37" spans="2:10">
      <c r="B37" s="12">
        <v>2021</v>
      </c>
      <c r="C37" s="15">
        <v>5</v>
      </c>
      <c r="D37" s="15">
        <v>7.5</v>
      </c>
      <c r="E37" s="15">
        <f>Prime[[#This Row],[Prime Video Spending (in billions USD)]]*1000</f>
        <v>5000</v>
      </c>
      <c r="F37" s="15">
        <f>Prime[[#This Row],[Prime Video Revenue (in billions USD)]]*1000</f>
        <v>7500</v>
      </c>
      <c r="G37" s="20">
        <f>Prime[[#This Row],[Prime Video Revenue (in millions USD)]]-Prime[[#This Row],[Prime Video Spending (in millions USD)]]</f>
        <v>2500</v>
      </c>
      <c r="H37" s="21">
        <f>Prime[[#This Row],[Profit]]/Prime[[#This Row],[Prime Video Spending (in millions USD)]]</f>
        <v>0.5</v>
      </c>
      <c r="I37" s="12" t="s">
        <v>38</v>
      </c>
      <c r="J37" s="15">
        <v>220</v>
      </c>
    </row>
    <row r="38" spans="2:10">
      <c r="B38" s="12">
        <v>2022</v>
      </c>
      <c r="C38" s="15">
        <v>5.5</v>
      </c>
      <c r="D38" s="15">
        <v>8</v>
      </c>
      <c r="E38" s="15">
        <f>Prime[[#This Row],[Prime Video Spending (in billions USD)]]*1000</f>
        <v>5500</v>
      </c>
      <c r="F38" s="15">
        <f>Prime[[#This Row],[Prime Video Revenue (in billions USD)]]*1000</f>
        <v>8000</v>
      </c>
      <c r="G38" s="20">
        <f>Prime[[#This Row],[Prime Video Revenue (in millions USD)]]-Prime[[#This Row],[Prime Video Spending (in millions USD)]]</f>
        <v>2500</v>
      </c>
      <c r="H38" s="21">
        <f>Prime[[#This Row],[Profit]]/Prime[[#This Row],[Prime Video Spending (in millions USD)]]</f>
        <v>0.45454545454545453</v>
      </c>
      <c r="I38" s="12" t="s">
        <v>39</v>
      </c>
      <c r="J38" s="15">
        <v>240</v>
      </c>
    </row>
    <row r="39" spans="2:10">
      <c r="B39" s="12">
        <v>2023</v>
      </c>
      <c r="C39" s="15">
        <v>6</v>
      </c>
      <c r="D39" s="15">
        <v>8.5</v>
      </c>
      <c r="E39" s="18">
        <f>Prime[[#This Row],[Prime Video Spending (in billions USD)]]*1000</f>
        <v>6000</v>
      </c>
      <c r="F39" s="18">
        <f>Prime[[#This Row],[Prime Video Revenue (in billions USD)]]*1000</f>
        <v>8500</v>
      </c>
      <c r="G39" s="20">
        <f>Prime[[#This Row],[Prime Video Revenue (in millions USD)]]-Prime[[#This Row],[Prime Video Spending (in millions USD)]]</f>
        <v>2500</v>
      </c>
      <c r="H39" s="21">
        <f>Prime[[#This Row],[Profit]]/Prime[[#This Row],[Prime Video Spending (in millions USD)]]</f>
        <v>0.41666666666666669</v>
      </c>
      <c r="I39" s="12" t="s">
        <v>40</v>
      </c>
      <c r="J39" s="15">
        <v>260</v>
      </c>
    </row>
    <row r="40" spans="2:10">
      <c r="B40" s="19" t="s">
        <v>25</v>
      </c>
      <c r="C40" s="19"/>
      <c r="D40" s="19"/>
      <c r="E40" s="16">
        <f>MEDIAN(Prime[Prime Video Spending (in millions USD)])</f>
        <v>3750</v>
      </c>
      <c r="F40" s="16">
        <f>MEDIAN(Prime[Prime Video Revenue (in millions USD)])</f>
        <v>6250</v>
      </c>
      <c r="G40" s="20">
        <f>MEDIAN(Prime[Profit])</f>
        <v>2500</v>
      </c>
      <c r="H40" s="21">
        <f>MEDIAN(Prime[Profit %])</f>
        <v>0.66964285714285721</v>
      </c>
      <c r="I40" s="19"/>
      <c r="J40" s="22">
        <f>MEDIAN(Prime[Revenue (in millions USD)])</f>
        <v>165</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5AE5E-6B45-4FB4-8A01-DE49254CA5C0}">
  <dimension ref="A3:K4"/>
  <sheetViews>
    <sheetView workbookViewId="0">
      <selection activeCell="G22" sqref="G22"/>
    </sheetView>
  </sheetViews>
  <sheetFormatPr defaultRowHeight="14.5"/>
  <cols>
    <col min="1" max="1" width="20.90625" bestFit="1" customWidth="1"/>
    <col min="2" max="2" width="21.54296875" bestFit="1" customWidth="1"/>
    <col min="3" max="3" width="7.26953125" bestFit="1" customWidth="1"/>
    <col min="9" max="9" width="21.08984375" bestFit="1" customWidth="1"/>
    <col min="10" max="10" width="21.54296875" bestFit="1" customWidth="1"/>
    <col min="11" max="11" width="8.26953125" bestFit="1" customWidth="1"/>
  </cols>
  <sheetData>
    <row r="3" spans="1:11">
      <c r="A3" s="12" t="s">
        <v>5</v>
      </c>
      <c r="B3" s="12" t="s">
        <v>8</v>
      </c>
      <c r="C3" s="13" t="s">
        <v>7</v>
      </c>
      <c r="I3" s="12" t="s">
        <v>5</v>
      </c>
      <c r="J3" s="12" t="s">
        <v>8</v>
      </c>
      <c r="K3" s="12" t="s">
        <v>9</v>
      </c>
    </row>
    <row r="4" spans="1:11">
      <c r="A4" s="14">
        <v>4000</v>
      </c>
      <c r="B4" s="14">
        <v>7500</v>
      </c>
      <c r="C4" s="13">
        <v>0.875</v>
      </c>
      <c r="I4" s="15">
        <v>3000</v>
      </c>
      <c r="J4" s="15">
        <v>5500</v>
      </c>
      <c r="K4" s="13">
        <v>0.83333333333333337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9B3BE-9DFA-490F-9F44-45B651F589BE}">
  <sheetPr>
    <tabColor rgb="FFC00000"/>
    <pageSetUpPr fitToPage="1"/>
  </sheetPr>
  <dimension ref="B1:R21"/>
  <sheetViews>
    <sheetView showGridLines="0" tabSelected="1" topLeftCell="B1" zoomScaleNormal="100" workbookViewId="0">
      <selection activeCell="H1" sqref="H1:L6"/>
    </sheetView>
  </sheetViews>
  <sheetFormatPr defaultRowHeight="14.5"/>
  <cols>
    <col min="1" max="1" width="4.26953125" customWidth="1"/>
    <col min="2" max="2" width="17.36328125" customWidth="1"/>
    <col min="3" max="3" width="1.453125" customWidth="1"/>
    <col min="4" max="4" width="19.54296875" customWidth="1"/>
    <col min="5" max="5" width="1.453125" customWidth="1"/>
    <col min="6" max="6" width="17.36328125" customWidth="1"/>
    <col min="7" max="7" width="1.453125" customWidth="1"/>
    <col min="8" max="10" width="4.81640625" bestFit="1" customWidth="1"/>
    <col min="11" max="11" width="10.7265625" customWidth="1"/>
    <col min="12" max="12" width="21.08984375" customWidth="1"/>
    <col min="13" max="13" width="1.453125" customWidth="1"/>
    <col min="14" max="14" width="17.36328125" customWidth="1"/>
    <col min="15" max="15" width="1.453125" customWidth="1"/>
    <col min="16" max="16" width="18.26953125" customWidth="1"/>
    <col min="17" max="17" width="1.453125" customWidth="1"/>
    <col min="18" max="18" width="17.36328125" customWidth="1"/>
    <col min="19" max="19" width="4.81640625" customWidth="1"/>
  </cols>
  <sheetData>
    <row r="1" spans="2:18" ht="14.5" customHeight="1">
      <c r="B1" s="23" t="s">
        <v>0</v>
      </c>
      <c r="C1" s="24"/>
      <c r="D1" s="24"/>
      <c r="E1" s="24"/>
      <c r="F1" s="24"/>
      <c r="G1" s="1"/>
      <c r="H1" s="25" t="s">
        <v>41</v>
      </c>
      <c r="I1" s="25"/>
      <c r="J1" s="25"/>
      <c r="K1" s="25"/>
      <c r="L1" s="25"/>
      <c r="M1" s="1"/>
      <c r="N1" s="26" t="s">
        <v>1</v>
      </c>
      <c r="O1" s="27"/>
      <c r="P1" s="27"/>
      <c r="Q1" s="27"/>
      <c r="R1" s="27"/>
    </row>
    <row r="2" spans="2:18" ht="14.5" customHeight="1">
      <c r="B2" s="24"/>
      <c r="C2" s="24"/>
      <c r="D2" s="24"/>
      <c r="E2" s="24"/>
      <c r="F2" s="24"/>
      <c r="G2" s="1"/>
      <c r="H2" s="25"/>
      <c r="I2" s="25"/>
      <c r="J2" s="25"/>
      <c r="K2" s="25"/>
      <c r="L2" s="25"/>
      <c r="M2" s="1"/>
      <c r="N2" s="27"/>
      <c r="O2" s="27"/>
      <c r="P2" s="27"/>
      <c r="Q2" s="27"/>
      <c r="R2" s="27"/>
    </row>
    <row r="3" spans="2:18" ht="17.149999999999999" customHeight="1">
      <c r="B3" s="2" t="s">
        <v>2</v>
      </c>
      <c r="D3" s="3" t="s">
        <v>3</v>
      </c>
      <c r="F3" s="3" t="s">
        <v>4</v>
      </c>
      <c r="G3" s="1"/>
      <c r="H3" s="25"/>
      <c r="I3" s="25"/>
      <c r="J3" s="25"/>
      <c r="K3" s="25"/>
      <c r="L3" s="25"/>
      <c r="N3" s="3" t="s">
        <v>2</v>
      </c>
      <c r="P3" s="3" t="s">
        <v>3</v>
      </c>
      <c r="R3" s="3" t="s">
        <v>4</v>
      </c>
    </row>
    <row r="4" spans="2:18" ht="29.5" customHeight="1">
      <c r="B4" s="4">
        <f>MEDIAN(Netflix[Netflix Spending (in millions USD)])</f>
        <v>4750</v>
      </c>
      <c r="D4" s="5">
        <f>MEDIAN(Netflix[Netflix Revenue (in millions USD)])</f>
        <v>8250</v>
      </c>
      <c r="F4" s="6">
        <f>MEDIAN(Netflix[Profit %])</f>
        <v>0.75555555555555554</v>
      </c>
      <c r="G4" s="1"/>
      <c r="H4" s="25"/>
      <c r="I4" s="25"/>
      <c r="J4" s="25"/>
      <c r="K4" s="25"/>
      <c r="L4" s="25"/>
      <c r="N4" s="4">
        <f>MEDIAN(Prime[Prime Video Spending (in millions USD)])</f>
        <v>3750</v>
      </c>
      <c r="P4" s="5">
        <f>MEDIAN(Prime[Prime Video Revenue (in millions USD)])</f>
        <v>6250</v>
      </c>
      <c r="R4" s="6">
        <f>MEDIAN(Prime[Profit %])</f>
        <v>0.66964285714285721</v>
      </c>
    </row>
    <row r="5" spans="2:18" ht="17.5" customHeight="1">
      <c r="B5" s="7" t="s">
        <v>5</v>
      </c>
      <c r="D5" s="3" t="s">
        <v>6</v>
      </c>
      <c r="F5" s="3" t="s">
        <v>7</v>
      </c>
      <c r="G5" s="1"/>
      <c r="H5" s="25"/>
      <c r="I5" s="25"/>
      <c r="J5" s="25"/>
      <c r="K5" s="25"/>
      <c r="L5" s="25"/>
      <c r="N5" s="8" t="s">
        <v>5</v>
      </c>
      <c r="P5" s="8" t="s">
        <v>6</v>
      </c>
      <c r="R5" s="8" t="s">
        <v>7</v>
      </c>
    </row>
    <row r="6" spans="2:18" ht="33.65" customHeight="1">
      <c r="B6" s="9">
        <f>'Netflix &amp; Prime pivots'!$A$4</f>
        <v>4000</v>
      </c>
      <c r="D6" s="10">
        <f>'Netflix &amp; Prime pivots'!$B$4</f>
        <v>7500</v>
      </c>
      <c r="F6" s="11">
        <f>'Netflix &amp; Prime pivots'!$C$4</f>
        <v>0.875</v>
      </c>
      <c r="H6" s="25"/>
      <c r="I6" s="25"/>
      <c r="J6" s="25"/>
      <c r="K6" s="25"/>
      <c r="L6" s="25"/>
      <c r="M6" s="1"/>
      <c r="N6" s="9">
        <f>'Netflix &amp; Prime pivots'!$I$4</f>
        <v>3000</v>
      </c>
      <c r="P6" s="10">
        <f>'Netflix &amp; Prime pivots'!$J$4</f>
        <v>5500</v>
      </c>
      <c r="R6" s="11">
        <f>'Netflix &amp; Prime pivots'!$K$4</f>
        <v>0.83333333333333337</v>
      </c>
    </row>
    <row r="8" spans="2:18">
      <c r="B8" s="28"/>
      <c r="C8" s="28"/>
      <c r="D8" s="28"/>
      <c r="E8" s="28"/>
      <c r="F8" s="28"/>
      <c r="G8" s="28"/>
      <c r="H8" s="28"/>
      <c r="I8" s="28"/>
      <c r="J8" s="28"/>
      <c r="L8" s="28"/>
      <c r="M8" s="28"/>
      <c r="N8" s="28"/>
      <c r="O8" s="28"/>
      <c r="P8" s="28"/>
      <c r="Q8" s="28"/>
      <c r="R8" s="28"/>
    </row>
    <row r="9" spans="2:18">
      <c r="B9" s="28"/>
      <c r="C9" s="28"/>
      <c r="D9" s="28"/>
      <c r="E9" s="28"/>
      <c r="F9" s="28"/>
      <c r="G9" s="28"/>
      <c r="H9" s="28"/>
      <c r="I9" s="28"/>
      <c r="J9" s="28"/>
      <c r="L9" s="28"/>
      <c r="M9" s="28"/>
      <c r="N9" s="28"/>
      <c r="O9" s="28"/>
      <c r="P9" s="28"/>
      <c r="Q9" s="28"/>
      <c r="R9" s="28"/>
    </row>
    <row r="10" spans="2:18">
      <c r="B10" s="28"/>
      <c r="C10" s="28"/>
      <c r="D10" s="28"/>
      <c r="E10" s="28"/>
      <c r="F10" s="28"/>
      <c r="G10" s="28"/>
      <c r="H10" s="28"/>
      <c r="I10" s="28"/>
      <c r="J10" s="28"/>
      <c r="L10" s="28"/>
      <c r="M10" s="28"/>
      <c r="N10" s="28"/>
      <c r="O10" s="28"/>
      <c r="P10" s="28"/>
      <c r="Q10" s="28"/>
      <c r="R10" s="28"/>
    </row>
    <row r="11" spans="2:18">
      <c r="B11" s="28"/>
      <c r="C11" s="28"/>
      <c r="D11" s="28"/>
      <c r="E11" s="28"/>
      <c r="F11" s="28"/>
      <c r="G11" s="28"/>
      <c r="H11" s="28"/>
      <c r="I11" s="28"/>
      <c r="J11" s="28"/>
      <c r="L11" s="28"/>
      <c r="M11" s="28"/>
      <c r="N11" s="28"/>
      <c r="O11" s="28"/>
      <c r="P11" s="28"/>
      <c r="Q11" s="28"/>
      <c r="R11" s="28"/>
    </row>
    <row r="12" spans="2:18">
      <c r="B12" s="28"/>
      <c r="C12" s="28"/>
      <c r="D12" s="28"/>
      <c r="E12" s="28"/>
      <c r="F12" s="28"/>
      <c r="G12" s="28"/>
      <c r="H12" s="28"/>
      <c r="I12" s="28"/>
      <c r="J12" s="28"/>
      <c r="L12" s="28"/>
      <c r="M12" s="28"/>
      <c r="N12" s="28"/>
      <c r="O12" s="28"/>
      <c r="P12" s="28"/>
      <c r="Q12" s="28"/>
      <c r="R12" s="28"/>
    </row>
    <row r="13" spans="2:18">
      <c r="B13" s="28"/>
      <c r="C13" s="28"/>
      <c r="D13" s="28"/>
      <c r="E13" s="28"/>
      <c r="F13" s="28"/>
      <c r="G13" s="28"/>
      <c r="H13" s="28"/>
      <c r="I13" s="28"/>
      <c r="J13" s="28"/>
      <c r="L13" s="28"/>
      <c r="M13" s="28"/>
      <c r="N13" s="28"/>
      <c r="O13" s="28"/>
      <c r="P13" s="28"/>
      <c r="Q13" s="28"/>
      <c r="R13" s="28"/>
    </row>
    <row r="14" spans="2:18">
      <c r="B14" s="28"/>
      <c r="C14" s="28"/>
      <c r="D14" s="28"/>
      <c r="E14" s="28"/>
      <c r="F14" s="28"/>
      <c r="G14" s="28"/>
      <c r="H14" s="28"/>
      <c r="I14" s="28"/>
      <c r="J14" s="28"/>
      <c r="L14" s="28"/>
      <c r="M14" s="28"/>
      <c r="N14" s="28"/>
      <c r="O14" s="28"/>
      <c r="P14" s="28"/>
      <c r="Q14" s="28"/>
      <c r="R14" s="28"/>
    </row>
    <row r="15" spans="2:18">
      <c r="B15" s="28"/>
      <c r="C15" s="28"/>
      <c r="D15" s="28"/>
      <c r="E15" s="28"/>
      <c r="F15" s="28"/>
      <c r="G15" s="28"/>
      <c r="H15" s="28"/>
      <c r="I15" s="28"/>
      <c r="J15" s="28"/>
      <c r="L15" s="28"/>
      <c r="M15" s="28"/>
      <c r="N15" s="28"/>
      <c r="O15" s="28"/>
      <c r="P15" s="28"/>
      <c r="Q15" s="28"/>
      <c r="R15" s="28"/>
    </row>
    <row r="16" spans="2:18">
      <c r="B16" s="28"/>
      <c r="C16" s="28"/>
      <c r="D16" s="28"/>
      <c r="E16" s="28"/>
      <c r="F16" s="28"/>
      <c r="G16" s="28"/>
      <c r="H16" s="28"/>
      <c r="I16" s="28"/>
      <c r="J16" s="28"/>
      <c r="L16" s="28"/>
      <c r="M16" s="28"/>
      <c r="N16" s="28"/>
      <c r="O16" s="28"/>
      <c r="P16" s="28"/>
      <c r="Q16" s="28"/>
      <c r="R16" s="28"/>
    </row>
    <row r="17" spans="2:18">
      <c r="B17" s="28"/>
      <c r="C17" s="28"/>
      <c r="D17" s="28"/>
      <c r="E17" s="28"/>
      <c r="F17" s="28"/>
      <c r="G17" s="28"/>
      <c r="H17" s="28"/>
      <c r="I17" s="28"/>
      <c r="J17" s="28"/>
      <c r="L17" s="28"/>
      <c r="M17" s="28"/>
      <c r="N17" s="28"/>
      <c r="O17" s="28"/>
      <c r="P17" s="28"/>
      <c r="Q17" s="28"/>
      <c r="R17" s="28"/>
    </row>
    <row r="18" spans="2:18">
      <c r="B18" s="28"/>
      <c r="C18" s="28"/>
      <c r="D18" s="28"/>
      <c r="E18" s="28"/>
      <c r="F18" s="28"/>
      <c r="G18" s="28"/>
      <c r="H18" s="28"/>
      <c r="I18" s="28"/>
      <c r="J18" s="28"/>
      <c r="L18" s="28"/>
      <c r="M18" s="28"/>
      <c r="N18" s="28"/>
      <c r="O18" s="28"/>
      <c r="P18" s="28"/>
      <c r="Q18" s="28"/>
      <c r="R18" s="28"/>
    </row>
    <row r="19" spans="2:18">
      <c r="B19" s="28"/>
      <c r="C19" s="28"/>
      <c r="D19" s="28"/>
      <c r="E19" s="28"/>
      <c r="F19" s="28"/>
      <c r="G19" s="28"/>
      <c r="H19" s="28"/>
      <c r="I19" s="28"/>
      <c r="J19" s="28"/>
      <c r="L19" s="28"/>
      <c r="M19" s="28"/>
      <c r="N19" s="28"/>
      <c r="O19" s="28"/>
      <c r="P19" s="28"/>
      <c r="Q19" s="28"/>
      <c r="R19" s="28"/>
    </row>
    <row r="20" spans="2:18">
      <c r="B20" s="28"/>
      <c r="C20" s="28"/>
      <c r="D20" s="28"/>
      <c r="E20" s="28"/>
      <c r="F20" s="28"/>
      <c r="G20" s="28"/>
      <c r="H20" s="28"/>
      <c r="I20" s="28"/>
      <c r="J20" s="28"/>
      <c r="L20" s="28"/>
      <c r="M20" s="28"/>
      <c r="N20" s="28"/>
      <c r="O20" s="28"/>
      <c r="P20" s="28"/>
      <c r="Q20" s="28"/>
      <c r="R20" s="28"/>
    </row>
    <row r="21" spans="2:18">
      <c r="B21" s="28"/>
      <c r="C21" s="28"/>
      <c r="D21" s="28"/>
      <c r="E21" s="28"/>
      <c r="F21" s="28"/>
      <c r="G21" s="28"/>
      <c r="H21" s="28"/>
      <c r="I21" s="28"/>
      <c r="J21" s="28"/>
      <c r="L21" s="28"/>
      <c r="M21" s="28"/>
      <c r="N21" s="28"/>
      <c r="O21" s="28"/>
      <c r="P21" s="28"/>
      <c r="Q21" s="28"/>
      <c r="R21" s="28"/>
    </row>
  </sheetData>
  <mergeCells count="7">
    <mergeCell ref="B1:F2"/>
    <mergeCell ref="H1:L6"/>
    <mergeCell ref="N1:R2"/>
    <mergeCell ref="B8:F21"/>
    <mergeCell ref="G8:J21"/>
    <mergeCell ref="L8:M21"/>
    <mergeCell ref="N8:R21"/>
  </mergeCells>
  <pageMargins left="0.7" right="0.7" top="0.75" bottom="0.75" header="0.3" footer="0.3"/>
  <pageSetup paperSize="7" scale="68" fitToHeight="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p t a 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M 6 b 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m 1 p Y K I p H u A 4 A A A A R A A A A E w A c A E Z v c m 1 1 b G F z L 1 N l Y 3 R p b 2 4 x L m 0 g o h g A K K A U A A A A A A A A A A A A A A A A A A A A A A A A A A A A K 0 5 N L s n M z 1 M I h t C G 1 g B Q S w E C L Q A U A A I A C A D O m 1 p Y C h c v 2 a U A A A D 2 A A A A E g A A A A A A A A A A A A A A A A A A A A A A Q 2 9 u Z m l n L 1 B h Y 2 t h Z 2 U u e G 1 s U E s B A i 0 A F A A C A A g A z p t a W A / K 6 a u k A A A A 6 Q A A A B M A A A A A A A A A A A A A A A A A 8 Q A A A F t D b 2 5 0 Z W 5 0 X 1 R 5 c G V z X S 5 4 b W x Q S w E C L Q A U A A I A C A D O m 1 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A K C f V d U u o 1 G g t q 1 6 b E v l V c A A A A A A g A A A A A A E G Y A A A A B A A A g A A A A x x + + K m r d U 9 Z M E B N I l C 3 5 7 i Y w / d b o 0 m z A u 6 i 1 G z R w w 4 w A A A A A D o A A A A A C A A A g A A A A U i 1 1 N b N i c C B I 2 3 r j m N i 8 N A F Y S x I J y a O C o + M c r N B V Q Z 5 Q A A A A B 6 C + c 8 p R O J D u H 2 7 s W 8 / S Q 2 J P J x q P + 7 w 8 d + Y S 0 X a y s R 4 M b E t 9 B 9 D l S 9 U 1 r G b L z 9 J C M z m y m e M D j e T Q t 4 6 h I t K 9 t b P R P 7 V x S / q S x e C W F 6 D o h V x A A A A A D m Y c k G r m T L O 5 j 0 A 6 e s R 7 2 3 C U i m h B y Y Y e b N A B Z n X 2 B L q Q 9 g 1 k F x 7 n I T h v 1 l D 2 r W o e E K W h x F C 3 O E e L l b v 8 G u F f 7 w = = < / D a t a M a s h u p > 
</file>

<file path=customXml/itemProps1.xml><?xml version="1.0" encoding="utf-8"?>
<ds:datastoreItem xmlns:ds="http://schemas.openxmlformats.org/officeDocument/2006/customXml" ds:itemID="{285C2AEE-1CA1-486F-8EED-0AB897951E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 &amp; Prime data</vt:lpstr>
      <vt:lpstr>Netflix &amp; Prime pivots</vt:lpstr>
      <vt:lpstr>Netflix vs Prime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Rohith Reddy</dc:creator>
  <cp:lastModifiedBy>Rohith Reddy</cp:lastModifiedBy>
  <dcterms:created xsi:type="dcterms:W3CDTF">2024-02-26T13:57:46Z</dcterms:created>
  <dcterms:modified xsi:type="dcterms:W3CDTF">2024-02-26T18:32:46Z</dcterms:modified>
</cp:coreProperties>
</file>