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aa58a9bc471dd/Desktop/"/>
    </mc:Choice>
  </mc:AlternateContent>
  <xr:revisionPtr revIDLastSave="10" documentId="8_{8E4AB08E-B944-49BD-A45C-38C82C87BA55}" xr6:coauthVersionLast="47" xr6:coauthVersionMax="47" xr10:uidLastSave="{48D08C0C-6CDF-4B85-8D4A-0E8975E75091}"/>
  <bookViews>
    <workbookView xWindow="-110" yWindow="-110" windowWidth="19420" windowHeight="11020" xr2:uid="{C0455FCE-5BCD-4126-8F77-0E669D82F7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1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/>
  <c r="N8" i="1"/>
  <c r="M46" i="1"/>
  <c r="M44" i="1"/>
  <c r="M43" i="1"/>
  <c r="M41" i="1"/>
  <c r="M40" i="1"/>
  <c r="M38" i="1"/>
  <c r="M37" i="1"/>
  <c r="M34" i="1"/>
  <c r="M35" i="1"/>
  <c r="M33" i="1"/>
  <c r="M30" i="1"/>
  <c r="M31" i="1"/>
  <c r="N29" i="1"/>
  <c r="M29" i="1"/>
  <c r="P27" i="1"/>
  <c r="O27" i="1"/>
  <c r="N27" i="1"/>
  <c r="M24" i="1"/>
  <c r="M21" i="1"/>
  <c r="M20" i="1"/>
  <c r="N18" i="1"/>
  <c r="N15" i="1"/>
  <c r="N11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<sst xmlns="http://schemas.openxmlformats.org/spreadsheetml/2006/main" count="134" uniqueCount="90">
  <si>
    <t>Names</t>
  </si>
  <si>
    <t>Rohith</t>
  </si>
  <si>
    <t>sachin</t>
  </si>
  <si>
    <t>akhil</t>
  </si>
  <si>
    <t>bhaskar</t>
  </si>
  <si>
    <t>nagesh</t>
  </si>
  <si>
    <t>swaroop</t>
  </si>
  <si>
    <t>piyush</t>
  </si>
  <si>
    <t>ravi</t>
  </si>
  <si>
    <t>shivani</t>
  </si>
  <si>
    <t>maths</t>
  </si>
  <si>
    <t>physics</t>
  </si>
  <si>
    <t>mechanics</t>
  </si>
  <si>
    <t>electronics</t>
  </si>
  <si>
    <t>computers</t>
  </si>
  <si>
    <t>HT</t>
  </si>
  <si>
    <t>Thermal</t>
  </si>
  <si>
    <t>raghu</t>
  </si>
  <si>
    <t>madhu</t>
  </si>
  <si>
    <t>sai</t>
  </si>
  <si>
    <t>krishna</t>
  </si>
  <si>
    <t>srikanth</t>
  </si>
  <si>
    <t>charan</t>
  </si>
  <si>
    <t>praful</t>
  </si>
  <si>
    <t>nani</t>
  </si>
  <si>
    <t>vamshi</t>
  </si>
  <si>
    <t>bunny</t>
  </si>
  <si>
    <t>sahithi</t>
  </si>
  <si>
    <t>teju</t>
  </si>
  <si>
    <t>pinki</t>
  </si>
  <si>
    <t>luckey</t>
  </si>
  <si>
    <t>DME</t>
  </si>
  <si>
    <t>A</t>
  </si>
  <si>
    <t>1. SUM:</t>
  </si>
  <si>
    <t>2. AVERAGE:</t>
  </si>
  <si>
    <t>3. COUNT:</t>
  </si>
  <si>
    <t>4. COUNTA:</t>
  </si>
  <si>
    <t>5. IF:</t>
  </si>
  <si>
    <t>Name</t>
  </si>
  <si>
    <t>6. VLOOKUP:</t>
  </si>
  <si>
    <t>7. HLOOKUP:</t>
  </si>
  <si>
    <t>Row Number</t>
  </si>
  <si>
    <t>Value</t>
  </si>
  <si>
    <t xml:space="preserve">8.INDEX: </t>
  </si>
  <si>
    <t>1D</t>
  </si>
  <si>
    <t>2D</t>
  </si>
  <si>
    <t>Row No.</t>
  </si>
  <si>
    <t>Col No.</t>
  </si>
  <si>
    <t>9. MATCH:</t>
  </si>
  <si>
    <t>10. CONCATINATE:</t>
  </si>
  <si>
    <t>Top 25 Important Excel Functions/Formulas</t>
  </si>
  <si>
    <t>concat</t>
  </si>
  <si>
    <t>concatination</t>
  </si>
  <si>
    <t>same</t>
  </si>
  <si>
    <t>11. TEXT:</t>
  </si>
  <si>
    <t xml:space="preserve">12. LEFT/RIGHT/MID: </t>
  </si>
  <si>
    <t>LEFT</t>
  </si>
  <si>
    <t>RIGHT</t>
  </si>
  <si>
    <t>MID</t>
  </si>
  <si>
    <t>Rohith Somella</t>
  </si>
  <si>
    <t>13. SUMIF:</t>
  </si>
  <si>
    <t>Years</t>
  </si>
  <si>
    <t>values</t>
  </si>
  <si>
    <t xml:space="preserve">15. COUNTIF: </t>
  </si>
  <si>
    <t xml:space="preserve">14. AVERAGEIF: </t>
  </si>
  <si>
    <t xml:space="preserve">16. SUMIFS: </t>
  </si>
  <si>
    <t>Months</t>
  </si>
  <si>
    <t>Jan</t>
  </si>
  <si>
    <t>Mar</t>
  </si>
  <si>
    <t>Aprl</t>
  </si>
  <si>
    <t>May</t>
  </si>
  <si>
    <t>June</t>
  </si>
  <si>
    <t>17. AVERAGEIFS:</t>
  </si>
  <si>
    <t>18. COUNTIFS:</t>
  </si>
  <si>
    <t xml:space="preserve">19. DATE: </t>
  </si>
  <si>
    <t>20. TIME:</t>
  </si>
  <si>
    <t xml:space="preserve">21. TEXT JOIN: </t>
  </si>
  <si>
    <t>FIRST NAME</t>
  </si>
  <si>
    <t>LAST NAME</t>
  </si>
  <si>
    <t>Somella</t>
  </si>
  <si>
    <t>Akhil</t>
  </si>
  <si>
    <t>Tella</t>
  </si>
  <si>
    <t>Sachin</t>
  </si>
  <si>
    <t>Takhur</t>
  </si>
  <si>
    <t>Bhaskar</t>
  </si>
  <si>
    <t>Polishetti</t>
  </si>
  <si>
    <t xml:space="preserve">22. SUBSTITUTE: </t>
  </si>
  <si>
    <t>23. LEN:</t>
  </si>
  <si>
    <t xml:space="preserve">24. ROUND: </t>
  </si>
  <si>
    <t>25. NETWORKDAYS: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</si>
</sst>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 applyAlignment="1">
      <alignment horizontal="center"/>
    </xf>
    <xf numFmtId="14" fontId="0" fillId="6" borderId="5" xfId="0" applyNumberFormat="1" applyFill="1" applyBorder="1"/>
    <xf numFmtId="18" fontId="0" fillId="6" borderId="5" xfId="0" applyNumberFormat="1" applyFill="1" applyBorder="1"/>
    <xf numFmtId="0" fontId="1" fillId="8" borderId="5" xfId="0" applyFont="1" applyFill="1" applyBorder="1" applyAlignment="1">
      <alignment horizontal="center"/>
    </xf>
    <xf numFmtId="0" fontId="1" fillId="8" borderId="5" xfId="0" applyFont="1" applyFill="1" applyBorder="1"/>
    <xf numFmtId="0" fontId="0" fillId="10" borderId="5" xfId="0" applyFill="1" applyBorder="1" applyAlignment="1">
      <alignment horizontal="center"/>
    </xf>
    <xf numFmtId="0" fontId="2" fillId="5" borderId="5" xfId="0" applyFont="1" applyFill="1" applyBorder="1"/>
    <xf numFmtId="0" fontId="2" fillId="0" borderId="0" xfId="0" applyFont="1"/>
    <xf numFmtId="0" fontId="0" fillId="9" borderId="5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14" fontId="0" fillId="11" borderId="0" xfId="0" applyNumberFormat="1" applyFill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77C5F-F369-431A-876A-F94D14C73317}" name="Table1" displayName="Table1" ref="A1:I25" totalsRowShown="0">
  <autoFilter ref="A1:I25" xr:uid="{56577C5F-F369-431A-876A-F94D14C73317}"/>
  <tableColumns count="9">
    <tableColumn id="1" xr3:uid="{556192E0-8064-4900-A9D9-B84684E0E201}" name="Names" dataDxfId="15"/>
    <tableColumn id="2" xr3:uid="{9108CDBB-133B-49D7-908A-70317BA6ADF6}" name="maths" dataDxfId="14"/>
    <tableColumn id="3" xr3:uid="{13A59A9D-3A31-4113-9E61-5FF98C0220D8}" name="physics" dataDxfId="13"/>
    <tableColumn id="4" xr3:uid="{796DE212-15A7-4E50-AAF9-6353CBF88D1D}" name="mechanics" dataDxfId="12"/>
    <tableColumn id="5" xr3:uid="{8C113F94-844F-4E04-9F45-358868F254F0}" name="electronics" dataDxfId="11"/>
    <tableColumn id="6" xr3:uid="{6ED0AE37-9C05-4711-B5C7-D8C50593C92D}" name="computers" dataDxfId="10"/>
    <tableColumn id="7" xr3:uid="{7AC771E8-AFE3-4CC8-8AC0-67C3F885F22E}" name="HT" dataDxfId="9"/>
    <tableColumn id="8" xr3:uid="{FADFA7B2-62A8-49AF-A660-AFCCCB96F217}" name="Thermal" dataDxfId="8"/>
    <tableColumn id="9" xr3:uid="{554861A8-6F5E-4307-B26C-B82573CF38B9}" name="D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5AF2DA-08CF-4154-8F6B-7BB44B1D1C70}" name="Table2" displayName="Table2" ref="A28:C35" totalsRowShown="0">
  <autoFilter ref="A28:C35" xr:uid="{515AF2DA-08CF-4154-8F6B-7BB44B1D1C70}"/>
  <tableColumns count="3">
    <tableColumn id="1" xr3:uid="{9B7CC48B-0025-4902-A572-0DC5ED0AE781}" name="Years" dataDxfId="6"/>
    <tableColumn id="2" xr3:uid="{7B138F0E-D80F-484F-83DF-CE068B3A016B}" name="values" dataDxfId="5"/>
    <tableColumn id="3" xr3:uid="{75A49CD6-FEC7-4A54-8860-12D6106A3D95}" name="Months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A7B556-BBC3-48B9-88F9-A72B973E3631}" name="Table57" displayName="Table57" ref="E29:F33" totalsRowShown="0" headerRowDxfId="1" dataDxfId="0" tableBorderDxfId="16">
  <autoFilter ref="E29:F33" xr:uid="{39A7B556-BBC3-48B9-88F9-A72B973E3631}"/>
  <tableColumns count="2">
    <tableColumn id="1" xr3:uid="{8490EA6C-6DDD-422B-9945-81650985A10D}" name="FIRST NAME" dataDxfId="3"/>
    <tableColumn id="2" xr3:uid="{DE4842F5-21D8-4ED2-899A-329A209487FA}" name="LAST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7460-7A16-498A-9594-5C4A9540BA85}">
  <dimension ref="A1:R46"/>
  <sheetViews>
    <sheetView tabSelected="1" topLeftCell="A18" workbookViewId="0">
      <selection activeCell="D34" sqref="D34"/>
    </sheetView>
  </sheetViews>
  <sheetFormatPr defaultRowHeight="14.5" x14ac:dyDescent="0.35"/>
  <cols>
    <col min="1" max="1" width="11" style="1" customWidth="1"/>
    <col min="2" max="2" width="8.7265625" style="1"/>
    <col min="3" max="3" width="13.1796875" style="1" bestFit="1" customWidth="1"/>
    <col min="4" max="4" width="11.54296875" style="1" customWidth="1"/>
    <col min="5" max="5" width="15.453125" style="1" bestFit="1" customWidth="1"/>
    <col min="6" max="6" width="14.90625" style="1" bestFit="1" customWidth="1"/>
    <col min="7" max="7" width="10.26953125" style="1" bestFit="1" customWidth="1"/>
    <col min="8" max="8" width="9.7265625" style="1" customWidth="1"/>
    <col min="9" max="9" width="8.7265625" style="1"/>
    <col min="12" max="12" width="19.08984375" style="11" bestFit="1" customWidth="1"/>
    <col min="13" max="13" width="14.6328125" customWidth="1"/>
    <col min="15" max="15" width="12.08984375" bestFit="1" customWidth="1"/>
  </cols>
  <sheetData>
    <row r="1" spans="1:18" ht="15.5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31</v>
      </c>
      <c r="L1" s="13" t="s">
        <v>50</v>
      </c>
      <c r="M1" s="14"/>
      <c r="N1" s="14"/>
      <c r="O1" s="14"/>
      <c r="P1" s="14"/>
      <c r="Q1" s="14"/>
      <c r="R1" s="15"/>
    </row>
    <row r="2" spans="1:18" x14ac:dyDescent="0.35">
      <c r="A2" s="1" t="s">
        <v>1</v>
      </c>
      <c r="B2" s="1">
        <v>89</v>
      </c>
      <c r="C2" s="1">
        <v>37</v>
      </c>
      <c r="D2" s="1">
        <v>27</v>
      </c>
      <c r="E2" s="1">
        <v>57</v>
      </c>
      <c r="F2" s="1">
        <v>33</v>
      </c>
      <c r="G2" s="1">
        <v>35</v>
      </c>
      <c r="H2" s="1">
        <v>62</v>
      </c>
      <c r="I2" s="1">
        <v>52</v>
      </c>
      <c r="L2" s="10" t="s">
        <v>33</v>
      </c>
      <c r="M2" s="2">
        <f>SUM(Table1[[#This Row],[maths]:[DME]])</f>
        <v>392</v>
      </c>
      <c r="N2" s="2"/>
      <c r="O2" s="2"/>
      <c r="P2" s="2"/>
      <c r="Q2" s="2"/>
      <c r="R2" s="2"/>
    </row>
    <row r="3" spans="1:18" x14ac:dyDescent="0.35">
      <c r="A3" s="1" t="s">
        <v>2</v>
      </c>
      <c r="B3" s="1">
        <v>25</v>
      </c>
      <c r="C3" s="1">
        <v>41</v>
      </c>
      <c r="D3" s="1">
        <v>70</v>
      </c>
      <c r="E3" s="1">
        <v>55</v>
      </c>
      <c r="F3" s="1">
        <v>81</v>
      </c>
      <c r="G3" s="1">
        <v>69</v>
      </c>
      <c r="H3" s="1">
        <v>31</v>
      </c>
      <c r="I3" s="1">
        <v>44</v>
      </c>
      <c r="L3" s="10" t="s">
        <v>34</v>
      </c>
      <c r="M3" s="2">
        <f>AVERAGE(B2:I2)</f>
        <v>49</v>
      </c>
      <c r="N3" s="2"/>
      <c r="O3" s="2"/>
      <c r="P3" s="2"/>
      <c r="Q3" s="2"/>
      <c r="R3" s="2"/>
    </row>
    <row r="4" spans="1:18" x14ac:dyDescent="0.35">
      <c r="A4" s="1" t="s">
        <v>3</v>
      </c>
      <c r="B4" s="1">
        <v>69</v>
      </c>
      <c r="C4" s="1">
        <v>76</v>
      </c>
      <c r="D4" s="1">
        <v>71</v>
      </c>
      <c r="E4" s="1">
        <v>60</v>
      </c>
      <c r="F4" s="1">
        <v>42</v>
      </c>
      <c r="H4" s="1">
        <v>79</v>
      </c>
      <c r="I4" s="1" t="s">
        <v>32</v>
      </c>
      <c r="L4" s="10" t="s">
        <v>35</v>
      </c>
      <c r="M4" s="2">
        <f>COUNT(Table1[[#This Row],[maths]:[DME]])</f>
        <v>6</v>
      </c>
      <c r="N4" s="2"/>
      <c r="O4" s="2"/>
      <c r="P4" s="2"/>
      <c r="Q4" s="2"/>
      <c r="R4" s="2"/>
    </row>
    <row r="5" spans="1:18" x14ac:dyDescent="0.35">
      <c r="A5" s="1" t="s">
        <v>4</v>
      </c>
      <c r="B5" s="1">
        <v>47</v>
      </c>
      <c r="C5" s="1">
        <v>71</v>
      </c>
      <c r="D5" s="1">
        <v>58</v>
      </c>
      <c r="E5" s="1">
        <v>38</v>
      </c>
      <c r="F5" s="1">
        <v>80</v>
      </c>
      <c r="G5" s="1">
        <v>30</v>
      </c>
      <c r="H5" s="1">
        <v>84</v>
      </c>
      <c r="I5" s="1">
        <v>51</v>
      </c>
      <c r="L5" s="10" t="s">
        <v>36</v>
      </c>
      <c r="M5" s="2">
        <f>COUNTA(B4:I4)</f>
        <v>7</v>
      </c>
      <c r="N5" s="2"/>
      <c r="O5" s="2"/>
      <c r="P5" s="2"/>
      <c r="Q5" s="2"/>
      <c r="R5" s="2"/>
    </row>
    <row r="6" spans="1:18" x14ac:dyDescent="0.35">
      <c r="A6" s="1" t="s">
        <v>5</v>
      </c>
      <c r="B6" s="1">
        <v>68</v>
      </c>
      <c r="C6" s="1">
        <v>59</v>
      </c>
      <c r="D6" s="1">
        <v>52</v>
      </c>
      <c r="E6" s="1">
        <v>59</v>
      </c>
      <c r="G6" s="1">
        <v>52</v>
      </c>
      <c r="H6" s="1">
        <v>86</v>
      </c>
      <c r="I6" s="1">
        <v>19</v>
      </c>
      <c r="L6" s="10" t="s">
        <v>37</v>
      </c>
      <c r="M6" s="2" t="str">
        <f>IF(AND(B2&gt;=50,C2&gt;=50,D2&gt;=50,E2&gt;=50,F2&gt;=50,G2&gt;=50,H2&gt;=50,I2&gt;=50),"PASS","FAIL")</f>
        <v>FAIL</v>
      </c>
      <c r="N6" s="2"/>
      <c r="O6" s="2"/>
      <c r="P6" s="2"/>
      <c r="Q6" s="2"/>
      <c r="R6" s="2"/>
    </row>
    <row r="7" spans="1:18" x14ac:dyDescent="0.35">
      <c r="A7" s="1" t="s">
        <v>6</v>
      </c>
      <c r="B7" s="1">
        <v>44</v>
      </c>
      <c r="C7" s="1">
        <v>42</v>
      </c>
      <c r="D7" s="1">
        <v>30</v>
      </c>
      <c r="E7" s="1">
        <v>87</v>
      </c>
      <c r="F7" s="1">
        <v>64</v>
      </c>
      <c r="G7" s="1">
        <v>58</v>
      </c>
      <c r="H7" s="1">
        <v>89</v>
      </c>
      <c r="I7" s="1">
        <v>43</v>
      </c>
      <c r="L7" s="10" t="s">
        <v>39</v>
      </c>
      <c r="M7" s="7" t="s">
        <v>0</v>
      </c>
      <c r="N7" s="8" t="s">
        <v>15</v>
      </c>
      <c r="O7" s="2"/>
      <c r="P7" s="2"/>
      <c r="Q7" s="2"/>
      <c r="R7" s="2"/>
    </row>
    <row r="8" spans="1:18" x14ac:dyDescent="0.35">
      <c r="A8" s="1" t="s">
        <v>7</v>
      </c>
      <c r="B8" s="1">
        <v>76</v>
      </c>
      <c r="C8" s="1">
        <v>82</v>
      </c>
      <c r="E8" s="1">
        <v>76</v>
      </c>
      <c r="F8" s="1">
        <v>60</v>
      </c>
      <c r="G8" s="1">
        <v>65</v>
      </c>
      <c r="H8" s="1">
        <v>60</v>
      </c>
      <c r="I8" s="1">
        <v>28</v>
      </c>
      <c r="L8" s="10"/>
      <c r="M8" s="9" t="s">
        <v>22</v>
      </c>
      <c r="N8" s="3">
        <f>VLOOKUP(M8,Table1[],7,0)</f>
        <v>57</v>
      </c>
      <c r="O8" s="2"/>
      <c r="P8" s="2"/>
      <c r="Q8" s="2"/>
      <c r="R8" s="2"/>
    </row>
    <row r="9" spans="1:18" x14ac:dyDescent="0.35">
      <c r="A9" s="1" t="s">
        <v>8</v>
      </c>
      <c r="C9" s="1">
        <v>46</v>
      </c>
      <c r="D9" s="1">
        <v>76</v>
      </c>
      <c r="E9" s="1">
        <v>67</v>
      </c>
      <c r="F9" s="1">
        <v>51</v>
      </c>
      <c r="G9" s="1">
        <v>25</v>
      </c>
      <c r="H9" s="1">
        <v>28</v>
      </c>
      <c r="I9" s="1">
        <v>61</v>
      </c>
      <c r="L9" s="10"/>
      <c r="M9" s="2"/>
      <c r="N9" s="2"/>
      <c r="O9" s="2"/>
      <c r="P9" s="2"/>
      <c r="Q9" s="2"/>
      <c r="R9" s="2"/>
    </row>
    <row r="10" spans="1:18" x14ac:dyDescent="0.35">
      <c r="A10" s="1" t="s">
        <v>9</v>
      </c>
      <c r="B10" s="1">
        <v>86</v>
      </c>
      <c r="C10" s="1">
        <v>88</v>
      </c>
      <c r="D10" s="1">
        <v>62</v>
      </c>
      <c r="E10" s="1">
        <v>41</v>
      </c>
      <c r="F10" s="1">
        <v>40</v>
      </c>
      <c r="G10" s="1">
        <v>40</v>
      </c>
      <c r="I10" s="1" t="s">
        <v>32</v>
      </c>
      <c r="L10" s="10" t="s">
        <v>40</v>
      </c>
      <c r="M10" s="7" t="s">
        <v>0</v>
      </c>
      <c r="N10" s="9" t="s">
        <v>22</v>
      </c>
      <c r="O10" s="2"/>
      <c r="P10" s="2"/>
      <c r="Q10" s="2"/>
      <c r="R10" s="2"/>
    </row>
    <row r="11" spans="1:18" x14ac:dyDescent="0.35">
      <c r="A11" s="1" t="s">
        <v>17</v>
      </c>
      <c r="B11" s="1">
        <v>40</v>
      </c>
      <c r="C11" s="1">
        <v>30</v>
      </c>
      <c r="D11" s="1">
        <v>55</v>
      </c>
      <c r="E11" s="1">
        <v>79</v>
      </c>
      <c r="F11" s="1">
        <v>66</v>
      </c>
      <c r="G11" s="1">
        <v>84</v>
      </c>
      <c r="H11" s="1">
        <v>82</v>
      </c>
      <c r="I11" s="1">
        <v>29</v>
      </c>
      <c r="L11" s="10"/>
      <c r="M11" s="8" t="s">
        <v>15</v>
      </c>
      <c r="N11" s="3">
        <f>HLOOKUP(M11,Table1[#All],16,0)</f>
        <v>57</v>
      </c>
      <c r="O11" s="2"/>
      <c r="P11" s="2"/>
      <c r="Q11" s="2"/>
      <c r="R11" s="2"/>
    </row>
    <row r="12" spans="1:18" x14ac:dyDescent="0.35">
      <c r="A12" s="1" t="s">
        <v>18</v>
      </c>
      <c r="B12" s="1">
        <v>50</v>
      </c>
      <c r="C12" s="1">
        <v>32</v>
      </c>
      <c r="D12" s="1">
        <v>35</v>
      </c>
      <c r="E12" s="1">
        <v>39</v>
      </c>
      <c r="F12" s="1">
        <v>78</v>
      </c>
      <c r="G12" s="1">
        <v>46</v>
      </c>
      <c r="H12" s="1">
        <v>49</v>
      </c>
      <c r="I12" s="1">
        <v>93</v>
      </c>
      <c r="L12" s="10"/>
      <c r="M12" s="2"/>
      <c r="N12" s="2"/>
      <c r="O12" s="2"/>
      <c r="P12" s="2"/>
      <c r="Q12" s="2"/>
      <c r="R12" s="2"/>
    </row>
    <row r="13" spans="1:18" x14ac:dyDescent="0.35">
      <c r="A13" s="1" t="s">
        <v>19</v>
      </c>
      <c r="B13" s="1">
        <v>98</v>
      </c>
      <c r="C13" s="1">
        <v>47</v>
      </c>
      <c r="D13" s="1">
        <v>22</v>
      </c>
      <c r="E13" s="1">
        <v>62</v>
      </c>
      <c r="F13" s="1">
        <v>54</v>
      </c>
      <c r="G13" s="1">
        <v>85</v>
      </c>
      <c r="H13" s="1">
        <v>25</v>
      </c>
      <c r="I13" s="1">
        <v>75</v>
      </c>
      <c r="L13" s="10" t="s">
        <v>43</v>
      </c>
      <c r="M13" s="12" t="s">
        <v>44</v>
      </c>
      <c r="N13" s="12"/>
      <c r="O13" s="2"/>
      <c r="P13" s="12" t="s">
        <v>45</v>
      </c>
      <c r="Q13" s="12"/>
      <c r="R13" s="12"/>
    </row>
    <row r="14" spans="1:18" x14ac:dyDescent="0.35">
      <c r="A14" s="1" t="s">
        <v>20</v>
      </c>
      <c r="B14" s="1">
        <v>29</v>
      </c>
      <c r="C14" s="1">
        <v>57</v>
      </c>
      <c r="D14" s="1">
        <v>39</v>
      </c>
      <c r="E14" s="1">
        <v>54</v>
      </c>
      <c r="F14" s="1">
        <v>30</v>
      </c>
      <c r="G14" s="1">
        <v>77</v>
      </c>
      <c r="H14" s="1">
        <v>76</v>
      </c>
      <c r="I14" s="1">
        <v>64</v>
      </c>
      <c r="L14" s="10"/>
      <c r="M14" s="3" t="s">
        <v>41</v>
      </c>
      <c r="N14" s="3" t="s">
        <v>42</v>
      </c>
      <c r="O14" s="2"/>
      <c r="P14" s="3" t="s">
        <v>46</v>
      </c>
      <c r="Q14" s="3" t="s">
        <v>47</v>
      </c>
      <c r="R14" s="3" t="s">
        <v>42</v>
      </c>
    </row>
    <row r="15" spans="1:18" x14ac:dyDescent="0.35">
      <c r="A15" s="1" t="s">
        <v>21</v>
      </c>
      <c r="B15" s="1">
        <v>38</v>
      </c>
      <c r="C15" s="1">
        <v>15</v>
      </c>
      <c r="E15" s="1">
        <v>45</v>
      </c>
      <c r="G15" s="1">
        <v>18</v>
      </c>
      <c r="H15" s="1">
        <v>57</v>
      </c>
      <c r="I15" s="1">
        <v>58</v>
      </c>
      <c r="L15" s="10"/>
      <c r="M15" s="3">
        <v>16</v>
      </c>
      <c r="N15" s="3" t="str">
        <f>INDEX(Table1[[#All],[Names]],M15,)</f>
        <v>charan</v>
      </c>
      <c r="O15" s="2"/>
      <c r="P15" s="3">
        <v>12</v>
      </c>
      <c r="Q15" s="3">
        <v>4</v>
      </c>
      <c r="R15" s="3">
        <f>INDEX(Table1[#All],P15,Q15)</f>
        <v>35</v>
      </c>
    </row>
    <row r="16" spans="1:18" x14ac:dyDescent="0.35">
      <c r="A16" s="1" t="s">
        <v>22</v>
      </c>
      <c r="B16" s="1">
        <v>17</v>
      </c>
      <c r="C16" s="1">
        <v>23</v>
      </c>
      <c r="D16" s="1">
        <v>45</v>
      </c>
      <c r="E16" s="1">
        <v>47</v>
      </c>
      <c r="F16" s="1">
        <v>17</v>
      </c>
      <c r="G16" s="1">
        <v>57</v>
      </c>
      <c r="H16" s="1">
        <v>98</v>
      </c>
      <c r="I16" s="1">
        <v>15</v>
      </c>
      <c r="L16" s="10"/>
      <c r="M16" s="2"/>
      <c r="N16" s="2"/>
      <c r="O16" s="2"/>
      <c r="P16" s="2"/>
      <c r="Q16" s="2"/>
      <c r="R16" s="2"/>
    </row>
    <row r="17" spans="1:18" x14ac:dyDescent="0.35">
      <c r="A17" s="1" t="s">
        <v>23</v>
      </c>
      <c r="B17" s="1">
        <v>54</v>
      </c>
      <c r="C17" s="1">
        <v>16</v>
      </c>
      <c r="D17" s="1">
        <v>84</v>
      </c>
      <c r="E17" s="1">
        <v>64</v>
      </c>
      <c r="F17" s="1">
        <v>65</v>
      </c>
      <c r="G17" s="1">
        <v>99</v>
      </c>
      <c r="H17" s="1">
        <v>88</v>
      </c>
      <c r="I17" s="1">
        <v>44</v>
      </c>
      <c r="L17" s="10" t="s">
        <v>48</v>
      </c>
      <c r="M17" s="2" t="s">
        <v>0</v>
      </c>
      <c r="N17" s="2" t="s">
        <v>46</v>
      </c>
      <c r="O17" s="2"/>
      <c r="P17" s="2"/>
      <c r="Q17" s="2"/>
      <c r="R17" s="2"/>
    </row>
    <row r="18" spans="1:18" x14ac:dyDescent="0.35">
      <c r="A18" s="1" t="s">
        <v>24</v>
      </c>
      <c r="B18" s="1">
        <v>96</v>
      </c>
      <c r="D18" s="1">
        <v>41</v>
      </c>
      <c r="E18" s="1">
        <v>63</v>
      </c>
      <c r="F18" s="1">
        <v>89</v>
      </c>
      <c r="G18" s="1">
        <v>52</v>
      </c>
      <c r="H18" s="1">
        <v>82</v>
      </c>
      <c r="I18" s="1">
        <v>22</v>
      </c>
      <c r="L18" s="10"/>
      <c r="M18" s="4" t="s">
        <v>22</v>
      </c>
      <c r="N18" s="2">
        <f>MATCH(M18,Table1[[#All],[Names]],0)</f>
        <v>16</v>
      </c>
      <c r="O18" s="2"/>
      <c r="P18" s="2"/>
      <c r="Q18" s="2"/>
      <c r="R18" s="2"/>
    </row>
    <row r="19" spans="1:18" x14ac:dyDescent="0.35">
      <c r="A19" s="1" t="s">
        <v>25</v>
      </c>
      <c r="C19" s="1">
        <v>22</v>
      </c>
      <c r="D19" s="1">
        <v>39</v>
      </c>
      <c r="F19" s="1">
        <v>50</v>
      </c>
      <c r="I19" s="1">
        <v>35</v>
      </c>
      <c r="L19" s="10"/>
      <c r="M19" s="2"/>
      <c r="N19" s="2"/>
      <c r="O19" s="2"/>
      <c r="P19" s="2"/>
      <c r="Q19" s="2"/>
      <c r="R19" s="2"/>
    </row>
    <row r="20" spans="1:18" x14ac:dyDescent="0.35">
      <c r="A20" s="1" t="s">
        <v>26</v>
      </c>
      <c r="B20" s="1">
        <v>45</v>
      </c>
      <c r="C20" s="1">
        <v>65</v>
      </c>
      <c r="D20" s="1">
        <v>15</v>
      </c>
      <c r="E20" s="1">
        <v>39</v>
      </c>
      <c r="F20" s="1">
        <v>18</v>
      </c>
      <c r="G20" s="1">
        <v>97</v>
      </c>
      <c r="H20" s="1">
        <v>65</v>
      </c>
      <c r="I20" s="1" t="s">
        <v>32</v>
      </c>
      <c r="L20" s="10" t="s">
        <v>49</v>
      </c>
      <c r="M20" s="2" t="str">
        <f>CONCATENATE(A16,A17,A18,A19)</f>
        <v>charanprafulnanivamshi</v>
      </c>
      <c r="N20" s="2"/>
      <c r="O20" s="2" t="s">
        <v>51</v>
      </c>
      <c r="P20" s="2" t="s">
        <v>53</v>
      </c>
      <c r="Q20" s="2"/>
      <c r="R20" s="2"/>
    </row>
    <row r="21" spans="1:18" x14ac:dyDescent="0.35">
      <c r="A21" s="1" t="s">
        <v>25</v>
      </c>
      <c r="B21" s="1">
        <v>89</v>
      </c>
      <c r="C21" s="1">
        <v>31</v>
      </c>
      <c r="D21" s="1">
        <v>58</v>
      </c>
      <c r="E21" s="1">
        <v>59</v>
      </c>
      <c r="F21" s="1">
        <v>45</v>
      </c>
      <c r="G21" s="1">
        <v>94</v>
      </c>
      <c r="H21" s="1">
        <v>97</v>
      </c>
      <c r="I21" s="1">
        <v>74</v>
      </c>
      <c r="L21" s="10"/>
      <c r="M21" s="2" t="str">
        <f>_xlfn.CONCAT(A16,A17,A18,A19)</f>
        <v>charanprafulnanivamshi</v>
      </c>
      <c r="N21" s="2"/>
      <c r="O21" s="2" t="s">
        <v>52</v>
      </c>
      <c r="P21" s="2" t="s">
        <v>53</v>
      </c>
      <c r="Q21" s="2"/>
      <c r="R21" s="2"/>
    </row>
    <row r="22" spans="1:18" x14ac:dyDescent="0.35">
      <c r="A22" s="1" t="s">
        <v>27</v>
      </c>
      <c r="B22" s="1">
        <v>24</v>
      </c>
      <c r="C22" s="1">
        <v>73</v>
      </c>
      <c r="D22" s="1">
        <v>30</v>
      </c>
      <c r="E22" s="1">
        <v>64</v>
      </c>
      <c r="F22" s="1">
        <v>94</v>
      </c>
      <c r="G22" s="1">
        <v>48</v>
      </c>
      <c r="H22" s="1">
        <v>85</v>
      </c>
      <c r="I22" s="1">
        <v>86</v>
      </c>
      <c r="L22" s="10"/>
      <c r="M22" s="2"/>
      <c r="N22" s="2"/>
      <c r="O22" s="2"/>
      <c r="P22" s="2"/>
      <c r="Q22" s="2"/>
      <c r="R22" s="2"/>
    </row>
    <row r="23" spans="1:18" x14ac:dyDescent="0.35">
      <c r="A23" s="1" t="s">
        <v>28</v>
      </c>
      <c r="B23" s="1">
        <v>91</v>
      </c>
      <c r="C23" s="1">
        <v>67</v>
      </c>
      <c r="D23" s="1">
        <v>30</v>
      </c>
      <c r="E23" s="1">
        <v>47</v>
      </c>
      <c r="G23" s="1">
        <v>51</v>
      </c>
      <c r="H23" s="1">
        <v>24</v>
      </c>
      <c r="I23" s="1">
        <v>36</v>
      </c>
      <c r="L23" s="10" t="s">
        <v>54</v>
      </c>
      <c r="M23" s="2">
        <v>8.5229999999999997</v>
      </c>
      <c r="N23" s="2"/>
      <c r="O23" s="2"/>
      <c r="P23" s="2"/>
      <c r="Q23" s="2"/>
      <c r="R23" s="2"/>
    </row>
    <row r="24" spans="1:18" x14ac:dyDescent="0.35">
      <c r="A24" s="1" t="s">
        <v>29</v>
      </c>
      <c r="B24" s="1">
        <v>27</v>
      </c>
      <c r="C24" s="1">
        <v>49</v>
      </c>
      <c r="D24" s="1">
        <v>39</v>
      </c>
      <c r="E24" s="1">
        <v>90</v>
      </c>
      <c r="F24" s="1">
        <v>47</v>
      </c>
      <c r="G24" s="1">
        <v>81</v>
      </c>
      <c r="I24" s="1">
        <v>82</v>
      </c>
      <c r="L24" s="10"/>
      <c r="M24" s="2" t="str">
        <f>TEXT(P15,M23)</f>
        <v>812.523</v>
      </c>
      <c r="N24" s="2"/>
      <c r="O24" s="2"/>
      <c r="P24" s="2"/>
      <c r="Q24" s="2"/>
      <c r="R24" s="2"/>
    </row>
    <row r="25" spans="1:18" x14ac:dyDescent="0.35">
      <c r="A25" s="1" t="s">
        <v>30</v>
      </c>
      <c r="C25" s="1">
        <v>56</v>
      </c>
      <c r="D25" s="1">
        <v>21</v>
      </c>
      <c r="E25" s="1">
        <v>34</v>
      </c>
      <c r="F25" s="1">
        <v>70</v>
      </c>
      <c r="G25" s="1">
        <v>46</v>
      </c>
      <c r="H25" s="1">
        <v>80</v>
      </c>
      <c r="I25" s="1">
        <v>78</v>
      </c>
      <c r="L25" s="10"/>
      <c r="M25" s="2"/>
      <c r="N25" s="2"/>
      <c r="O25" s="2"/>
      <c r="P25" s="2"/>
      <c r="Q25" s="2"/>
      <c r="R25" s="2"/>
    </row>
    <row r="26" spans="1:18" x14ac:dyDescent="0.35">
      <c r="L26" s="10" t="s">
        <v>55</v>
      </c>
      <c r="M26" s="2" t="s">
        <v>38</v>
      </c>
      <c r="N26" s="2" t="s">
        <v>56</v>
      </c>
      <c r="O26" s="2" t="s">
        <v>57</v>
      </c>
      <c r="P26" s="2" t="s">
        <v>58</v>
      </c>
      <c r="Q26" s="2"/>
      <c r="R26" s="2"/>
    </row>
    <row r="27" spans="1:18" x14ac:dyDescent="0.35">
      <c r="L27" s="10"/>
      <c r="M27" s="2" t="s">
        <v>59</v>
      </c>
      <c r="N27" s="2" t="str">
        <f>LEFT(M27,5)</f>
        <v>Rohit</v>
      </c>
      <c r="O27" s="2" t="str">
        <f>RIGHT(M27,6)</f>
        <v>omella</v>
      </c>
      <c r="P27" s="2" t="str">
        <f>MID(M27,2,9)</f>
        <v>ohith Som</v>
      </c>
      <c r="Q27" s="2"/>
      <c r="R27" s="2"/>
    </row>
    <row r="28" spans="1:18" x14ac:dyDescent="0.35">
      <c r="A28" s="1" t="s">
        <v>61</v>
      </c>
      <c r="B28" s="1" t="s">
        <v>62</v>
      </c>
      <c r="C28" s="1" t="s">
        <v>66</v>
      </c>
      <c r="E28" s="16"/>
      <c r="F28" s="17"/>
      <c r="L28" s="10"/>
      <c r="M28" s="2"/>
      <c r="N28" s="2"/>
      <c r="O28" s="2"/>
      <c r="P28" s="2"/>
      <c r="Q28" s="2"/>
      <c r="R28" s="2"/>
    </row>
    <row r="29" spans="1:18" x14ac:dyDescent="0.35">
      <c r="A29" s="1">
        <v>2000</v>
      </c>
      <c r="B29" s="1">
        <v>10</v>
      </c>
      <c r="C29" s="1" t="s">
        <v>67</v>
      </c>
      <c r="E29" s="18" t="s">
        <v>77</v>
      </c>
      <c r="F29" s="18" t="s">
        <v>78</v>
      </c>
      <c r="L29" s="10" t="s">
        <v>60</v>
      </c>
      <c r="M29" s="2">
        <f>SUMIF(B25:I25,"&gt;50",B25:I25)</f>
        <v>284</v>
      </c>
      <c r="N29" s="2">
        <f>SUMIF(A29:A35,A29,B29:B35)</f>
        <v>60</v>
      </c>
      <c r="O29" s="2"/>
      <c r="P29" s="2"/>
      <c r="Q29" s="2"/>
      <c r="R29" s="2"/>
    </row>
    <row r="30" spans="1:18" x14ac:dyDescent="0.35">
      <c r="A30" s="1">
        <v>2001</v>
      </c>
      <c r="B30" s="1">
        <v>20</v>
      </c>
      <c r="C30" s="1" t="s">
        <v>71</v>
      </c>
      <c r="E30" s="19" t="s">
        <v>1</v>
      </c>
      <c r="F30" s="20" t="s">
        <v>79</v>
      </c>
      <c r="L30" s="10" t="s">
        <v>64</v>
      </c>
      <c r="M30" s="2">
        <f>AVERAGEIF(Table2[Years],A29,Table2[values])</f>
        <v>20</v>
      </c>
      <c r="N30" s="2"/>
      <c r="O30" s="2"/>
      <c r="P30" s="2"/>
      <c r="Q30" s="2"/>
      <c r="R30" s="2"/>
    </row>
    <row r="31" spans="1:18" x14ac:dyDescent="0.35">
      <c r="A31" s="1">
        <v>2002</v>
      </c>
      <c r="B31" s="1">
        <v>37</v>
      </c>
      <c r="C31" s="1" t="s">
        <v>68</v>
      </c>
      <c r="E31" s="21" t="s">
        <v>80</v>
      </c>
      <c r="F31" s="22" t="s">
        <v>81</v>
      </c>
      <c r="L31" s="10" t="s">
        <v>63</v>
      </c>
      <c r="M31" s="2">
        <f>COUNTIF(Table2[values],"&gt;25")</f>
        <v>3</v>
      </c>
      <c r="N31" s="2"/>
      <c r="O31" s="2"/>
      <c r="P31" s="2"/>
      <c r="Q31" s="2"/>
      <c r="R31" s="2"/>
    </row>
    <row r="32" spans="1:18" x14ac:dyDescent="0.35">
      <c r="A32" s="1">
        <v>2000</v>
      </c>
      <c r="B32" s="1">
        <v>20</v>
      </c>
      <c r="C32" s="1" t="s">
        <v>69</v>
      </c>
      <c r="E32" s="19" t="s">
        <v>82</v>
      </c>
      <c r="F32" s="20" t="s">
        <v>83</v>
      </c>
      <c r="L32" s="10"/>
      <c r="M32" s="2"/>
      <c r="N32" s="2"/>
      <c r="O32" s="2"/>
      <c r="P32" s="2"/>
      <c r="Q32" s="2"/>
      <c r="R32" s="2"/>
    </row>
    <row r="33" spans="1:18" x14ac:dyDescent="0.35">
      <c r="A33" s="1">
        <v>2001</v>
      </c>
      <c r="B33" s="1">
        <v>26</v>
      </c>
      <c r="C33" s="1" t="s">
        <v>70</v>
      </c>
      <c r="E33" s="21" t="s">
        <v>84</v>
      </c>
      <c r="F33" s="22" t="s">
        <v>85</v>
      </c>
      <c r="L33" s="10" t="s">
        <v>65</v>
      </c>
      <c r="M33" s="2">
        <f>SUMIFS(Table2[values],Table2[Years],A29,Table2[Months],C32)</f>
        <v>50</v>
      </c>
      <c r="N33" s="2"/>
      <c r="O33" s="2"/>
      <c r="P33" s="2"/>
      <c r="Q33" s="2"/>
      <c r="R33" s="2"/>
    </row>
    <row r="34" spans="1:18" x14ac:dyDescent="0.35">
      <c r="A34" s="1">
        <v>2003</v>
      </c>
      <c r="B34" s="1">
        <v>21</v>
      </c>
      <c r="C34" s="1" t="s">
        <v>71</v>
      </c>
      <c r="L34" s="10" t="s">
        <v>72</v>
      </c>
      <c r="M34" s="2">
        <f>AVERAGEIFS(Table2[values],Table2[Years],A29,Table2[Months],C32)</f>
        <v>25</v>
      </c>
      <c r="N34" s="2"/>
      <c r="O34" s="2"/>
      <c r="P34" s="2"/>
      <c r="Q34" s="2"/>
      <c r="R34" s="2"/>
    </row>
    <row r="35" spans="1:18" x14ac:dyDescent="0.35">
      <c r="A35" s="1">
        <v>2000</v>
      </c>
      <c r="B35" s="1">
        <v>30</v>
      </c>
      <c r="C35" s="1" t="s">
        <v>69</v>
      </c>
      <c r="L35" s="10" t="s">
        <v>73</v>
      </c>
      <c r="M35" s="2">
        <f>COUNTIFS(Table2[Years],A29,Table2[Months],C35)</f>
        <v>2</v>
      </c>
      <c r="N35" s="2"/>
      <c r="O35" s="2"/>
      <c r="P35" s="2"/>
      <c r="Q35" s="2"/>
      <c r="R35" s="2"/>
    </row>
    <row r="36" spans="1:18" x14ac:dyDescent="0.35">
      <c r="E36" s="23">
        <v>44927</v>
      </c>
      <c r="L36" s="10"/>
      <c r="M36" s="2"/>
      <c r="N36" s="2"/>
      <c r="O36" s="2"/>
      <c r="P36" s="2"/>
      <c r="Q36" s="2"/>
      <c r="R36" s="2"/>
    </row>
    <row r="37" spans="1:18" x14ac:dyDescent="0.35">
      <c r="E37" s="23">
        <v>45291</v>
      </c>
      <c r="L37" s="10" t="s">
        <v>74</v>
      </c>
      <c r="M37" s="5">
        <f>DATE(2002,12,5)</f>
        <v>37595</v>
      </c>
      <c r="N37" s="2"/>
      <c r="O37" s="2"/>
      <c r="P37" s="2"/>
      <c r="Q37" s="2"/>
      <c r="R37" s="2"/>
    </row>
    <row r="38" spans="1:18" x14ac:dyDescent="0.35">
      <c r="L38" s="10" t="s">
        <v>75</v>
      </c>
      <c r="M38" s="6">
        <f>TIME(20,63,24)</f>
        <v>0.87736111111111104</v>
      </c>
      <c r="N38" s="2"/>
      <c r="O38" s="2"/>
      <c r="P38" s="2"/>
      <c r="Q38" s="2"/>
      <c r="R38" s="2"/>
    </row>
    <row r="39" spans="1:18" x14ac:dyDescent="0.35">
      <c r="L39" s="10"/>
      <c r="M39" s="2"/>
      <c r="N39" s="2"/>
      <c r="O39" s="2"/>
      <c r="P39" s="2"/>
      <c r="Q39" s="2"/>
      <c r="R39" s="2"/>
    </row>
    <row r="40" spans="1:18" x14ac:dyDescent="0.35">
      <c r="L40" s="10" t="s">
        <v>76</v>
      </c>
      <c r="M40" s="2" t="str">
        <f>_xlfn.TEXTJOIN(" ",TRUE,E30:F30)</f>
        <v>Rohith Somella</v>
      </c>
      <c r="N40" s="2"/>
      <c r="O40" s="2"/>
      <c r="P40" s="2"/>
      <c r="Q40" s="2"/>
      <c r="R40" s="2"/>
    </row>
    <row r="41" spans="1:18" x14ac:dyDescent="0.35">
      <c r="L41" s="10" t="s">
        <v>86</v>
      </c>
      <c r="M41" s="2" t="str">
        <f>SUBSTITUTE(M40," ","_")</f>
        <v>Rohith_Somella</v>
      </c>
      <c r="N41" s="2"/>
      <c r="O41" s="2"/>
      <c r="P41" s="2"/>
      <c r="Q41" s="2"/>
      <c r="R41" s="2"/>
    </row>
    <row r="42" spans="1:18" x14ac:dyDescent="0.35">
      <c r="L42" s="10"/>
      <c r="M42" s="2"/>
      <c r="N42" s="2"/>
      <c r="O42" s="2"/>
      <c r="P42" s="2"/>
      <c r="Q42" s="2"/>
      <c r="R42" s="2"/>
    </row>
    <row r="43" spans="1:18" x14ac:dyDescent="0.35">
      <c r="L43" s="10" t="s">
        <v>87</v>
      </c>
      <c r="M43" s="2">
        <f>LEN(M40)</f>
        <v>14</v>
      </c>
      <c r="N43" s="2"/>
      <c r="O43" s="2"/>
      <c r="P43" s="2"/>
      <c r="Q43" s="2"/>
      <c r="R43" s="2"/>
    </row>
    <row r="44" spans="1:18" x14ac:dyDescent="0.35">
      <c r="L44" s="10" t="s">
        <v>88</v>
      </c>
      <c r="M44" s="2">
        <f>ROUND(M24,1)</f>
        <v>812.5</v>
      </c>
      <c r="N44" s="2"/>
      <c r="O44" s="2"/>
      <c r="P44" s="2"/>
      <c r="Q44" s="2"/>
      <c r="R44" s="2"/>
    </row>
    <row r="45" spans="1:18" x14ac:dyDescent="0.35">
      <c r="L45" s="10"/>
      <c r="M45" s="2"/>
      <c r="N45" s="2"/>
      <c r="O45" s="2"/>
      <c r="P45" s="2"/>
      <c r="Q45" s="2"/>
      <c r="R45" s="2"/>
    </row>
    <row r="46" spans="1:18" x14ac:dyDescent="0.35">
      <c r="L46" s="10" t="s">
        <v>89</v>
      </c>
      <c r="M46" s="2">
        <f>NETWORKDAYS(E36,E37)</f>
        <v>260</v>
      </c>
      <c r="N46" s="2"/>
      <c r="O46" s="2"/>
      <c r="P46" s="2"/>
      <c r="Q46" s="2"/>
      <c r="R46" s="2"/>
    </row>
  </sheetData>
  <mergeCells count="3">
    <mergeCell ref="M13:N13"/>
    <mergeCell ref="P13:R13"/>
    <mergeCell ref="L1:R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B041-5083-41E2-B998-AC611D8B2788}">
  <dimension ref="A1:B35"/>
  <sheetViews>
    <sheetView workbookViewId="0">
      <selection activeCell="D7" sqref="D7"/>
    </sheetView>
  </sheetViews>
  <sheetFormatPr defaultRowHeight="14.5" x14ac:dyDescent="0.35"/>
  <cols>
    <col min="1" max="1" width="11" style="1" customWidth="1"/>
  </cols>
  <sheetData>
    <row r="1" spans="1:2" x14ac:dyDescent="0.35">
      <c r="A1" s="1" t="s">
        <v>0</v>
      </c>
      <c r="B1" t="s">
        <v>15</v>
      </c>
    </row>
    <row r="2" spans="1:2" x14ac:dyDescent="0.35">
      <c r="A2" s="1" t="s">
        <v>1</v>
      </c>
      <c r="B2">
        <f>VLOOKUP(A2,Table1[],7,0)</f>
        <v>35</v>
      </c>
    </row>
    <row r="3" spans="1:2" x14ac:dyDescent="0.35">
      <c r="A3" s="1" t="s">
        <v>2</v>
      </c>
      <c r="B3">
        <f>VLOOKUP(A3,Table1[],7,0)</f>
        <v>69</v>
      </c>
    </row>
    <row r="4" spans="1:2" x14ac:dyDescent="0.35">
      <c r="A4" s="1" t="s">
        <v>3</v>
      </c>
      <c r="B4">
        <f>VLOOKUP(A4,Table1[],7,0)</f>
        <v>0</v>
      </c>
    </row>
    <row r="5" spans="1:2" x14ac:dyDescent="0.35">
      <c r="A5" s="1" t="s">
        <v>4</v>
      </c>
      <c r="B5">
        <f>VLOOKUP(A5,Table1[],7,0)</f>
        <v>30</v>
      </c>
    </row>
    <row r="6" spans="1:2" x14ac:dyDescent="0.35">
      <c r="A6" s="1" t="s">
        <v>5</v>
      </c>
      <c r="B6">
        <f>VLOOKUP(A6,Table1[],7,0)</f>
        <v>52</v>
      </c>
    </row>
    <row r="7" spans="1:2" x14ac:dyDescent="0.35">
      <c r="A7" s="1" t="s">
        <v>6</v>
      </c>
      <c r="B7">
        <f>VLOOKUP(A7,Table1[],7,0)</f>
        <v>58</v>
      </c>
    </row>
    <row r="8" spans="1:2" x14ac:dyDescent="0.35">
      <c r="A8" s="1" t="s">
        <v>7</v>
      </c>
      <c r="B8">
        <f>VLOOKUP(A8,Table1[],7,0)</f>
        <v>65</v>
      </c>
    </row>
    <row r="9" spans="1:2" x14ac:dyDescent="0.35">
      <c r="A9" s="1" t="s">
        <v>8</v>
      </c>
      <c r="B9">
        <f>VLOOKUP(A9,Table1[],7,0)</f>
        <v>25</v>
      </c>
    </row>
    <row r="10" spans="1:2" x14ac:dyDescent="0.35">
      <c r="A10" s="1" t="s">
        <v>9</v>
      </c>
      <c r="B10">
        <f>VLOOKUP(A10,Table1[],7,0)</f>
        <v>40</v>
      </c>
    </row>
    <row r="11" spans="1:2" x14ac:dyDescent="0.35">
      <c r="A11" s="1" t="s">
        <v>17</v>
      </c>
      <c r="B11">
        <f>VLOOKUP(A11,Table1[],7,0)</f>
        <v>84</v>
      </c>
    </row>
    <row r="12" spans="1:2" x14ac:dyDescent="0.35">
      <c r="A12" s="1" t="s">
        <v>18</v>
      </c>
      <c r="B12">
        <f>VLOOKUP(A12,Table1[],7,0)</f>
        <v>46</v>
      </c>
    </row>
    <row r="13" spans="1:2" x14ac:dyDescent="0.35">
      <c r="A13" s="1" t="s">
        <v>19</v>
      </c>
      <c r="B13">
        <f>VLOOKUP(A13,Table1[],7,0)</f>
        <v>85</v>
      </c>
    </row>
    <row r="14" spans="1:2" x14ac:dyDescent="0.35">
      <c r="A14" s="1" t="s">
        <v>20</v>
      </c>
      <c r="B14">
        <f>VLOOKUP(A14,Table1[],7,0)</f>
        <v>77</v>
      </c>
    </row>
    <row r="15" spans="1:2" x14ac:dyDescent="0.35">
      <c r="A15" s="1" t="s">
        <v>21</v>
      </c>
      <c r="B15">
        <f>VLOOKUP(A15,Table1[],7,0)</f>
        <v>18</v>
      </c>
    </row>
    <row r="16" spans="1:2" x14ac:dyDescent="0.35">
      <c r="A16" s="1" t="s">
        <v>22</v>
      </c>
      <c r="B16">
        <f>VLOOKUP(A16,Table1[],7,0)</f>
        <v>57</v>
      </c>
    </row>
    <row r="17" spans="1:2" x14ac:dyDescent="0.35">
      <c r="A17" s="1" t="s">
        <v>23</v>
      </c>
      <c r="B17">
        <f>VLOOKUP(A17,Table1[],7,0)</f>
        <v>99</v>
      </c>
    </row>
    <row r="18" spans="1:2" x14ac:dyDescent="0.35">
      <c r="A18" s="1" t="s">
        <v>24</v>
      </c>
      <c r="B18">
        <f>VLOOKUP(A18,Table1[],7,0)</f>
        <v>52</v>
      </c>
    </row>
    <row r="19" spans="1:2" x14ac:dyDescent="0.35">
      <c r="A19" s="1" t="s">
        <v>25</v>
      </c>
      <c r="B19">
        <f>VLOOKUP(A19,Table1[],7,0)</f>
        <v>0</v>
      </c>
    </row>
    <row r="20" spans="1:2" x14ac:dyDescent="0.35">
      <c r="A20" s="1" t="s">
        <v>26</v>
      </c>
      <c r="B20">
        <f>VLOOKUP(A20,Table1[],7,0)</f>
        <v>97</v>
      </c>
    </row>
    <row r="21" spans="1:2" x14ac:dyDescent="0.35">
      <c r="A21" s="1" t="s">
        <v>25</v>
      </c>
      <c r="B21">
        <f>VLOOKUP(A21,Table1[],7,0)</f>
        <v>0</v>
      </c>
    </row>
    <row r="22" spans="1:2" x14ac:dyDescent="0.35">
      <c r="A22" s="1" t="s">
        <v>27</v>
      </c>
      <c r="B22">
        <f>VLOOKUP(A22,Table1[],7,0)</f>
        <v>48</v>
      </c>
    </row>
    <row r="23" spans="1:2" x14ac:dyDescent="0.35">
      <c r="A23" s="1" t="s">
        <v>28</v>
      </c>
      <c r="B23">
        <f>VLOOKUP(A23,Table1[],7,0)</f>
        <v>51</v>
      </c>
    </row>
    <row r="24" spans="1:2" x14ac:dyDescent="0.35">
      <c r="A24" s="1" t="s">
        <v>29</v>
      </c>
      <c r="B24">
        <f>VLOOKUP(A24,Table1[],7,0)</f>
        <v>81</v>
      </c>
    </row>
    <row r="25" spans="1:2" x14ac:dyDescent="0.35">
      <c r="A25" s="1" t="s">
        <v>30</v>
      </c>
      <c r="B25">
        <f>VLOOKUP(A25,Table1[],7,0)</f>
        <v>46</v>
      </c>
    </row>
    <row r="28" spans="1:2" x14ac:dyDescent="0.35">
      <c r="A28" s="1" t="s">
        <v>61</v>
      </c>
    </row>
    <row r="29" spans="1:2" x14ac:dyDescent="0.35">
      <c r="A29" s="1">
        <v>2000</v>
      </c>
    </row>
    <row r="30" spans="1:2" x14ac:dyDescent="0.35">
      <c r="A30" s="1">
        <v>2001</v>
      </c>
    </row>
    <row r="31" spans="1:2" x14ac:dyDescent="0.35">
      <c r="A31" s="1">
        <v>2002</v>
      </c>
    </row>
    <row r="32" spans="1:2" x14ac:dyDescent="0.35">
      <c r="A32" s="1">
        <v>2000</v>
      </c>
    </row>
    <row r="33" spans="1:1" x14ac:dyDescent="0.35">
      <c r="A33" s="1">
        <v>2001</v>
      </c>
    </row>
    <row r="34" spans="1:1" x14ac:dyDescent="0.35">
      <c r="A34" s="1">
        <v>2003</v>
      </c>
    </row>
    <row r="35" spans="1:1" x14ac:dyDescent="0.35">
      <c r="A3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somella</dc:creator>
  <cp:lastModifiedBy>rohith somella</cp:lastModifiedBy>
  <dcterms:created xsi:type="dcterms:W3CDTF">2023-09-05T10:13:53Z</dcterms:created>
  <dcterms:modified xsi:type="dcterms:W3CDTF">2023-09-14T11:22:23Z</dcterms:modified>
</cp:coreProperties>
</file>