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hit Jacob\Downloads\Projects\Financial Modelling\"/>
    </mc:Choice>
  </mc:AlternateContent>
  <xr:revisionPtr revIDLastSave="0" documentId="13_ncr:1_{19F657A2-705E-44F8-A830-390DAB614DEC}" xr6:coauthVersionLast="47" xr6:coauthVersionMax="47" xr10:uidLastSave="{00000000-0000-0000-0000-000000000000}"/>
  <bookViews>
    <workbookView xWindow="28690" yWindow="-110" windowWidth="29020" windowHeight="15700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E7" i="3" s="1"/>
  <c r="D5" i="3"/>
  <c r="D7" i="3" s="1"/>
  <c r="D4" i="4"/>
  <c r="E4" i="4"/>
  <c r="F4" i="4"/>
  <c r="G4" i="4"/>
  <c r="D6" i="4"/>
  <c r="D10" i="4" s="1"/>
  <c r="D18" i="4" s="1"/>
  <c r="E6" i="4"/>
  <c r="F6" i="4"/>
  <c r="G6" i="4"/>
  <c r="D7" i="4"/>
  <c r="E7" i="4"/>
  <c r="E10" i="4" s="1"/>
  <c r="F7" i="4"/>
  <c r="G7" i="4"/>
  <c r="G10" i="4" s="1"/>
  <c r="D8" i="4"/>
  <c r="E8" i="4"/>
  <c r="F8" i="4"/>
  <c r="G8" i="4"/>
  <c r="D9" i="4"/>
  <c r="E9" i="4"/>
  <c r="F9" i="4"/>
  <c r="G9" i="4"/>
  <c r="F10" i="4"/>
  <c r="D12" i="4"/>
  <c r="E12" i="4"/>
  <c r="E13" i="4" s="1"/>
  <c r="F12" i="4"/>
  <c r="G12" i="4"/>
  <c r="G13" i="4" s="1"/>
  <c r="D13" i="4"/>
  <c r="F13" i="4"/>
  <c r="D15" i="4"/>
  <c r="D17" i="4" s="1"/>
  <c r="E15" i="4"/>
  <c r="F15" i="4"/>
  <c r="G15" i="4"/>
  <c r="D16" i="4"/>
  <c r="E16" i="4"/>
  <c r="F16" i="4"/>
  <c r="F17" i="4" s="1"/>
  <c r="F18" i="4" s="1"/>
  <c r="G16" i="4"/>
  <c r="E17" i="4"/>
  <c r="G17" i="4"/>
  <c r="C18" i="4"/>
  <c r="C17" i="4"/>
  <c r="C16" i="4"/>
  <c r="C15" i="4"/>
  <c r="C13" i="4"/>
  <c r="C12" i="4"/>
  <c r="C10" i="4"/>
  <c r="C9" i="4"/>
  <c r="C8" i="4"/>
  <c r="C7" i="4"/>
  <c r="C6" i="4"/>
  <c r="C4" i="4"/>
  <c r="D23" i="2"/>
  <c r="E23" i="2"/>
  <c r="F23" i="2"/>
  <c r="G23" i="2"/>
  <c r="C23" i="2"/>
  <c r="E42" i="3"/>
  <c r="F42" i="3"/>
  <c r="G42" i="3"/>
  <c r="H42" i="3"/>
  <c r="D42" i="3"/>
  <c r="E24" i="3"/>
  <c r="F24" i="3"/>
  <c r="G24" i="3"/>
  <c r="H24" i="3" s="1"/>
  <c r="D24" i="3"/>
  <c r="D21" i="3"/>
  <c r="D22" i="3" s="1"/>
  <c r="E21" i="3"/>
  <c r="E22" i="3" s="1"/>
  <c r="F21" i="3"/>
  <c r="G21" i="3"/>
  <c r="H21" i="3"/>
  <c r="E20" i="3"/>
  <c r="F20" i="3" s="1"/>
  <c r="G20" i="3" s="1"/>
  <c r="H20" i="3" s="1"/>
  <c r="D20" i="3"/>
  <c r="E12" i="3"/>
  <c r="F12" i="3"/>
  <c r="G12" i="3"/>
  <c r="H12" i="3"/>
  <c r="D12" i="3"/>
  <c r="E11" i="3"/>
  <c r="F11" i="3"/>
  <c r="G11" i="3"/>
  <c r="H11" i="3"/>
  <c r="D11" i="3"/>
  <c r="E10" i="3"/>
  <c r="F10" i="3" s="1"/>
  <c r="G10" i="3" s="1"/>
  <c r="H10" i="3" s="1"/>
  <c r="D10" i="3"/>
  <c r="E9" i="3"/>
  <c r="F9" i="3" s="1"/>
  <c r="G9" i="3" s="1"/>
  <c r="H9" i="3" s="1"/>
  <c r="D9" i="3"/>
  <c r="E6" i="3"/>
  <c r="F6" i="3"/>
  <c r="G6" i="3"/>
  <c r="H6" i="3"/>
  <c r="E16" i="3"/>
  <c r="F16" i="3"/>
  <c r="G16" i="3"/>
  <c r="H16" i="3"/>
  <c r="E17" i="3"/>
  <c r="F17" i="3"/>
  <c r="F18" i="3" s="1"/>
  <c r="F22" i="3" s="1"/>
  <c r="G17" i="3"/>
  <c r="H17" i="3"/>
  <c r="G22" i="3"/>
  <c r="D18" i="3"/>
  <c r="E18" i="3"/>
  <c r="G18" i="3"/>
  <c r="H18" i="3"/>
  <c r="H22" i="3" s="1"/>
  <c r="D17" i="3"/>
  <c r="D16" i="3"/>
  <c r="D6" i="3"/>
  <c r="E34" i="3"/>
  <c r="F34" i="3" s="1"/>
  <c r="G34" i="3" s="1"/>
  <c r="H34" i="3" s="1"/>
  <c r="E35" i="3"/>
  <c r="F35" i="3"/>
  <c r="G35" i="3"/>
  <c r="H35" i="3" s="1"/>
  <c r="E36" i="3"/>
  <c r="F36" i="3" s="1"/>
  <c r="G36" i="3" s="1"/>
  <c r="H36" i="3" s="1"/>
  <c r="D35" i="3"/>
  <c r="D36" i="3"/>
  <c r="D34" i="3"/>
  <c r="C36" i="3"/>
  <c r="C35" i="3"/>
  <c r="C34" i="3"/>
  <c r="E33" i="3"/>
  <c r="F33" i="3"/>
  <c r="G33" i="3"/>
  <c r="H33" i="3"/>
  <c r="D33" i="3"/>
  <c r="E32" i="3"/>
  <c r="F32" i="3"/>
  <c r="G32" i="3"/>
  <c r="H32" i="3"/>
  <c r="D32" i="3"/>
  <c r="B35" i="3"/>
  <c r="B36" i="3"/>
  <c r="B34" i="3"/>
  <c r="C27" i="3"/>
  <c r="C26" i="3"/>
  <c r="C22" i="3"/>
  <c r="C21" i="3"/>
  <c r="C18" i="3"/>
  <c r="C13" i="3"/>
  <c r="C12" i="3"/>
  <c r="C11" i="3"/>
  <c r="C7" i="3"/>
  <c r="D3" i="3"/>
  <c r="E3" i="3" s="1"/>
  <c r="F3" i="3" s="1"/>
  <c r="G3" i="3" s="1"/>
  <c r="H3" i="3" s="1"/>
  <c r="D21" i="2"/>
  <c r="E21" i="2"/>
  <c r="F21" i="2"/>
  <c r="G21" i="2"/>
  <c r="C21" i="2"/>
  <c r="H15" i="5"/>
  <c r="H12" i="5"/>
  <c r="H13" i="5"/>
  <c r="H14" i="5"/>
  <c r="E15" i="5"/>
  <c r="F15" i="5"/>
  <c r="G15" i="5"/>
  <c r="E13" i="5"/>
  <c r="F13" i="5"/>
  <c r="G13" i="5"/>
  <c r="E14" i="5"/>
  <c r="F14" i="5"/>
  <c r="G14" i="5"/>
  <c r="G12" i="5"/>
  <c r="D15" i="5"/>
  <c r="E12" i="5"/>
  <c r="F12" i="5"/>
  <c r="D13" i="5"/>
  <c r="D14" i="5"/>
  <c r="D12" i="5"/>
  <c r="E8" i="5"/>
  <c r="F8" i="5"/>
  <c r="G8" i="5"/>
  <c r="H8" i="5"/>
  <c r="D8" i="5"/>
  <c r="E18" i="2"/>
  <c r="D18" i="2"/>
  <c r="E16" i="2"/>
  <c r="E19" i="2" s="1"/>
  <c r="D16" i="2"/>
  <c r="E11" i="2"/>
  <c r="D11" i="2"/>
  <c r="E9" i="2"/>
  <c r="D9" i="2"/>
  <c r="E6" i="2"/>
  <c r="D6" i="2"/>
  <c r="G5" i="2"/>
  <c r="G17" i="2" s="1"/>
  <c r="F5" i="2"/>
  <c r="F17" i="2" s="1"/>
  <c r="E5" i="2"/>
  <c r="E17" i="2" s="1"/>
  <c r="D5" i="2"/>
  <c r="D17" i="2" s="1"/>
  <c r="C17" i="2"/>
  <c r="C18" i="2"/>
  <c r="C16" i="2"/>
  <c r="C10" i="2"/>
  <c r="C11" i="2"/>
  <c r="C9" i="2"/>
  <c r="C5" i="2"/>
  <c r="B43" i="2"/>
  <c r="B42" i="2"/>
  <c r="B41" i="2"/>
  <c r="B36" i="2"/>
  <c r="B38" i="2"/>
  <c r="B37" i="2"/>
  <c r="B33" i="2"/>
  <c r="D3" i="2"/>
  <c r="E3" i="2" s="1"/>
  <c r="F3" i="2" s="1"/>
  <c r="G3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E13" i="3" l="1"/>
  <c r="F5" i="3"/>
  <c r="G5" i="3" s="1"/>
  <c r="H5" i="3" s="1"/>
  <c r="H7" i="3" s="1"/>
  <c r="H13" i="3" s="1"/>
  <c r="D13" i="3"/>
  <c r="E18" i="4"/>
  <c r="G18" i="4"/>
  <c r="C29" i="3"/>
  <c r="D12" i="2"/>
  <c r="D19" i="2"/>
  <c r="F6" i="2"/>
  <c r="F9" i="2"/>
  <c r="F12" i="2" s="1"/>
  <c r="F11" i="2"/>
  <c r="F16" i="2"/>
  <c r="F18" i="2"/>
  <c r="G10" i="2"/>
  <c r="G6" i="2"/>
  <c r="G11" i="2"/>
  <c r="G16" i="2"/>
  <c r="D7" i="2"/>
  <c r="D10" i="2"/>
  <c r="G7" i="2"/>
  <c r="G18" i="2"/>
  <c r="E7" i="2"/>
  <c r="E10" i="2"/>
  <c r="E12" i="2" s="1"/>
  <c r="G9" i="2"/>
  <c r="F7" i="2"/>
  <c r="F10" i="2"/>
  <c r="C19" i="2"/>
  <c r="C12" i="2"/>
  <c r="C6" i="2"/>
  <c r="C7" i="2" s="1"/>
  <c r="F7" i="3" l="1"/>
  <c r="F13" i="3" s="1"/>
  <c r="G7" i="3"/>
  <c r="G13" i="3" s="1"/>
  <c r="G13" i="2"/>
  <c r="D13" i="2"/>
  <c r="G19" i="2"/>
  <c r="E13" i="2"/>
  <c r="F19" i="2"/>
  <c r="F13" i="2"/>
  <c r="G12" i="2"/>
  <c r="C13" i="2"/>
  <c r="G14" i="2" l="1"/>
  <c r="G20" i="2"/>
  <c r="G22" i="2" s="1"/>
  <c r="G24" i="2" s="1"/>
  <c r="D14" i="2"/>
  <c r="D20" i="2"/>
  <c r="D22" i="2" s="1"/>
  <c r="D24" i="2" s="1"/>
  <c r="F14" i="2"/>
  <c r="F20" i="2"/>
  <c r="F22" i="2" s="1"/>
  <c r="F24" i="2" s="1"/>
  <c r="E14" i="2"/>
  <c r="E20" i="2"/>
  <c r="E22" i="2" s="1"/>
  <c r="E24" i="2" s="1"/>
  <c r="C14" i="2"/>
  <c r="C20" i="2"/>
  <c r="C22" i="2" s="1"/>
  <c r="C24" i="2" s="1"/>
  <c r="C25" i="2" s="1"/>
  <c r="E25" i="2" l="1"/>
  <c r="E26" i="2" s="1"/>
  <c r="E27" i="2" s="1"/>
  <c r="G25" i="2"/>
  <c r="G26" i="2" s="1"/>
  <c r="G27" i="2" s="1"/>
  <c r="F25" i="2"/>
  <c r="F26" i="2" s="1"/>
  <c r="F27" i="2" s="1"/>
  <c r="D25" i="2"/>
  <c r="D26" i="2"/>
  <c r="D27" i="2" s="1"/>
  <c r="C26" i="2"/>
  <c r="C27" i="2" l="1"/>
  <c r="D25" i="3"/>
  <c r="D26" i="3" l="1"/>
  <c r="D27" i="3" s="1"/>
  <c r="D29" i="3" s="1"/>
  <c r="E25" i="3"/>
  <c r="F25" i="3" l="1"/>
  <c r="E26" i="3"/>
  <c r="E27" i="3" s="1"/>
  <c r="E29" i="3" s="1"/>
  <c r="F26" i="3" l="1"/>
  <c r="F27" i="3" s="1"/>
  <c r="F29" i="3" s="1"/>
  <c r="G25" i="3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<sst xmlns="http://schemas.openxmlformats.org/spreadsheetml/2006/main" count="93" uniqueCount="79">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</sst>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9" formatCode="yyyy\E"/>
    <numFmt numFmtId="171" formatCode="mmm/yy\A"/>
    <numFmt numFmtId="172" formatCode="mmm/yy\E"/>
  </numFmts>
  <fonts count="10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3" xfId="0" applyBorder="1"/>
    <xf numFmtId="0" fontId="1" fillId="2" borderId="3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0" fillId="0" borderId="3" xfId="0" applyBorder="1" applyAlignment="1">
      <alignment horizontal="left"/>
    </xf>
    <xf numFmtId="164" fontId="4" fillId="0" borderId="3" xfId="0" applyNumberFormat="1" applyFont="1" applyBorder="1"/>
    <xf numFmtId="164" fontId="0" fillId="0" borderId="3" xfId="0" applyNumberFormat="1" applyBorder="1"/>
    <xf numFmtId="0" fontId="4" fillId="0" borderId="3" xfId="0" applyFont="1" applyBorder="1"/>
    <xf numFmtId="0" fontId="4" fillId="3" borderId="3" xfId="0" applyFont="1" applyFill="1" applyBorder="1" applyAlignment="1">
      <alignment horizontal="center"/>
    </xf>
    <xf numFmtId="0" fontId="2" fillId="0" borderId="4" xfId="0" applyFont="1" applyFill="1" applyBorder="1"/>
    <xf numFmtId="0" fontId="0" fillId="0" borderId="0" xfId="0" applyAlignment="1">
      <alignment horizontal="left" indent="1"/>
    </xf>
    <xf numFmtId="0" fontId="9" fillId="0" borderId="0" xfId="0" applyFont="1"/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1" xfId="0" applyFont="1" applyFill="1" applyBorder="1"/>
    <xf numFmtId="0" fontId="0" fillId="0" borderId="1" xfId="0" applyFill="1" applyBorder="1"/>
    <xf numFmtId="164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8" fillId="0" borderId="5" xfId="0" applyFont="1" applyBorder="1"/>
    <xf numFmtId="0" fontId="1" fillId="2" borderId="1" xfId="0" applyFont="1" applyFill="1" applyBorder="1" applyAlignment="1">
      <alignment horizontal="right"/>
    </xf>
    <xf numFmtId="169" fontId="1" fillId="0" borderId="4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164" fontId="9" fillId="0" borderId="0" xfId="0" applyNumberFormat="1" applyFont="1" applyAlignment="1">
      <alignment horizontal="right"/>
    </xf>
    <xf numFmtId="164" fontId="8" fillId="0" borderId="5" xfId="0" applyNumberFormat="1" applyFont="1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9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0" fillId="0" borderId="3" xfId="0" applyBorder="1" applyAlignment="1">
      <alignment horizontal="left" indent="1"/>
    </xf>
    <xf numFmtId="0" fontId="9" fillId="0" borderId="3" xfId="0" applyFont="1" applyBorder="1"/>
    <xf numFmtId="0" fontId="0" fillId="0" borderId="7" xfId="0" applyBorder="1" applyAlignment="1">
      <alignment horizontal="left" indent="1"/>
    </xf>
    <xf numFmtId="0" fontId="4" fillId="3" borderId="7" xfId="0" applyFont="1" applyFill="1" applyBorder="1" applyAlignment="1">
      <alignment horizontal="center"/>
    </xf>
    <xf numFmtId="0" fontId="9" fillId="0" borderId="6" xfId="0" applyFont="1" applyBorder="1"/>
    <xf numFmtId="0" fontId="9" fillId="0" borderId="8" xfId="0" applyFont="1" applyBorder="1" applyAlignment="1">
      <alignment horizontal="left"/>
    </xf>
    <xf numFmtId="164" fontId="9" fillId="0" borderId="8" xfId="0" applyNumberFormat="1" applyFont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69" fontId="1" fillId="2" borderId="3" xfId="0" applyNumberFormat="1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167" fontId="5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7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67" fontId="9" fillId="0" borderId="6" xfId="0" applyNumberFormat="1" applyFont="1" applyBorder="1" applyAlignment="1">
      <alignment horizontal="right"/>
    </xf>
    <xf numFmtId="167" fontId="0" fillId="0" borderId="3" xfId="0" applyNumberFormat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164" fontId="9" fillId="0" borderId="3" xfId="0" applyNumberFormat="1" applyFont="1" applyBorder="1"/>
    <xf numFmtId="0" fontId="2" fillId="0" borderId="3" xfId="0" applyFont="1" applyFill="1" applyBorder="1"/>
    <xf numFmtId="171" fontId="1" fillId="0" borderId="3" xfId="0" applyNumberFormat="1" applyFont="1" applyFill="1" applyBorder="1"/>
    <xf numFmtId="172" fontId="1" fillId="0" borderId="3" xfId="0" applyNumberFormat="1" applyFont="1" applyFill="1" applyBorder="1"/>
    <xf numFmtId="0" fontId="1" fillId="0" borderId="3" xfId="0" applyFont="1" applyFill="1" applyBorder="1"/>
    <xf numFmtId="0" fontId="0" fillId="0" borderId="3" xfId="0" applyFill="1" applyBorder="1"/>
    <xf numFmtId="164" fontId="4" fillId="0" borderId="3" xfId="0" applyNumberFormat="1" applyFont="1" applyFill="1" applyBorder="1"/>
    <xf numFmtId="164" fontId="0" fillId="0" borderId="3" xfId="0" applyNumberFormat="1" applyFill="1" applyBorder="1"/>
    <xf numFmtId="164" fontId="5" fillId="0" borderId="3" xfId="0" applyNumberFormat="1" applyFont="1" applyFill="1" applyBorder="1"/>
    <xf numFmtId="166" fontId="0" fillId="0" borderId="3" xfId="0" applyNumberFormat="1" applyFill="1" applyBorder="1"/>
    <xf numFmtId="0" fontId="0" fillId="0" borderId="3" xfId="0" applyFill="1" applyBorder="1" applyAlignment="1">
      <alignment horizontal="left"/>
    </xf>
    <xf numFmtId="0" fontId="6" fillId="0" borderId="3" xfId="0" applyFont="1" applyFill="1" applyBorder="1"/>
    <xf numFmtId="9" fontId="4" fillId="0" borderId="3" xfId="0" applyNumberFormat="1" applyFont="1" applyFill="1" applyBorder="1"/>
    <xf numFmtId="164" fontId="4" fillId="0" borderId="7" xfId="0" applyNumberFormat="1" applyFont="1" applyBorder="1"/>
    <xf numFmtId="164" fontId="0" fillId="0" borderId="7" xfId="0" applyNumberFormat="1" applyBorder="1"/>
    <xf numFmtId="0" fontId="9" fillId="0" borderId="9" xfId="0" applyFont="1" applyBorder="1"/>
    <xf numFmtId="164" fontId="9" fillId="0" borderId="9" xfId="0" applyNumberFormat="1" applyFont="1" applyBorder="1"/>
    <xf numFmtId="0" fontId="9" fillId="0" borderId="7" xfId="0" applyFont="1" applyBorder="1"/>
    <xf numFmtId="164" fontId="9" fillId="0" borderId="7" xfId="0" applyNumberFormat="1" applyFont="1" applyBorder="1"/>
    <xf numFmtId="0" fontId="4" fillId="0" borderId="7" xfId="0" applyFont="1" applyBorder="1"/>
    <xf numFmtId="0" fontId="9" fillId="0" borderId="7" xfId="0" applyFont="1" applyBorder="1" applyAlignment="1">
      <alignment horizontal="left"/>
    </xf>
    <xf numFmtId="0" fontId="0" fillId="0" borderId="3" xfId="0" applyFill="1" applyBorder="1" applyAlignment="1">
      <alignment horizontal="left" indent="1"/>
    </xf>
    <xf numFmtId="1" fontId="9" fillId="0" borderId="9" xfId="0" applyNumberFormat="1" applyFont="1" applyBorder="1"/>
    <xf numFmtId="14" fontId="1" fillId="0" borderId="3" xfId="0" applyNumberFormat="1" applyFont="1" applyFill="1" applyBorder="1"/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164" fontId="9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999"/>
  <sheetViews>
    <sheetView tabSelected="1" workbookViewId="0">
      <selection activeCell="J22" sqref="J22"/>
    </sheetView>
  </sheetViews>
  <sheetFormatPr defaultColWidth="14.453125" defaultRowHeight="15" customHeight="1" x14ac:dyDescent="0.35"/>
  <cols>
    <col min="1" max="1" width="8.81640625" customWidth="1"/>
    <col min="2" max="2" width="28.7265625" customWidth="1"/>
    <col min="3" max="3" width="12.7265625" style="28" customWidth="1"/>
    <col min="4" max="4" width="11.90625" style="28" customWidth="1"/>
    <col min="5" max="5" width="12.1796875" style="28" customWidth="1"/>
    <col min="6" max="6" width="12.90625" style="28" customWidth="1"/>
    <col min="7" max="7" width="12.7265625" style="28" customWidth="1"/>
    <col min="8" max="26" width="8.81640625" customWidth="1"/>
  </cols>
  <sheetData>
    <row r="2" spans="2:7" thickBot="1" x14ac:dyDescent="0.4">
      <c r="B2" s="1" t="s">
        <v>0</v>
      </c>
      <c r="C2" s="26"/>
      <c r="D2" s="26"/>
      <c r="E2" s="26"/>
      <c r="F2" s="26"/>
      <c r="G2" s="26"/>
    </row>
    <row r="3" spans="2:7" thickBot="1" x14ac:dyDescent="0.4">
      <c r="B3" s="14" t="s">
        <v>1</v>
      </c>
      <c r="C3" s="27">
        <v>44562</v>
      </c>
      <c r="D3" s="27">
        <f>EDATE(C3,12)</f>
        <v>44927</v>
      </c>
      <c r="E3" s="27">
        <f t="shared" ref="E3:G3" si="0">EDATE(D3,12)</f>
        <v>45292</v>
      </c>
      <c r="F3" s="27">
        <f t="shared" si="0"/>
        <v>45658</v>
      </c>
      <c r="G3" s="27">
        <f t="shared" si="0"/>
        <v>46023</v>
      </c>
    </row>
    <row r="4" spans="2:7" ht="14.5" x14ac:dyDescent="0.35">
      <c r="B4" s="2" t="s">
        <v>2</v>
      </c>
    </row>
    <row r="5" spans="2:7" ht="14.5" x14ac:dyDescent="0.35">
      <c r="B5" s="15" t="s">
        <v>3</v>
      </c>
      <c r="C5" s="29">
        <f>C31*C32</f>
        <v>25000</v>
      </c>
      <c r="D5" s="29">
        <f t="shared" ref="D5:G5" si="1">D31*D32</f>
        <v>27500</v>
      </c>
      <c r="E5" s="29">
        <f t="shared" si="1"/>
        <v>32500</v>
      </c>
      <c r="F5" s="29">
        <f t="shared" si="1"/>
        <v>40000</v>
      </c>
      <c r="G5" s="29">
        <f t="shared" si="1"/>
        <v>50000</v>
      </c>
    </row>
    <row r="6" spans="2:7" thickBot="1" x14ac:dyDescent="0.4">
      <c r="B6" s="17" t="s">
        <v>4</v>
      </c>
      <c r="C6" s="30">
        <f>C5*-C33</f>
        <v>-1250</v>
      </c>
      <c r="D6" s="30">
        <f t="shared" ref="D6:G6" si="2">D5*-D33</f>
        <v>-1375</v>
      </c>
      <c r="E6" s="30">
        <f t="shared" si="2"/>
        <v>-1625</v>
      </c>
      <c r="F6" s="30">
        <f t="shared" si="2"/>
        <v>-2000</v>
      </c>
      <c r="G6" s="30">
        <f t="shared" si="2"/>
        <v>-2500</v>
      </c>
    </row>
    <row r="7" spans="2:7" ht="14.5" x14ac:dyDescent="0.35">
      <c r="B7" s="16" t="s">
        <v>5</v>
      </c>
      <c r="C7" s="31">
        <f>SUM(C5:C6)</f>
        <v>23750</v>
      </c>
      <c r="D7" s="31">
        <f t="shared" ref="D7:G7" si="3">SUM(D5:D6)</f>
        <v>26125</v>
      </c>
      <c r="E7" s="31">
        <f t="shared" si="3"/>
        <v>30875</v>
      </c>
      <c r="F7" s="31">
        <f t="shared" si="3"/>
        <v>38000</v>
      </c>
      <c r="G7" s="31">
        <f t="shared" si="3"/>
        <v>47500</v>
      </c>
    </row>
    <row r="8" spans="2:7" ht="14.5" x14ac:dyDescent="0.35">
      <c r="B8" s="2" t="s">
        <v>6</v>
      </c>
    </row>
    <row r="9" spans="2:7" ht="14.5" x14ac:dyDescent="0.35">
      <c r="B9" s="15" t="s">
        <v>7</v>
      </c>
      <c r="C9" s="29">
        <f>C$5*-C36</f>
        <v>-7500</v>
      </c>
      <c r="D9" s="29">
        <f t="shared" ref="D9:G9" si="4">D$5*-D36</f>
        <v>-8250</v>
      </c>
      <c r="E9" s="29">
        <f t="shared" si="4"/>
        <v>-9750</v>
      </c>
      <c r="F9" s="29">
        <f t="shared" si="4"/>
        <v>-12000</v>
      </c>
      <c r="G9" s="29">
        <f t="shared" si="4"/>
        <v>-15000</v>
      </c>
    </row>
    <row r="10" spans="2:7" ht="14.5" x14ac:dyDescent="0.35">
      <c r="B10" s="15" t="s">
        <v>8</v>
      </c>
      <c r="C10" s="29">
        <f t="shared" ref="C10:G11" si="5">C$5*-C37</f>
        <v>-1750.0000000000002</v>
      </c>
      <c r="D10" s="29">
        <f t="shared" si="5"/>
        <v>-1925.0000000000002</v>
      </c>
      <c r="E10" s="29">
        <f t="shared" si="5"/>
        <v>-2275</v>
      </c>
      <c r="F10" s="29">
        <f t="shared" si="5"/>
        <v>-2800.0000000000005</v>
      </c>
      <c r="G10" s="29">
        <f t="shared" si="5"/>
        <v>-3500.0000000000005</v>
      </c>
    </row>
    <row r="11" spans="2:7" ht="14.5" x14ac:dyDescent="0.35">
      <c r="B11" s="24" t="s">
        <v>9</v>
      </c>
      <c r="C11" s="29">
        <f t="shared" si="5"/>
        <v>-500</v>
      </c>
      <c r="D11" s="29">
        <f t="shared" si="5"/>
        <v>-550</v>
      </c>
      <c r="E11" s="29">
        <f t="shared" si="5"/>
        <v>-650</v>
      </c>
      <c r="F11" s="29">
        <f t="shared" si="5"/>
        <v>-800</v>
      </c>
      <c r="G11" s="29">
        <f t="shared" si="5"/>
        <v>-1000</v>
      </c>
    </row>
    <row r="12" spans="2:7" thickBot="1" x14ac:dyDescent="0.4">
      <c r="B12" s="25" t="s">
        <v>10</v>
      </c>
      <c r="C12" s="32">
        <f>SUM(C9:C11)</f>
        <v>-9750</v>
      </c>
      <c r="D12" s="32">
        <f t="shared" ref="D12:G12" si="6">SUM(D9:D11)</f>
        <v>-10725</v>
      </c>
      <c r="E12" s="32">
        <f t="shared" si="6"/>
        <v>-12675</v>
      </c>
      <c r="F12" s="32">
        <f t="shared" si="6"/>
        <v>-15600</v>
      </c>
      <c r="G12" s="32">
        <f t="shared" si="6"/>
        <v>-19500</v>
      </c>
    </row>
    <row r="13" spans="2:7" ht="14.5" x14ac:dyDescent="0.35">
      <c r="B13" s="16" t="s">
        <v>11</v>
      </c>
      <c r="C13" s="31">
        <f>C7+C12</f>
        <v>14000</v>
      </c>
      <c r="D13" s="31">
        <f t="shared" ref="D13:G13" si="7">D7+D12</f>
        <v>15400</v>
      </c>
      <c r="E13" s="31">
        <f t="shared" si="7"/>
        <v>18200</v>
      </c>
      <c r="F13" s="31">
        <f t="shared" si="7"/>
        <v>22400</v>
      </c>
      <c r="G13" s="31">
        <f t="shared" si="7"/>
        <v>28000</v>
      </c>
    </row>
    <row r="14" spans="2:7" ht="14.5" x14ac:dyDescent="0.35">
      <c r="B14" s="3" t="s">
        <v>12</v>
      </c>
      <c r="C14" s="33">
        <f>C13/C7</f>
        <v>0.58947368421052626</v>
      </c>
      <c r="D14" s="33">
        <f t="shared" ref="D14:G14" si="8">D13/D7</f>
        <v>0.58947368421052626</v>
      </c>
      <c r="E14" s="33">
        <f t="shared" si="8"/>
        <v>0.58947368421052626</v>
      </c>
      <c r="F14" s="33">
        <f t="shared" si="8"/>
        <v>0.58947368421052626</v>
      </c>
      <c r="G14" s="33">
        <f t="shared" si="8"/>
        <v>0.58947368421052626</v>
      </c>
    </row>
    <row r="15" spans="2:7" ht="14.5" x14ac:dyDescent="0.35">
      <c r="B15" s="2" t="s">
        <v>13</v>
      </c>
    </row>
    <row r="16" spans="2:7" ht="14.5" x14ac:dyDescent="0.35">
      <c r="B16" s="15" t="s">
        <v>14</v>
      </c>
      <c r="C16" s="29">
        <f>C$5*-C41</f>
        <v>-3750</v>
      </c>
      <c r="D16" s="29">
        <f t="shared" ref="D16:G16" si="9">D$5*-D41</f>
        <v>-4125</v>
      </c>
      <c r="E16" s="29">
        <f t="shared" si="9"/>
        <v>-4875</v>
      </c>
      <c r="F16" s="29">
        <f t="shared" si="9"/>
        <v>-6000</v>
      </c>
      <c r="G16" s="29">
        <f t="shared" si="9"/>
        <v>-7500</v>
      </c>
    </row>
    <row r="17" spans="2:7" ht="14.5" x14ac:dyDescent="0.35">
      <c r="B17" s="15" t="s">
        <v>15</v>
      </c>
      <c r="C17" s="29">
        <f t="shared" ref="C17:G18" si="10">C$5*-C42</f>
        <v>-1250</v>
      </c>
      <c r="D17" s="29">
        <f t="shared" si="10"/>
        <v>-1375</v>
      </c>
      <c r="E17" s="29">
        <f t="shared" si="10"/>
        <v>-1625</v>
      </c>
      <c r="F17" s="29">
        <f t="shared" si="10"/>
        <v>-2000</v>
      </c>
      <c r="G17" s="29">
        <f t="shared" si="10"/>
        <v>-2500</v>
      </c>
    </row>
    <row r="18" spans="2:7" ht="14.5" x14ac:dyDescent="0.35">
      <c r="B18" s="15" t="s">
        <v>16</v>
      </c>
      <c r="C18" s="29">
        <f t="shared" si="10"/>
        <v>-1250</v>
      </c>
      <c r="D18" s="29">
        <f t="shared" si="10"/>
        <v>-1375</v>
      </c>
      <c r="E18" s="29">
        <f t="shared" si="10"/>
        <v>-1625</v>
      </c>
      <c r="F18" s="29">
        <f t="shared" si="10"/>
        <v>-2000</v>
      </c>
      <c r="G18" s="29">
        <f t="shared" si="10"/>
        <v>-2500</v>
      </c>
    </row>
    <row r="19" spans="2:7" thickBot="1" x14ac:dyDescent="0.4">
      <c r="B19" s="18" t="s">
        <v>17</v>
      </c>
      <c r="C19" s="30">
        <f>SUM(C16:C18)</f>
        <v>-6250</v>
      </c>
      <c r="D19" s="30">
        <f t="shared" ref="D19:G19" si="11">SUM(D16:D18)</f>
        <v>-6875</v>
      </c>
      <c r="E19" s="30">
        <f t="shared" si="11"/>
        <v>-8125</v>
      </c>
      <c r="F19" s="30">
        <f t="shared" si="11"/>
        <v>-10000</v>
      </c>
      <c r="G19" s="30">
        <f t="shared" si="11"/>
        <v>-12500</v>
      </c>
    </row>
    <row r="20" spans="2:7" ht="14.5" x14ac:dyDescent="0.35">
      <c r="B20" s="19" t="s">
        <v>18</v>
      </c>
      <c r="C20" s="31">
        <f>C13+C19</f>
        <v>7750</v>
      </c>
      <c r="D20" s="31">
        <f t="shared" ref="D20:G20" si="12">D13+D19</f>
        <v>8525</v>
      </c>
      <c r="E20" s="31">
        <f t="shared" si="12"/>
        <v>10075</v>
      </c>
      <c r="F20" s="31">
        <f t="shared" si="12"/>
        <v>12400</v>
      </c>
      <c r="G20" s="31">
        <f t="shared" si="12"/>
        <v>15500</v>
      </c>
    </row>
    <row r="21" spans="2:7" ht="15.75" customHeight="1" x14ac:dyDescent="0.35">
      <c r="B21" s="3" t="s">
        <v>19</v>
      </c>
      <c r="C21" s="29">
        <f>-'Fixed Assets'!D15</f>
        <v>-4952.3809523809523</v>
      </c>
      <c r="D21" s="29">
        <f>-'Fixed Assets'!E15</f>
        <v>-4952.3809523809523</v>
      </c>
      <c r="E21" s="29">
        <f>-'Fixed Assets'!F15</f>
        <v>-4952.3809523809523</v>
      </c>
      <c r="F21" s="29">
        <f>-'Fixed Assets'!G15</f>
        <v>-4952.3809523809523</v>
      </c>
      <c r="G21" s="29">
        <f>-'Fixed Assets'!H15</f>
        <v>-2952.3809523809523</v>
      </c>
    </row>
    <row r="22" spans="2:7" ht="15.75" customHeight="1" x14ac:dyDescent="0.35">
      <c r="B22" s="19" t="s">
        <v>20</v>
      </c>
      <c r="C22" s="31">
        <f>C20+C21</f>
        <v>2797.6190476190477</v>
      </c>
      <c r="D22" s="31">
        <f t="shared" ref="D22:G22" si="13">D20+D21</f>
        <v>3572.6190476190477</v>
      </c>
      <c r="E22" s="31">
        <f t="shared" si="13"/>
        <v>5122.6190476190477</v>
      </c>
      <c r="F22" s="31">
        <f t="shared" si="13"/>
        <v>7447.6190476190477</v>
      </c>
      <c r="G22" s="31">
        <f t="shared" si="13"/>
        <v>12547.619047619048</v>
      </c>
    </row>
    <row r="23" spans="2:7" ht="15.75" customHeight="1" x14ac:dyDescent="0.35">
      <c r="B23" s="3" t="s">
        <v>21</v>
      </c>
      <c r="C23" s="29">
        <f>-'Balance Sheet'!D42</f>
        <v>-665.00000000000011</v>
      </c>
      <c r="D23" s="29">
        <f>-'Balance Sheet'!E42</f>
        <v>-630.00000000000011</v>
      </c>
      <c r="E23" s="29">
        <f>-'Balance Sheet'!F42</f>
        <v>-927.50000000000011</v>
      </c>
      <c r="F23" s="29">
        <f>-'Balance Sheet'!G42</f>
        <v>-875.00000000000011</v>
      </c>
      <c r="G23" s="29">
        <f>-'Balance Sheet'!H42</f>
        <v>-822.50000000000011</v>
      </c>
    </row>
    <row r="24" spans="2:7" ht="15.75" customHeight="1" x14ac:dyDescent="0.35">
      <c r="B24" s="19" t="s">
        <v>22</v>
      </c>
      <c r="C24" s="31">
        <f>C22+C23</f>
        <v>2132.6190476190477</v>
      </c>
      <c r="D24" s="31">
        <f t="shared" ref="D24:G24" si="14">D22+D23</f>
        <v>2942.6190476190477</v>
      </c>
      <c r="E24" s="31">
        <f t="shared" si="14"/>
        <v>4195.1190476190477</v>
      </c>
      <c r="F24" s="31">
        <f t="shared" si="14"/>
        <v>6572.6190476190477</v>
      </c>
      <c r="G24" s="31">
        <f t="shared" si="14"/>
        <v>11725.119047619048</v>
      </c>
    </row>
    <row r="25" spans="2:7" ht="15.75" customHeight="1" thickBot="1" x14ac:dyDescent="0.4">
      <c r="B25" s="3" t="s">
        <v>23</v>
      </c>
      <c r="C25" s="29">
        <f>C$24*-C45</f>
        <v>-447.85</v>
      </c>
      <c r="D25" s="29">
        <f t="shared" ref="D25:G25" si="15">D$24*-D45</f>
        <v>-617.95000000000005</v>
      </c>
      <c r="E25" s="29">
        <f t="shared" si="15"/>
        <v>-880.97500000000002</v>
      </c>
      <c r="F25" s="29">
        <f t="shared" si="15"/>
        <v>-1380.25</v>
      </c>
      <c r="G25" s="29">
        <f t="shared" si="15"/>
        <v>-2462.2750000000001</v>
      </c>
    </row>
    <row r="26" spans="2:7" ht="15.75" customHeight="1" x14ac:dyDescent="0.35">
      <c r="B26" s="44" t="s">
        <v>24</v>
      </c>
      <c r="C26" s="45">
        <f>C24+C25</f>
        <v>1684.7690476190478</v>
      </c>
      <c r="D26" s="45">
        <f t="shared" ref="D26:G26" si="16">D24+D25</f>
        <v>2324.6690476190479</v>
      </c>
      <c r="E26" s="45">
        <f t="shared" si="16"/>
        <v>3314.1440476190478</v>
      </c>
      <c r="F26" s="45">
        <f t="shared" si="16"/>
        <v>5192.3690476190477</v>
      </c>
      <c r="G26" s="45">
        <f t="shared" si="16"/>
        <v>9262.8440476190481</v>
      </c>
    </row>
    <row r="27" spans="2:7" ht="15.75" customHeight="1" x14ac:dyDescent="0.35">
      <c r="B27" s="3" t="s">
        <v>25</v>
      </c>
      <c r="C27" s="33">
        <f>C26/C7</f>
        <v>7.0937644110275699E-2</v>
      </c>
      <c r="D27" s="33">
        <f t="shared" ref="D27:G27" si="17">D26/D7</f>
        <v>8.8982547277284135E-2</v>
      </c>
      <c r="E27" s="33">
        <f t="shared" si="17"/>
        <v>0.10734069789859264</v>
      </c>
      <c r="F27" s="33">
        <f t="shared" si="17"/>
        <v>0.13664129072681705</v>
      </c>
      <c r="G27" s="33">
        <f t="shared" si="17"/>
        <v>0.19500724310776943</v>
      </c>
    </row>
    <row r="28" spans="2:7" ht="15.75" customHeight="1" x14ac:dyDescent="0.35"/>
    <row r="29" spans="2:7" ht="15.75" customHeight="1" x14ac:dyDescent="0.35">
      <c r="B29" s="20" t="s">
        <v>26</v>
      </c>
      <c r="C29" s="34"/>
      <c r="D29" s="34"/>
      <c r="E29" s="34"/>
      <c r="F29" s="34"/>
      <c r="G29" s="34"/>
    </row>
    <row r="30" spans="2:7" ht="15.75" customHeight="1" x14ac:dyDescent="0.35">
      <c r="B30" s="21" t="s">
        <v>2</v>
      </c>
      <c r="C30" s="34"/>
      <c r="D30" s="34"/>
      <c r="E30" s="34"/>
      <c r="F30" s="34"/>
      <c r="G30" s="34"/>
    </row>
    <row r="31" spans="2:7" ht="15.75" customHeight="1" x14ac:dyDescent="0.35">
      <c r="B31" s="23" t="s">
        <v>27</v>
      </c>
      <c r="C31" s="22">
        <v>5000</v>
      </c>
      <c r="D31" s="35">
        <v>5500</v>
      </c>
      <c r="E31" s="35">
        <v>6500</v>
      </c>
      <c r="F31" s="35">
        <v>8000</v>
      </c>
      <c r="G31" s="35">
        <v>10000</v>
      </c>
    </row>
    <row r="32" spans="2:7" ht="15.75" customHeight="1" x14ac:dyDescent="0.35">
      <c r="B32" s="23" t="s">
        <v>28</v>
      </c>
      <c r="C32" s="36">
        <v>5</v>
      </c>
      <c r="D32" s="36">
        <v>5</v>
      </c>
      <c r="E32" s="36">
        <v>5</v>
      </c>
      <c r="F32" s="36">
        <v>5</v>
      </c>
      <c r="G32" s="36">
        <v>5</v>
      </c>
    </row>
    <row r="33" spans="2:7" ht="15.75" customHeight="1" x14ac:dyDescent="0.35">
      <c r="B33" s="23" t="str">
        <f>B6 &amp; " as a % of rev"</f>
        <v>Discounts as a % of rev</v>
      </c>
      <c r="C33" s="37">
        <v>0.05</v>
      </c>
      <c r="D33" s="37">
        <v>0.05</v>
      </c>
      <c r="E33" s="37">
        <v>0.05</v>
      </c>
      <c r="F33" s="37">
        <v>0.05</v>
      </c>
      <c r="G33" s="37">
        <v>0.05</v>
      </c>
    </row>
    <row r="34" spans="2:7" ht="15.75" customHeight="1" x14ac:dyDescent="0.35">
      <c r="B34" s="21"/>
      <c r="C34" s="38"/>
      <c r="D34" s="38"/>
      <c r="E34" s="38"/>
      <c r="F34" s="38"/>
      <c r="G34" s="38"/>
    </row>
    <row r="35" spans="2:7" ht="15.75" customHeight="1" x14ac:dyDescent="0.35">
      <c r="B35" s="21" t="s">
        <v>6</v>
      </c>
      <c r="C35" s="38"/>
      <c r="D35" s="38"/>
      <c r="E35" s="38"/>
      <c r="F35" s="38"/>
      <c r="G35" s="38"/>
    </row>
    <row r="36" spans="2:7" ht="15.75" customHeight="1" x14ac:dyDescent="0.35">
      <c r="B36" s="23" t="str">
        <f>B9 &amp; " as a % of rev"</f>
        <v>Raw Materials as a % of rev</v>
      </c>
      <c r="C36" s="37">
        <v>0.3</v>
      </c>
      <c r="D36" s="37">
        <v>0.3</v>
      </c>
      <c r="E36" s="37">
        <v>0.3</v>
      </c>
      <c r="F36" s="37">
        <v>0.3</v>
      </c>
      <c r="G36" s="37">
        <v>0.3</v>
      </c>
    </row>
    <row r="37" spans="2:7" ht="15.75" customHeight="1" x14ac:dyDescent="0.35">
      <c r="B37" s="23" t="str">
        <f>B10 &amp; " as a % of rev"</f>
        <v>Fulfillment as a % of rev</v>
      </c>
      <c r="C37" s="37">
        <v>7.0000000000000007E-2</v>
      </c>
      <c r="D37" s="37">
        <v>7.0000000000000007E-2</v>
      </c>
      <c r="E37" s="37">
        <v>7.0000000000000007E-2</v>
      </c>
      <c r="F37" s="37">
        <v>7.0000000000000007E-2</v>
      </c>
      <c r="G37" s="37">
        <v>7.0000000000000007E-2</v>
      </c>
    </row>
    <row r="38" spans="2:7" ht="15.75" customHeight="1" x14ac:dyDescent="0.35">
      <c r="B38" s="23" t="str">
        <f>B11 &amp; " as a % of rev"</f>
        <v>Transaction Fees as a % of rev</v>
      </c>
      <c r="C38" s="37">
        <v>0.02</v>
      </c>
      <c r="D38" s="37">
        <v>0.02</v>
      </c>
      <c r="E38" s="37">
        <v>0.02</v>
      </c>
      <c r="F38" s="37">
        <v>0.02</v>
      </c>
      <c r="G38" s="37">
        <v>0.02</v>
      </c>
    </row>
    <row r="39" spans="2:7" ht="15.75" customHeight="1" x14ac:dyDescent="0.35">
      <c r="B39" s="21"/>
      <c r="C39" s="38"/>
      <c r="D39" s="38"/>
      <c r="E39" s="38"/>
      <c r="F39" s="38"/>
      <c r="G39" s="38"/>
    </row>
    <row r="40" spans="2:7" ht="15.75" customHeight="1" x14ac:dyDescent="0.35">
      <c r="B40" s="21" t="s">
        <v>13</v>
      </c>
      <c r="C40" s="38"/>
      <c r="D40" s="38"/>
      <c r="E40" s="38"/>
      <c r="F40" s="38"/>
      <c r="G40" s="38"/>
    </row>
    <row r="41" spans="2:7" ht="15.75" customHeight="1" x14ac:dyDescent="0.35">
      <c r="B41" s="23" t="str">
        <f>B16 &amp; " as a % of rev"</f>
        <v>Labor as a % of rev</v>
      </c>
      <c r="C41" s="37">
        <v>0.15</v>
      </c>
      <c r="D41" s="37">
        <v>0.15</v>
      </c>
      <c r="E41" s="37">
        <v>0.15</v>
      </c>
      <c r="F41" s="37">
        <v>0.15</v>
      </c>
      <c r="G41" s="37">
        <v>0.15</v>
      </c>
    </row>
    <row r="42" spans="2:7" ht="15.75" customHeight="1" x14ac:dyDescent="0.35">
      <c r="B42" s="23" t="str">
        <f>B17 &amp; " as a % of rev"</f>
        <v>Marketing as a % of rev</v>
      </c>
      <c r="C42" s="37">
        <v>0.05</v>
      </c>
      <c r="D42" s="37">
        <v>0.05</v>
      </c>
      <c r="E42" s="37">
        <v>0.05</v>
      </c>
      <c r="F42" s="37">
        <v>0.05</v>
      </c>
      <c r="G42" s="37">
        <v>0.05</v>
      </c>
    </row>
    <row r="43" spans="2:7" ht="15.75" customHeight="1" x14ac:dyDescent="0.35">
      <c r="B43" s="23" t="str">
        <f>B18 &amp; " as a % of rev"</f>
        <v>SGA &amp; Other as a % of rev</v>
      </c>
      <c r="C43" s="37">
        <v>0.05</v>
      </c>
      <c r="D43" s="37">
        <v>0.05</v>
      </c>
      <c r="E43" s="37">
        <v>0.05</v>
      </c>
      <c r="F43" s="37">
        <v>0.05</v>
      </c>
      <c r="G43" s="37">
        <v>0.05</v>
      </c>
    </row>
    <row r="44" spans="2:7" ht="15.75" customHeight="1" x14ac:dyDescent="0.35">
      <c r="B44" s="21"/>
      <c r="C44" s="37"/>
      <c r="D44" s="37"/>
      <c r="E44" s="37"/>
      <c r="F44" s="37"/>
      <c r="G44" s="37"/>
    </row>
    <row r="45" spans="2:7" ht="15.75" customHeight="1" x14ac:dyDescent="0.35">
      <c r="B45" s="21" t="s">
        <v>29</v>
      </c>
      <c r="C45" s="37">
        <v>0.21</v>
      </c>
      <c r="D45" s="37">
        <v>0.21</v>
      </c>
      <c r="E45" s="37">
        <v>0.21</v>
      </c>
      <c r="F45" s="37">
        <v>0.21</v>
      </c>
      <c r="G45" s="37">
        <v>0.21</v>
      </c>
    </row>
    <row r="46" spans="2:7" ht="15.75" customHeight="1" x14ac:dyDescent="0.35"/>
    <row r="47" spans="2:7" ht="15.75" customHeight="1" x14ac:dyDescent="0.35"/>
    <row r="48" spans="2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000"/>
  <sheetViews>
    <sheetView showGridLines="0" workbookViewId="0">
      <selection activeCell="K19" sqref="K19"/>
    </sheetView>
  </sheetViews>
  <sheetFormatPr defaultColWidth="14.453125" defaultRowHeight="15" customHeight="1" x14ac:dyDescent="0.35"/>
  <cols>
    <col min="1" max="1" width="8.81640625" style="4" customWidth="1"/>
    <col min="2" max="2" width="30.26953125" style="4" customWidth="1"/>
    <col min="3" max="3" width="11.90625" style="4" customWidth="1"/>
    <col min="4" max="8" width="10.453125" style="4" customWidth="1"/>
    <col min="9" max="26" width="8.81640625" style="4" customWidth="1"/>
    <col min="27" max="16384" width="14.453125" style="4"/>
  </cols>
  <sheetData>
    <row r="2" spans="2:8" ht="14.5" x14ac:dyDescent="0.35">
      <c r="B2" s="5" t="s">
        <v>30</v>
      </c>
      <c r="C2" s="6" t="s">
        <v>31</v>
      </c>
      <c r="D2" s="5"/>
      <c r="E2" s="5"/>
      <c r="F2" s="5"/>
      <c r="G2" s="5"/>
      <c r="H2" s="5"/>
    </row>
    <row r="3" spans="2:8" ht="14.5" x14ac:dyDescent="0.35">
      <c r="B3" s="63" t="s">
        <v>1</v>
      </c>
      <c r="C3" s="64">
        <v>44561</v>
      </c>
      <c r="D3" s="65">
        <f t="shared" ref="D3:H3" si="0">EDATE(C3,12)</f>
        <v>44926</v>
      </c>
      <c r="E3" s="65">
        <f t="shared" si="0"/>
        <v>45291</v>
      </c>
      <c r="F3" s="65">
        <f t="shared" si="0"/>
        <v>45657</v>
      </c>
      <c r="G3" s="65">
        <f t="shared" si="0"/>
        <v>46022</v>
      </c>
      <c r="H3" s="65">
        <f t="shared" si="0"/>
        <v>46387</v>
      </c>
    </row>
    <row r="4" spans="2:8" ht="14.5" x14ac:dyDescent="0.35">
      <c r="B4" s="8" t="s">
        <v>32</v>
      </c>
    </row>
    <row r="5" spans="2:8" ht="14.5" x14ac:dyDescent="0.35">
      <c r="B5" s="39" t="s">
        <v>33</v>
      </c>
      <c r="C5" s="10">
        <v>5000</v>
      </c>
      <c r="D5" s="11">
        <f>C5+'Statement of Cashflows'!C18</f>
        <v>-2871.6776836158188</v>
      </c>
      <c r="E5" s="11">
        <f>D5+'Statement of Cashflows'!D18</f>
        <v>3919.4895480225996</v>
      </c>
      <c r="F5" s="11">
        <f>E5+'Statement of Cashflows'!E18</f>
        <v>16464.249011299435</v>
      </c>
      <c r="G5" s="11">
        <f>F5+'Statement of Cashflows'!F18</f>
        <v>20901.350706214689</v>
      </c>
      <c r="H5" s="11">
        <f>G5+'Statement of Cashflows'!G18</f>
        <v>32423.04463276836</v>
      </c>
    </row>
    <row r="6" spans="2:8" thickBot="1" x14ac:dyDescent="0.4">
      <c r="B6" s="41" t="s">
        <v>34</v>
      </c>
      <c r="C6" s="75">
        <v>150</v>
      </c>
      <c r="D6" s="76">
        <f>D34*D32</f>
        <v>237.5</v>
      </c>
      <c r="E6" s="76">
        <f t="shared" ref="E6:H6" si="1">E34*E32</f>
        <v>261.25</v>
      </c>
      <c r="F6" s="76">
        <f t="shared" si="1"/>
        <v>308.75</v>
      </c>
      <c r="G6" s="76">
        <f t="shared" si="1"/>
        <v>380</v>
      </c>
      <c r="H6" s="76">
        <f t="shared" si="1"/>
        <v>475</v>
      </c>
    </row>
    <row r="7" spans="2:8" ht="14.5" x14ac:dyDescent="0.35">
      <c r="B7" s="77" t="s">
        <v>35</v>
      </c>
      <c r="C7" s="78">
        <f>SUM(C5:C6)</f>
        <v>5150</v>
      </c>
      <c r="D7" s="78">
        <f t="shared" ref="D7:H7" si="2">SUM(D5:D6)</f>
        <v>-2634.1776836158188</v>
      </c>
      <c r="E7" s="78">
        <f t="shared" si="2"/>
        <v>4180.7395480225996</v>
      </c>
      <c r="F7" s="78">
        <f t="shared" si="2"/>
        <v>16772.999011299435</v>
      </c>
      <c r="G7" s="78">
        <f t="shared" si="2"/>
        <v>21281.350706214689</v>
      </c>
      <c r="H7" s="78">
        <f t="shared" si="2"/>
        <v>32898.04463276836</v>
      </c>
    </row>
    <row r="8" spans="2:8" ht="14.5" x14ac:dyDescent="0.35">
      <c r="B8" s="8" t="s">
        <v>36</v>
      </c>
    </row>
    <row r="9" spans="2:8" ht="14.5" x14ac:dyDescent="0.35">
      <c r="B9" s="39" t="s">
        <v>37</v>
      </c>
      <c r="C9" s="10">
        <v>10000</v>
      </c>
      <c r="D9" s="11">
        <f>C9+'Fixed Assets'!D8</f>
        <v>24000</v>
      </c>
      <c r="E9" s="11">
        <f>D9+'Fixed Assets'!E8</f>
        <v>24000</v>
      </c>
      <c r="F9" s="11">
        <f>E9+'Fixed Assets'!F8</f>
        <v>24000</v>
      </c>
      <c r="G9" s="11">
        <f>F9+'Fixed Assets'!G8</f>
        <v>29000</v>
      </c>
      <c r="H9" s="11">
        <f>G9+'Fixed Assets'!H8</f>
        <v>29000</v>
      </c>
    </row>
    <row r="10" spans="2:8" ht="14.5" x14ac:dyDescent="0.35">
      <c r="B10" s="39" t="s">
        <v>38</v>
      </c>
      <c r="C10" s="10">
        <v>-2000</v>
      </c>
      <c r="D10" s="11">
        <f>C10-'Fixed Assets'!D15</f>
        <v>-6952.3809523809523</v>
      </c>
      <c r="E10" s="11">
        <f>D10-'Fixed Assets'!E15</f>
        <v>-11904.761904761905</v>
      </c>
      <c r="F10" s="11">
        <f>E10-'Fixed Assets'!F15</f>
        <v>-16857.142857142855</v>
      </c>
      <c r="G10" s="11">
        <f>F10-'Fixed Assets'!G15</f>
        <v>-21809.523809523809</v>
      </c>
      <c r="H10" s="11">
        <f>G10-'Fixed Assets'!H15</f>
        <v>-24761.904761904763</v>
      </c>
    </row>
    <row r="11" spans="2:8" ht="14.5" x14ac:dyDescent="0.35">
      <c r="B11" s="8" t="s">
        <v>39</v>
      </c>
      <c r="C11" s="11">
        <f>SUM(C9:C10)</f>
        <v>8000</v>
      </c>
      <c r="D11" s="11">
        <f>SUM(D9:D10)</f>
        <v>17047.619047619046</v>
      </c>
      <c r="E11" s="11">
        <f t="shared" ref="E11:H11" si="3">SUM(E9:E10)</f>
        <v>12095.238095238095</v>
      </c>
      <c r="F11" s="11">
        <f t="shared" si="3"/>
        <v>7142.8571428571449</v>
      </c>
      <c r="G11" s="11">
        <f t="shared" si="3"/>
        <v>7190.4761904761908</v>
      </c>
      <c r="H11" s="11">
        <f t="shared" si="3"/>
        <v>4238.0952380952367</v>
      </c>
    </row>
    <row r="12" spans="2:8" thickBot="1" x14ac:dyDescent="0.4">
      <c r="B12" s="79" t="s">
        <v>40</v>
      </c>
      <c r="C12" s="80">
        <f>C11</f>
        <v>8000</v>
      </c>
      <c r="D12" s="80">
        <f>SUM(D11)</f>
        <v>17047.619047619046</v>
      </c>
      <c r="E12" s="80">
        <f t="shared" ref="E12:H12" si="4">SUM(E11)</f>
        <v>12095.238095238095</v>
      </c>
      <c r="F12" s="80">
        <f t="shared" si="4"/>
        <v>7142.8571428571449</v>
      </c>
      <c r="G12" s="80">
        <f t="shared" si="4"/>
        <v>7190.4761904761908</v>
      </c>
      <c r="H12" s="80">
        <f t="shared" si="4"/>
        <v>4238.0952380952367</v>
      </c>
    </row>
    <row r="13" spans="2:8" ht="14.5" x14ac:dyDescent="0.35">
      <c r="B13" s="77" t="s">
        <v>41</v>
      </c>
      <c r="C13" s="78">
        <f>SUM(C12,C7)</f>
        <v>13150</v>
      </c>
      <c r="D13" s="78">
        <f t="shared" ref="D13:H13" si="5">SUM(D12,D7)</f>
        <v>14413.441364003227</v>
      </c>
      <c r="E13" s="78">
        <f t="shared" si="5"/>
        <v>16275.977643260696</v>
      </c>
      <c r="F13" s="78">
        <f t="shared" si="5"/>
        <v>23915.85615415658</v>
      </c>
      <c r="G13" s="78">
        <f t="shared" si="5"/>
        <v>28471.82689669088</v>
      </c>
      <c r="H13" s="78">
        <f t="shared" si="5"/>
        <v>37136.139870863597</v>
      </c>
    </row>
    <row r="15" spans="2:8" ht="14.5" x14ac:dyDescent="0.35">
      <c r="B15" s="8" t="s">
        <v>42</v>
      </c>
    </row>
    <row r="16" spans="2:8" ht="14.5" x14ac:dyDescent="0.35">
      <c r="B16" s="39" t="s">
        <v>43</v>
      </c>
      <c r="C16" s="12">
        <v>200</v>
      </c>
      <c r="D16" s="11">
        <f>D35*D33</f>
        <v>220.33898305084745</v>
      </c>
      <c r="E16" s="11">
        <f t="shared" ref="E16:H16" si="6">E35*E33</f>
        <v>242.37288135593221</v>
      </c>
      <c r="F16" s="11">
        <f t="shared" si="6"/>
        <v>286.4406779661017</v>
      </c>
      <c r="G16" s="11">
        <f t="shared" si="6"/>
        <v>352.54237288135596</v>
      </c>
      <c r="H16" s="11">
        <f t="shared" si="6"/>
        <v>440.67796610169489</v>
      </c>
    </row>
    <row r="17" spans="2:9" thickBot="1" x14ac:dyDescent="0.4">
      <c r="B17" s="41" t="s">
        <v>44</v>
      </c>
      <c r="C17" s="81">
        <v>100</v>
      </c>
      <c r="D17" s="76">
        <f>D36*D32</f>
        <v>158.33333333333334</v>
      </c>
      <c r="E17" s="76">
        <f t="shared" ref="E17:H17" si="7">E36*E32</f>
        <v>174.16666666666669</v>
      </c>
      <c r="F17" s="76">
        <f t="shared" si="7"/>
        <v>205.83333333333334</v>
      </c>
      <c r="G17" s="76">
        <f t="shared" si="7"/>
        <v>253.33333333333334</v>
      </c>
      <c r="H17" s="76">
        <f t="shared" si="7"/>
        <v>316.66666666666669</v>
      </c>
    </row>
    <row r="18" spans="2:9" ht="14.5" x14ac:dyDescent="0.35">
      <c r="B18" s="77" t="s">
        <v>45</v>
      </c>
      <c r="C18" s="77">
        <f>SUM(C16:C17)</f>
        <v>300</v>
      </c>
      <c r="D18" s="84">
        <f t="shared" ref="D18:H18" si="8">SUM(D16:D17)</f>
        <v>378.67231638418082</v>
      </c>
      <c r="E18" s="84">
        <f t="shared" si="8"/>
        <v>416.53954802259886</v>
      </c>
      <c r="F18" s="84">
        <f t="shared" si="8"/>
        <v>492.27401129943507</v>
      </c>
      <c r="G18" s="84">
        <f t="shared" si="8"/>
        <v>605.87570621468933</v>
      </c>
      <c r="H18" s="84">
        <f t="shared" si="8"/>
        <v>757.34463276836163</v>
      </c>
    </row>
    <row r="19" spans="2:9" ht="14.5" x14ac:dyDescent="0.35">
      <c r="B19" s="8" t="s">
        <v>46</v>
      </c>
    </row>
    <row r="20" spans="2:9" ht="14.5" x14ac:dyDescent="0.35">
      <c r="B20" s="39" t="s">
        <v>47</v>
      </c>
      <c r="C20" s="10">
        <v>10000</v>
      </c>
      <c r="D20" s="11">
        <f>C20+D39-D40</f>
        <v>9500</v>
      </c>
      <c r="E20" s="11">
        <f t="shared" ref="E20:H20" si="9">D20+E39-E40</f>
        <v>9000</v>
      </c>
      <c r="F20" s="11">
        <f t="shared" si="9"/>
        <v>13250</v>
      </c>
      <c r="G20" s="11">
        <f t="shared" si="9"/>
        <v>12500</v>
      </c>
      <c r="H20" s="11">
        <f t="shared" si="9"/>
        <v>11750</v>
      </c>
    </row>
    <row r="21" spans="2:9" ht="15.75" customHeight="1" thickBot="1" x14ac:dyDescent="0.4">
      <c r="B21" s="82" t="s">
        <v>48</v>
      </c>
      <c r="C21" s="80">
        <f>C20</f>
        <v>10000</v>
      </c>
      <c r="D21" s="80">
        <f t="shared" ref="D21:H21" si="10">D20</f>
        <v>9500</v>
      </c>
      <c r="E21" s="80">
        <f t="shared" si="10"/>
        <v>9000</v>
      </c>
      <c r="F21" s="80">
        <f t="shared" si="10"/>
        <v>13250</v>
      </c>
      <c r="G21" s="80">
        <f t="shared" si="10"/>
        <v>12500</v>
      </c>
      <c r="H21" s="80">
        <f t="shared" si="10"/>
        <v>11750</v>
      </c>
    </row>
    <row r="22" spans="2:9" ht="15.75" customHeight="1" x14ac:dyDescent="0.35">
      <c r="B22" s="77" t="s">
        <v>49</v>
      </c>
      <c r="C22" s="78">
        <f>SUM(C18,C21)</f>
        <v>10300</v>
      </c>
      <c r="D22" s="78">
        <f t="shared" ref="D22:H22" si="11">SUM(D18,D21)</f>
        <v>9878.6723163841816</v>
      </c>
      <c r="E22" s="78">
        <f t="shared" si="11"/>
        <v>9416.5395480225998</v>
      </c>
      <c r="F22" s="78">
        <f t="shared" si="11"/>
        <v>13742.274011299434</v>
      </c>
      <c r="G22" s="78">
        <f t="shared" si="11"/>
        <v>13105.875706214689</v>
      </c>
      <c r="H22" s="78">
        <f t="shared" si="11"/>
        <v>12507.344632768361</v>
      </c>
    </row>
    <row r="23" spans="2:9" ht="15.75" customHeight="1" x14ac:dyDescent="0.35">
      <c r="B23" s="8" t="s">
        <v>50</v>
      </c>
    </row>
    <row r="24" spans="2:9" ht="15.75" customHeight="1" x14ac:dyDescent="0.35">
      <c r="B24" s="39" t="s">
        <v>51</v>
      </c>
      <c r="C24" s="10">
        <v>300</v>
      </c>
      <c r="D24" s="11">
        <f>C24</f>
        <v>300</v>
      </c>
      <c r="E24" s="11">
        <f t="shared" ref="E24:H24" si="12">D24</f>
        <v>300</v>
      </c>
      <c r="F24" s="11">
        <f t="shared" si="12"/>
        <v>300</v>
      </c>
      <c r="G24" s="11">
        <f t="shared" si="12"/>
        <v>300</v>
      </c>
      <c r="H24" s="11">
        <f t="shared" si="12"/>
        <v>300</v>
      </c>
    </row>
    <row r="25" spans="2:9" ht="15.75" customHeight="1" x14ac:dyDescent="0.35">
      <c r="B25" s="39" t="s">
        <v>52</v>
      </c>
      <c r="C25" s="10">
        <v>2550</v>
      </c>
      <c r="D25" s="11">
        <f>C25+'Income Statement'!C26</f>
        <v>4234.7690476190473</v>
      </c>
      <c r="E25" s="11">
        <f>D25+'Income Statement'!D26</f>
        <v>6559.4380952380952</v>
      </c>
      <c r="F25" s="11">
        <f>E25+'Income Statement'!E26</f>
        <v>9873.5821428571435</v>
      </c>
      <c r="G25" s="11">
        <f>F25+'Income Statement'!F26</f>
        <v>15065.951190476191</v>
      </c>
      <c r="H25" s="11">
        <f>G25+'Income Statement'!G26</f>
        <v>24328.795238095241</v>
      </c>
    </row>
    <row r="26" spans="2:9" ht="15.75" customHeight="1" x14ac:dyDescent="0.35">
      <c r="B26" s="40" t="s">
        <v>53</v>
      </c>
      <c r="C26" s="62">
        <f>SUM(C24:C25)</f>
        <v>2850</v>
      </c>
      <c r="D26" s="62">
        <f t="shared" ref="D26:H26" si="13">SUM(D24:D25)</f>
        <v>4534.7690476190473</v>
      </c>
      <c r="E26" s="62">
        <f t="shared" ref="E26" si="14">SUM(E24:E25)</f>
        <v>6859.4380952380952</v>
      </c>
      <c r="F26" s="62">
        <f t="shared" ref="F26" si="15">SUM(F24:F25)</f>
        <v>10173.582142857143</v>
      </c>
      <c r="G26" s="62">
        <f t="shared" ref="G26" si="16">SUM(G24:G25)</f>
        <v>15365.951190476191</v>
      </c>
      <c r="H26" s="62">
        <f t="shared" ref="H26" si="17">SUM(H24:H25)</f>
        <v>24628.795238095241</v>
      </c>
    </row>
    <row r="27" spans="2:9" ht="15.75" customHeight="1" x14ac:dyDescent="0.35">
      <c r="B27" s="40" t="s">
        <v>54</v>
      </c>
      <c r="C27" s="62">
        <f>SUM(C26,C22)</f>
        <v>13150</v>
      </c>
      <c r="D27" s="62">
        <f t="shared" ref="D27:H27" si="18">SUM(D26,D22)</f>
        <v>14413.441364003229</v>
      </c>
      <c r="E27" s="62">
        <f t="shared" si="18"/>
        <v>16275.977643260696</v>
      </c>
      <c r="F27" s="62">
        <f t="shared" si="18"/>
        <v>23915.85615415658</v>
      </c>
      <c r="G27" s="62">
        <f t="shared" si="18"/>
        <v>28471.82689669088</v>
      </c>
      <c r="H27" s="62">
        <f t="shared" si="18"/>
        <v>37136.139870863604</v>
      </c>
    </row>
    <row r="28" spans="2:9" ht="15.75" customHeight="1" x14ac:dyDescent="0.35"/>
    <row r="29" spans="2:9" ht="15.75" customHeight="1" x14ac:dyDescent="0.35">
      <c r="B29" s="8" t="s">
        <v>55</v>
      </c>
      <c r="C29" s="11">
        <f t="shared" ref="C29:H29" si="19">C13-C27</f>
        <v>0</v>
      </c>
      <c r="D29" s="11">
        <f t="shared" si="19"/>
        <v>0</v>
      </c>
      <c r="E29" s="11">
        <f t="shared" si="19"/>
        <v>0</v>
      </c>
      <c r="F29" s="11">
        <f t="shared" si="19"/>
        <v>0</v>
      </c>
      <c r="G29" s="11">
        <f t="shared" si="19"/>
        <v>0</v>
      </c>
      <c r="H29" s="11">
        <f t="shared" si="19"/>
        <v>0</v>
      </c>
    </row>
    <row r="30" spans="2:9" ht="15.75" customHeight="1" x14ac:dyDescent="0.35"/>
    <row r="31" spans="2:9" ht="15.75" customHeight="1" x14ac:dyDescent="0.35">
      <c r="B31" s="66" t="s">
        <v>26</v>
      </c>
      <c r="C31" s="67"/>
      <c r="D31" s="67"/>
      <c r="E31" s="67"/>
      <c r="F31" s="67"/>
      <c r="G31" s="67"/>
      <c r="H31" s="67"/>
      <c r="I31" s="67"/>
    </row>
    <row r="32" spans="2:9" ht="15.75" customHeight="1" x14ac:dyDescent="0.35">
      <c r="B32" s="67" t="s">
        <v>5</v>
      </c>
      <c r="C32" s="68">
        <v>15000</v>
      </c>
      <c r="D32" s="69">
        <f>'Income Statement'!C7</f>
        <v>23750</v>
      </c>
      <c r="E32" s="69">
        <f>'Income Statement'!D7</f>
        <v>26125</v>
      </c>
      <c r="F32" s="69">
        <f>'Income Statement'!E7</f>
        <v>30875</v>
      </c>
      <c r="G32" s="69">
        <f>'Income Statement'!F7</f>
        <v>38000</v>
      </c>
      <c r="H32" s="69">
        <f>'Income Statement'!G7</f>
        <v>47500</v>
      </c>
      <c r="I32" s="67"/>
    </row>
    <row r="33" spans="2:9" ht="15.75" customHeight="1" x14ac:dyDescent="0.35">
      <c r="B33" s="67" t="s">
        <v>56</v>
      </c>
      <c r="C33" s="70">
        <v>8850</v>
      </c>
      <c r="D33" s="69">
        <f>-'Income Statement'!C12</f>
        <v>9750</v>
      </c>
      <c r="E33" s="69">
        <f>-'Income Statement'!D12</f>
        <v>10725</v>
      </c>
      <c r="F33" s="69">
        <f>-'Income Statement'!E12</f>
        <v>12675</v>
      </c>
      <c r="G33" s="69">
        <f>-'Income Statement'!F12</f>
        <v>15600</v>
      </c>
      <c r="H33" s="69">
        <f>-'Income Statement'!G12</f>
        <v>19500</v>
      </c>
      <c r="I33" s="67"/>
    </row>
    <row r="34" spans="2:9" ht="15.75" customHeight="1" x14ac:dyDescent="0.35">
      <c r="B34" s="83" t="str">
        <f>B6&amp;" as a % of rev"</f>
        <v>Accounts Receivable as a % of rev</v>
      </c>
      <c r="C34" s="71">
        <f>C6/C32</f>
        <v>0.01</v>
      </c>
      <c r="D34" s="71">
        <f>C34</f>
        <v>0.01</v>
      </c>
      <c r="E34" s="71">
        <f t="shared" ref="E34:H34" si="20">D34</f>
        <v>0.01</v>
      </c>
      <c r="F34" s="71">
        <f t="shared" si="20"/>
        <v>0.01</v>
      </c>
      <c r="G34" s="71">
        <f t="shared" si="20"/>
        <v>0.01</v>
      </c>
      <c r="H34" s="71">
        <f t="shared" si="20"/>
        <v>0.01</v>
      </c>
      <c r="I34" s="67"/>
    </row>
    <row r="35" spans="2:9" ht="15.75" customHeight="1" x14ac:dyDescent="0.35">
      <c r="B35" s="83" t="str">
        <f>B16&amp;" as a % of COGS"</f>
        <v>Accounts Payable as a % of COGS</v>
      </c>
      <c r="C35" s="71">
        <f>C16/C33</f>
        <v>2.2598870056497175E-2</v>
      </c>
      <c r="D35" s="71">
        <f t="shared" ref="D35:H36" si="21">C35</f>
        <v>2.2598870056497175E-2</v>
      </c>
      <c r="E35" s="71">
        <f t="shared" si="21"/>
        <v>2.2598870056497175E-2</v>
      </c>
      <c r="F35" s="71">
        <f t="shared" si="21"/>
        <v>2.2598870056497175E-2</v>
      </c>
      <c r="G35" s="71">
        <f t="shared" si="21"/>
        <v>2.2598870056497175E-2</v>
      </c>
      <c r="H35" s="71">
        <f t="shared" si="21"/>
        <v>2.2598870056497175E-2</v>
      </c>
      <c r="I35" s="67"/>
    </row>
    <row r="36" spans="2:9" ht="15.75" customHeight="1" x14ac:dyDescent="0.35">
      <c r="B36" s="83" t="str">
        <f>B17&amp;" as a % of rev"</f>
        <v>Deferred Revenue as a % of rev</v>
      </c>
      <c r="C36" s="71">
        <f>C17/C32</f>
        <v>6.6666666666666671E-3</v>
      </c>
      <c r="D36" s="71">
        <f t="shared" si="21"/>
        <v>6.6666666666666671E-3</v>
      </c>
      <c r="E36" s="71">
        <f t="shared" si="21"/>
        <v>6.6666666666666671E-3</v>
      </c>
      <c r="F36" s="71">
        <f t="shared" si="21"/>
        <v>6.6666666666666671E-3</v>
      </c>
      <c r="G36" s="71">
        <f t="shared" si="21"/>
        <v>6.6666666666666671E-3</v>
      </c>
      <c r="H36" s="71">
        <f t="shared" si="21"/>
        <v>6.6666666666666671E-3</v>
      </c>
      <c r="I36" s="67"/>
    </row>
    <row r="37" spans="2:9" ht="15.75" customHeight="1" x14ac:dyDescent="0.35">
      <c r="B37" s="67"/>
      <c r="C37" s="67"/>
      <c r="D37" s="67"/>
      <c r="E37" s="67"/>
      <c r="F37" s="67"/>
      <c r="G37" s="67"/>
      <c r="H37" s="67"/>
      <c r="I37" s="67"/>
    </row>
    <row r="38" spans="2:9" ht="15.75" customHeight="1" x14ac:dyDescent="0.35">
      <c r="B38" s="67" t="s">
        <v>47</v>
      </c>
      <c r="C38" s="67"/>
      <c r="D38" s="67"/>
      <c r="E38" s="67"/>
      <c r="F38" s="67"/>
      <c r="G38" s="67"/>
      <c r="H38" s="67"/>
      <c r="I38" s="67"/>
    </row>
    <row r="39" spans="2:9" ht="15.75" customHeight="1" x14ac:dyDescent="0.35">
      <c r="B39" s="72" t="s">
        <v>57</v>
      </c>
      <c r="C39" s="67"/>
      <c r="D39" s="73"/>
      <c r="E39" s="73"/>
      <c r="F39" s="68">
        <v>5000</v>
      </c>
      <c r="G39" s="73"/>
      <c r="H39" s="73"/>
      <c r="I39" s="67"/>
    </row>
    <row r="40" spans="2:9" ht="15.75" customHeight="1" x14ac:dyDescent="0.35">
      <c r="B40" s="72" t="s">
        <v>58</v>
      </c>
      <c r="C40" s="67"/>
      <c r="D40" s="68">
        <v>500</v>
      </c>
      <c r="E40" s="68">
        <v>500</v>
      </c>
      <c r="F40" s="68">
        <v>750</v>
      </c>
      <c r="G40" s="68">
        <v>750</v>
      </c>
      <c r="H40" s="68">
        <v>750</v>
      </c>
      <c r="I40" s="67"/>
    </row>
    <row r="41" spans="2:9" ht="15.75" customHeight="1" x14ac:dyDescent="0.35">
      <c r="B41" s="72" t="s">
        <v>59</v>
      </c>
      <c r="C41" s="67"/>
      <c r="D41" s="74">
        <v>7.0000000000000007E-2</v>
      </c>
      <c r="E41" s="74">
        <v>7.0000000000000007E-2</v>
      </c>
      <c r="F41" s="74">
        <v>7.0000000000000007E-2</v>
      </c>
      <c r="G41" s="74">
        <v>7.0000000000000007E-2</v>
      </c>
      <c r="H41" s="74">
        <v>7.0000000000000007E-2</v>
      </c>
      <c r="I41" s="67"/>
    </row>
    <row r="42" spans="2:9" ht="15.75" customHeight="1" x14ac:dyDescent="0.35">
      <c r="B42" s="72" t="s">
        <v>60</v>
      </c>
      <c r="C42" s="67"/>
      <c r="D42" s="69">
        <f>D41*D20</f>
        <v>665.00000000000011</v>
      </c>
      <c r="E42" s="69">
        <f t="shared" ref="E42:H42" si="22">E41*E20</f>
        <v>630.00000000000011</v>
      </c>
      <c r="F42" s="69">
        <f t="shared" si="22"/>
        <v>927.50000000000011</v>
      </c>
      <c r="G42" s="69">
        <f t="shared" si="22"/>
        <v>875.00000000000011</v>
      </c>
      <c r="H42" s="69">
        <f t="shared" si="22"/>
        <v>822.50000000000011</v>
      </c>
      <c r="I42" s="67"/>
    </row>
    <row r="43" spans="2:9" ht="15.75" customHeight="1" x14ac:dyDescent="0.35">
      <c r="B43" s="67"/>
      <c r="C43" s="67"/>
      <c r="D43" s="67"/>
      <c r="E43" s="67"/>
      <c r="F43" s="67"/>
      <c r="G43" s="67"/>
      <c r="H43" s="67"/>
      <c r="I43" s="67"/>
    </row>
    <row r="44" spans="2:9" ht="15.75" customHeight="1" x14ac:dyDescent="0.35">
      <c r="B44" s="67"/>
      <c r="C44" s="67"/>
      <c r="D44" s="67"/>
      <c r="E44" s="67"/>
      <c r="F44" s="67"/>
      <c r="G44" s="67"/>
      <c r="H44" s="67"/>
      <c r="I44" s="67"/>
    </row>
    <row r="45" spans="2:9" ht="15.75" customHeight="1" x14ac:dyDescent="0.35">
      <c r="B45" s="67"/>
      <c r="C45" s="67"/>
      <c r="D45" s="67"/>
      <c r="E45" s="67"/>
      <c r="F45" s="67"/>
      <c r="G45" s="67"/>
      <c r="H45" s="67"/>
      <c r="I45" s="67"/>
    </row>
    <row r="46" spans="2:9" ht="15.75" customHeight="1" x14ac:dyDescent="0.35">
      <c r="B46" s="67"/>
      <c r="C46" s="67"/>
      <c r="D46" s="67"/>
      <c r="E46" s="67"/>
      <c r="F46" s="67"/>
      <c r="G46" s="67"/>
      <c r="H46" s="67"/>
      <c r="I46" s="67"/>
    </row>
    <row r="47" spans="2:9" ht="15.75" customHeight="1" x14ac:dyDescent="0.35"/>
    <row r="48" spans="2:9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C36" sqref="C36"/>
    </sheetView>
  </sheetViews>
  <sheetFormatPr defaultColWidth="14.453125" defaultRowHeight="15" customHeight="1" x14ac:dyDescent="0.35"/>
  <cols>
    <col min="1" max="1" width="8.81640625" style="4" customWidth="1"/>
    <col min="2" max="2" width="28" style="4" customWidth="1"/>
    <col min="3" max="3" width="10.453125" style="4" customWidth="1"/>
    <col min="4" max="7" width="10.08984375" style="4" bestFit="1" customWidth="1"/>
    <col min="8" max="26" width="8.81640625" style="4" customWidth="1"/>
    <col min="27" max="16384" width="14.453125" style="4"/>
  </cols>
  <sheetData>
    <row r="2" spans="2:7" ht="14.5" x14ac:dyDescent="0.35">
      <c r="B2" s="5" t="s">
        <v>61</v>
      </c>
      <c r="C2" s="5"/>
      <c r="D2" s="5"/>
      <c r="E2" s="5"/>
      <c r="F2" s="5"/>
      <c r="G2" s="5"/>
    </row>
    <row r="3" spans="2:7" ht="14.5" x14ac:dyDescent="0.35">
      <c r="B3" s="63" t="s">
        <v>1</v>
      </c>
      <c r="C3" s="85">
        <v>44562</v>
      </c>
      <c r="D3" s="85">
        <f t="shared" ref="D3:G3" si="0">EDATE(C3,12)</f>
        <v>44927</v>
      </c>
      <c r="E3" s="85">
        <f t="shared" si="0"/>
        <v>45292</v>
      </c>
      <c r="F3" s="85">
        <f t="shared" si="0"/>
        <v>45658</v>
      </c>
      <c r="G3" s="85">
        <f t="shared" si="0"/>
        <v>46023</v>
      </c>
    </row>
    <row r="4" spans="2:7" ht="14.5" x14ac:dyDescent="0.35">
      <c r="B4" s="8" t="s">
        <v>24</v>
      </c>
      <c r="C4" s="11">
        <f>'Income Statement'!C26</f>
        <v>1684.7690476190478</v>
      </c>
      <c r="D4" s="11">
        <f>'Income Statement'!D26</f>
        <v>2324.6690476190479</v>
      </c>
      <c r="E4" s="11">
        <f>'Income Statement'!E26</f>
        <v>3314.1440476190478</v>
      </c>
      <c r="F4" s="11">
        <f>'Income Statement'!F26</f>
        <v>5192.3690476190477</v>
      </c>
      <c r="G4" s="11">
        <f>'Income Statement'!G26</f>
        <v>9262.8440476190481</v>
      </c>
    </row>
    <row r="5" spans="2:7" ht="14.5" x14ac:dyDescent="0.35">
      <c r="B5" s="8" t="s">
        <v>62</v>
      </c>
    </row>
    <row r="6" spans="2:7" ht="14.5" x14ac:dyDescent="0.35">
      <c r="B6" s="39" t="s">
        <v>63</v>
      </c>
      <c r="C6" s="11">
        <f>'Fixed Assets'!D15</f>
        <v>4952.3809523809523</v>
      </c>
      <c r="D6" s="11">
        <f>'Fixed Assets'!E15</f>
        <v>4952.3809523809523</v>
      </c>
      <c r="E6" s="11">
        <f>'Fixed Assets'!F15</f>
        <v>4952.3809523809523</v>
      </c>
      <c r="F6" s="11">
        <f>'Fixed Assets'!G15</f>
        <v>4952.3809523809523</v>
      </c>
      <c r="G6" s="11">
        <f>'Fixed Assets'!H15</f>
        <v>2952.3809523809523</v>
      </c>
    </row>
    <row r="7" spans="2:7" ht="14.5" x14ac:dyDescent="0.35">
      <c r="B7" s="39" t="str">
        <f>"Change in "&amp;'Balance Sheet'!B6</f>
        <v>Change in Accounts Receivable</v>
      </c>
      <c r="C7" s="11">
        <f>-('Balance Sheet'!D6-'Balance Sheet'!C6)</f>
        <v>-87.5</v>
      </c>
      <c r="D7" s="11">
        <f>-('Balance Sheet'!E6-'Balance Sheet'!D6)</f>
        <v>-23.75</v>
      </c>
      <c r="E7" s="11">
        <f>-('Balance Sheet'!F6-'Balance Sheet'!E6)</f>
        <v>-47.5</v>
      </c>
      <c r="F7" s="11">
        <f>-('Balance Sheet'!G6-'Balance Sheet'!F6)</f>
        <v>-71.25</v>
      </c>
      <c r="G7" s="11">
        <f>-('Balance Sheet'!H6-'Balance Sheet'!G6)</f>
        <v>-95</v>
      </c>
    </row>
    <row r="8" spans="2:7" ht="14.5" x14ac:dyDescent="0.35">
      <c r="B8" s="39" t="str">
        <f>"Change in "&amp;'Balance Sheet'!B16</f>
        <v>Change in Accounts Payable</v>
      </c>
      <c r="C8" s="11">
        <f>'Balance Sheet'!D16-'Balance Sheet'!C16</f>
        <v>20.338983050847446</v>
      </c>
      <c r="D8" s="11">
        <f>'Balance Sheet'!E16-'Balance Sheet'!D16</f>
        <v>22.033898305084762</v>
      </c>
      <c r="E8" s="11">
        <f>'Balance Sheet'!F16-'Balance Sheet'!E16</f>
        <v>44.067796610169495</v>
      </c>
      <c r="F8" s="11">
        <f>'Balance Sheet'!G16-'Balance Sheet'!F16</f>
        <v>66.101694915254257</v>
      </c>
      <c r="G8" s="11">
        <f>'Balance Sheet'!H16-'Balance Sheet'!G16</f>
        <v>88.135593220338933</v>
      </c>
    </row>
    <row r="9" spans="2:7" thickBot="1" x14ac:dyDescent="0.4">
      <c r="B9" s="41" t="str">
        <f>"Change in "&amp;'Balance Sheet'!B17</f>
        <v>Change in Deferred Revenue</v>
      </c>
      <c r="C9" s="76">
        <f>('Balance Sheet'!D17-'Balance Sheet'!C17)</f>
        <v>58.333333333333343</v>
      </c>
      <c r="D9" s="76">
        <f>('Balance Sheet'!E17-'Balance Sheet'!D17)</f>
        <v>15.833333333333343</v>
      </c>
      <c r="E9" s="76">
        <f>('Balance Sheet'!F17-'Balance Sheet'!E17)</f>
        <v>31.666666666666657</v>
      </c>
      <c r="F9" s="76">
        <f>('Balance Sheet'!G17-'Balance Sheet'!F17)</f>
        <v>47.5</v>
      </c>
      <c r="G9" s="76">
        <f>('Balance Sheet'!H17-'Balance Sheet'!G17)</f>
        <v>63.333333333333343</v>
      </c>
    </row>
    <row r="10" spans="2:7" ht="14.5" x14ac:dyDescent="0.35">
      <c r="B10" s="77" t="s">
        <v>64</v>
      </c>
      <c r="C10" s="78">
        <f>SUM(C6:C9)</f>
        <v>4943.553268765133</v>
      </c>
      <c r="D10" s="78">
        <f t="shared" ref="D10:G10" si="1">SUM(D6:D9)</f>
        <v>4966.4981840193705</v>
      </c>
      <c r="E10" s="78">
        <f t="shared" si="1"/>
        <v>4980.6154156577886</v>
      </c>
      <c r="F10" s="78">
        <f t="shared" si="1"/>
        <v>4994.7326472962068</v>
      </c>
      <c r="G10" s="78">
        <f t="shared" si="1"/>
        <v>3008.8498789346245</v>
      </c>
    </row>
    <row r="11" spans="2:7" ht="14.5" x14ac:dyDescent="0.35">
      <c r="B11" s="8" t="s">
        <v>65</v>
      </c>
    </row>
    <row r="12" spans="2:7" thickBot="1" x14ac:dyDescent="0.4">
      <c r="B12" s="41" t="s">
        <v>66</v>
      </c>
      <c r="C12" s="76">
        <f>-'Fixed Assets'!D8</f>
        <v>-14000</v>
      </c>
      <c r="D12" s="76">
        <f>-'Fixed Assets'!E8</f>
        <v>0</v>
      </c>
      <c r="E12" s="76">
        <f>-'Fixed Assets'!F8</f>
        <v>0</v>
      </c>
      <c r="F12" s="76">
        <f>-'Fixed Assets'!G8</f>
        <v>-5000</v>
      </c>
      <c r="G12" s="76">
        <f>-'Fixed Assets'!H8</f>
        <v>0</v>
      </c>
    </row>
    <row r="13" spans="2:7" ht="14.5" x14ac:dyDescent="0.35">
      <c r="B13" s="86" t="s">
        <v>67</v>
      </c>
      <c r="C13" s="78">
        <f>C12</f>
        <v>-14000</v>
      </c>
      <c r="D13" s="78">
        <f t="shared" ref="D13:G13" si="2">D12</f>
        <v>0</v>
      </c>
      <c r="E13" s="78">
        <f t="shared" si="2"/>
        <v>0</v>
      </c>
      <c r="F13" s="78">
        <f t="shared" si="2"/>
        <v>-5000</v>
      </c>
      <c r="G13" s="78">
        <f t="shared" si="2"/>
        <v>0</v>
      </c>
    </row>
    <row r="14" spans="2:7" ht="14.5" x14ac:dyDescent="0.35">
      <c r="B14" s="8" t="s">
        <v>68</v>
      </c>
    </row>
    <row r="15" spans="2:7" ht="14.5" x14ac:dyDescent="0.35">
      <c r="B15" s="39" t="s">
        <v>58</v>
      </c>
      <c r="C15" s="11">
        <f>-'Balance Sheet'!D40</f>
        <v>-500</v>
      </c>
      <c r="D15" s="11">
        <f>-'Balance Sheet'!E40</f>
        <v>-500</v>
      </c>
      <c r="E15" s="11">
        <f>-'Balance Sheet'!F40</f>
        <v>-750</v>
      </c>
      <c r="F15" s="11">
        <f>-'Balance Sheet'!G40</f>
        <v>-750</v>
      </c>
      <c r="G15" s="11">
        <f>-'Balance Sheet'!H40</f>
        <v>-750</v>
      </c>
    </row>
    <row r="16" spans="2:7" thickBot="1" x14ac:dyDescent="0.4">
      <c r="B16" s="41" t="s">
        <v>69</v>
      </c>
      <c r="C16" s="76">
        <f>'Balance Sheet'!D39</f>
        <v>0</v>
      </c>
      <c r="D16" s="76">
        <f>'Balance Sheet'!E39</f>
        <v>0</v>
      </c>
      <c r="E16" s="76">
        <f>'Balance Sheet'!F39</f>
        <v>5000</v>
      </c>
      <c r="F16" s="76">
        <f>'Balance Sheet'!G39</f>
        <v>0</v>
      </c>
      <c r="G16" s="76">
        <f>'Balance Sheet'!H39</f>
        <v>0</v>
      </c>
    </row>
    <row r="17" spans="2:7" thickBot="1" x14ac:dyDescent="0.4">
      <c r="B17" s="87" t="s">
        <v>70</v>
      </c>
      <c r="C17" s="88">
        <f>SUM(C15:C16)</f>
        <v>-500</v>
      </c>
      <c r="D17" s="88">
        <f t="shared" ref="D17:G17" si="3">SUM(D15:D16)</f>
        <v>-500</v>
      </c>
      <c r="E17" s="88">
        <f t="shared" si="3"/>
        <v>4250</v>
      </c>
      <c r="F17" s="88">
        <f t="shared" si="3"/>
        <v>-750</v>
      </c>
      <c r="G17" s="88">
        <f t="shared" si="3"/>
        <v>-750</v>
      </c>
    </row>
    <row r="18" spans="2:7" ht="14.5" x14ac:dyDescent="0.35">
      <c r="B18" s="77" t="s">
        <v>71</v>
      </c>
      <c r="C18" s="78">
        <f>SUM(C4,C10,C13,C17)</f>
        <v>-7871.6776836158188</v>
      </c>
      <c r="D18" s="78">
        <f t="shared" ref="D18:G18" si="4">SUM(D4,D10,D13,D17)</f>
        <v>6791.1672316384183</v>
      </c>
      <c r="E18" s="78">
        <f t="shared" si="4"/>
        <v>12544.759463276836</v>
      </c>
      <c r="F18" s="78">
        <f t="shared" si="4"/>
        <v>4437.1016949152545</v>
      </c>
      <c r="G18" s="78">
        <f t="shared" si="4"/>
        <v>11521.693926553673</v>
      </c>
    </row>
    <row r="21" spans="2:7" ht="15.75" customHeight="1" x14ac:dyDescent="0.35"/>
    <row r="22" spans="2:7" ht="15.75" customHeight="1" x14ac:dyDescent="0.35"/>
    <row r="23" spans="2:7" ht="15.75" customHeight="1" x14ac:dyDescent="0.35"/>
    <row r="24" spans="2:7" ht="15.75" customHeight="1" x14ac:dyDescent="0.35"/>
    <row r="25" spans="2:7" ht="15.75" customHeight="1" x14ac:dyDescent="0.35"/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s="4" customFormat="1" ht="15.75" customHeight="1" x14ac:dyDescent="0.35"/>
    <row r="34" s="4" customFormat="1" ht="15.75" customHeight="1" x14ac:dyDescent="0.35"/>
    <row r="35" s="4" customFormat="1" ht="15.75" customHeight="1" x14ac:dyDescent="0.35"/>
    <row r="36" s="4" customFormat="1" ht="15.75" customHeight="1" x14ac:dyDescent="0.35"/>
    <row r="37" s="4" customFormat="1" ht="15.75" customHeight="1" x14ac:dyDescent="0.35"/>
    <row r="38" s="4" customFormat="1" ht="15.75" customHeight="1" x14ac:dyDescent="0.35"/>
    <row r="39" s="4" customFormat="1" ht="15.75" customHeight="1" x14ac:dyDescent="0.35"/>
    <row r="40" s="4" customFormat="1" ht="15.75" customHeight="1" x14ac:dyDescent="0.35"/>
    <row r="41" s="4" customFormat="1" ht="15.75" customHeight="1" x14ac:dyDescent="0.35"/>
    <row r="42" s="4" customFormat="1" ht="15.75" customHeight="1" x14ac:dyDescent="0.35"/>
    <row r="43" s="4" customFormat="1" ht="15.75" customHeight="1" x14ac:dyDescent="0.35"/>
    <row r="44" s="4" customFormat="1" ht="15.75" customHeight="1" x14ac:dyDescent="0.35"/>
    <row r="45" s="4" customFormat="1" ht="15.75" customHeight="1" x14ac:dyDescent="0.35"/>
    <row r="46" s="4" customFormat="1" ht="15.75" customHeight="1" x14ac:dyDescent="0.35"/>
    <row r="47" s="4" customFormat="1" ht="15.75" customHeight="1" x14ac:dyDescent="0.35"/>
    <row r="48" s="4" customFormat="1" ht="15.75" customHeight="1" x14ac:dyDescent="0.35"/>
    <row r="49" s="4" customFormat="1" ht="15.75" customHeight="1" x14ac:dyDescent="0.35"/>
    <row r="50" s="4" customFormat="1" ht="15.75" customHeight="1" x14ac:dyDescent="0.35"/>
    <row r="51" s="4" customFormat="1" ht="15.75" customHeight="1" x14ac:dyDescent="0.35"/>
    <row r="52" s="4" customFormat="1" ht="15.75" customHeight="1" x14ac:dyDescent="0.35"/>
    <row r="53" s="4" customFormat="1" ht="15.75" customHeight="1" x14ac:dyDescent="0.35"/>
    <row r="54" s="4" customFormat="1" ht="15.75" customHeight="1" x14ac:dyDescent="0.35"/>
    <row r="55" s="4" customFormat="1" ht="15.75" customHeight="1" x14ac:dyDescent="0.35"/>
    <row r="56" s="4" customFormat="1" ht="15.75" customHeight="1" x14ac:dyDescent="0.35"/>
    <row r="57" s="4" customFormat="1" ht="15.75" customHeight="1" x14ac:dyDescent="0.35"/>
    <row r="58" s="4" customFormat="1" ht="15.75" customHeight="1" x14ac:dyDescent="0.35"/>
    <row r="59" s="4" customFormat="1" ht="15.75" customHeight="1" x14ac:dyDescent="0.35"/>
    <row r="60" s="4" customFormat="1" ht="15.75" customHeight="1" x14ac:dyDescent="0.35"/>
    <row r="61" s="4" customFormat="1" ht="15.75" customHeight="1" x14ac:dyDescent="0.35"/>
    <row r="62" s="4" customFormat="1" ht="15.75" customHeight="1" x14ac:dyDescent="0.35"/>
    <row r="63" s="4" customFormat="1" ht="15.75" customHeight="1" x14ac:dyDescent="0.35"/>
    <row r="64" s="4" customFormat="1" ht="15.75" customHeight="1" x14ac:dyDescent="0.35"/>
    <row r="65" s="4" customFormat="1" ht="15.75" customHeight="1" x14ac:dyDescent="0.35"/>
    <row r="66" s="4" customFormat="1" ht="15.75" customHeight="1" x14ac:dyDescent="0.35"/>
    <row r="67" s="4" customFormat="1" ht="15.75" customHeight="1" x14ac:dyDescent="0.35"/>
    <row r="68" s="4" customFormat="1" ht="15.75" customHeight="1" x14ac:dyDescent="0.35"/>
    <row r="69" s="4" customFormat="1" ht="15.75" customHeight="1" x14ac:dyDescent="0.35"/>
    <row r="70" s="4" customFormat="1" ht="15.75" customHeight="1" x14ac:dyDescent="0.35"/>
    <row r="71" s="4" customFormat="1" ht="15.75" customHeight="1" x14ac:dyDescent="0.35"/>
    <row r="72" s="4" customFormat="1" ht="15.75" customHeight="1" x14ac:dyDescent="0.35"/>
    <row r="73" s="4" customFormat="1" ht="15.75" customHeight="1" x14ac:dyDescent="0.35"/>
    <row r="74" s="4" customFormat="1" ht="15.75" customHeight="1" x14ac:dyDescent="0.35"/>
    <row r="75" s="4" customFormat="1" ht="15.75" customHeight="1" x14ac:dyDescent="0.35"/>
    <row r="76" s="4" customFormat="1" ht="15.75" customHeight="1" x14ac:dyDescent="0.35"/>
    <row r="77" s="4" customFormat="1" ht="15.75" customHeight="1" x14ac:dyDescent="0.35"/>
    <row r="78" s="4" customFormat="1" ht="15.75" customHeight="1" x14ac:dyDescent="0.35"/>
    <row r="79" s="4" customFormat="1" ht="15.75" customHeight="1" x14ac:dyDescent="0.35"/>
    <row r="80" s="4" customFormat="1" ht="15.75" customHeight="1" x14ac:dyDescent="0.35"/>
    <row r="81" s="4" customFormat="1" ht="15.75" customHeight="1" x14ac:dyDescent="0.35"/>
    <row r="82" s="4" customFormat="1" ht="15.75" customHeight="1" x14ac:dyDescent="0.35"/>
    <row r="83" s="4" customFormat="1" ht="15.75" customHeight="1" x14ac:dyDescent="0.35"/>
    <row r="84" s="4" customFormat="1" ht="15.75" customHeight="1" x14ac:dyDescent="0.35"/>
    <row r="85" s="4" customFormat="1" ht="15.75" customHeight="1" x14ac:dyDescent="0.35"/>
    <row r="86" s="4" customFormat="1" ht="15.75" customHeight="1" x14ac:dyDescent="0.35"/>
    <row r="87" s="4" customFormat="1" ht="15.75" customHeight="1" x14ac:dyDescent="0.35"/>
    <row r="88" s="4" customFormat="1" ht="15.75" customHeight="1" x14ac:dyDescent="0.35"/>
    <row r="89" s="4" customFormat="1" ht="15.75" customHeight="1" x14ac:dyDescent="0.35"/>
    <row r="90" s="4" customFormat="1" ht="15.75" customHeight="1" x14ac:dyDescent="0.35"/>
    <row r="91" s="4" customFormat="1" ht="15.75" customHeight="1" x14ac:dyDescent="0.35"/>
    <row r="92" s="4" customFormat="1" ht="15.75" customHeight="1" x14ac:dyDescent="0.35"/>
    <row r="93" s="4" customFormat="1" ht="15.75" customHeight="1" x14ac:dyDescent="0.35"/>
    <row r="94" s="4" customFormat="1" ht="15.75" customHeight="1" x14ac:dyDescent="0.35"/>
    <row r="95" s="4" customFormat="1" ht="15.75" customHeight="1" x14ac:dyDescent="0.35"/>
    <row r="96" s="4" customFormat="1" ht="15.75" customHeight="1" x14ac:dyDescent="0.35"/>
    <row r="97" s="4" customFormat="1" ht="15.75" customHeight="1" x14ac:dyDescent="0.35"/>
    <row r="98" s="4" customFormat="1" ht="15.75" customHeight="1" x14ac:dyDescent="0.35"/>
    <row r="99" s="4" customFormat="1" ht="15.75" customHeight="1" x14ac:dyDescent="0.35"/>
    <row r="100" s="4" customFormat="1" ht="15.75" customHeight="1" x14ac:dyDescent="0.35"/>
    <row r="101" s="4" customFormat="1" ht="15.75" customHeight="1" x14ac:dyDescent="0.35"/>
    <row r="102" s="4" customFormat="1" ht="15.75" customHeight="1" x14ac:dyDescent="0.35"/>
    <row r="103" s="4" customFormat="1" ht="15.75" customHeight="1" x14ac:dyDescent="0.35"/>
    <row r="104" s="4" customFormat="1" ht="15.75" customHeight="1" x14ac:dyDescent="0.35"/>
    <row r="105" s="4" customFormat="1" ht="15.75" customHeight="1" x14ac:dyDescent="0.35"/>
    <row r="106" s="4" customFormat="1" ht="15.75" customHeight="1" x14ac:dyDescent="0.35"/>
    <row r="107" s="4" customFormat="1" ht="15.75" customHeight="1" x14ac:dyDescent="0.35"/>
    <row r="108" s="4" customFormat="1" ht="15.75" customHeight="1" x14ac:dyDescent="0.35"/>
    <row r="109" s="4" customFormat="1" ht="15.75" customHeight="1" x14ac:dyDescent="0.35"/>
    <row r="110" s="4" customFormat="1" ht="15.75" customHeight="1" x14ac:dyDescent="0.35"/>
    <row r="111" s="4" customFormat="1" ht="15.75" customHeight="1" x14ac:dyDescent="0.35"/>
    <row r="112" s="4" customFormat="1" ht="15.75" customHeight="1" x14ac:dyDescent="0.35"/>
    <row r="113" s="4" customFormat="1" ht="15.75" customHeight="1" x14ac:dyDescent="0.35"/>
    <row r="114" s="4" customFormat="1" ht="15.75" customHeight="1" x14ac:dyDescent="0.35"/>
    <row r="115" s="4" customFormat="1" ht="15.75" customHeight="1" x14ac:dyDescent="0.35"/>
    <row r="116" s="4" customFormat="1" ht="15.75" customHeight="1" x14ac:dyDescent="0.35"/>
    <row r="117" s="4" customFormat="1" ht="15.75" customHeight="1" x14ac:dyDescent="0.35"/>
    <row r="118" s="4" customFormat="1" ht="15.75" customHeight="1" x14ac:dyDescent="0.35"/>
    <row r="119" s="4" customFormat="1" ht="15.75" customHeight="1" x14ac:dyDescent="0.35"/>
    <row r="120" s="4" customFormat="1" ht="15.75" customHeight="1" x14ac:dyDescent="0.35"/>
    <row r="121" s="4" customFormat="1" ht="15.75" customHeight="1" x14ac:dyDescent="0.35"/>
    <row r="122" s="4" customFormat="1" ht="15.75" customHeight="1" x14ac:dyDescent="0.35"/>
    <row r="123" s="4" customFormat="1" ht="15.75" customHeight="1" x14ac:dyDescent="0.35"/>
    <row r="124" s="4" customFormat="1" ht="15.75" customHeight="1" x14ac:dyDescent="0.35"/>
    <row r="125" s="4" customFormat="1" ht="15.75" customHeight="1" x14ac:dyDescent="0.35"/>
    <row r="126" s="4" customFormat="1" ht="15.75" customHeight="1" x14ac:dyDescent="0.35"/>
    <row r="127" s="4" customFormat="1" ht="15.75" customHeight="1" x14ac:dyDescent="0.35"/>
    <row r="128" s="4" customFormat="1" ht="15.75" customHeight="1" x14ac:dyDescent="0.35"/>
    <row r="129" s="4" customFormat="1" ht="15.75" customHeight="1" x14ac:dyDescent="0.35"/>
    <row r="130" s="4" customFormat="1" ht="15.75" customHeight="1" x14ac:dyDescent="0.35"/>
    <row r="131" s="4" customFormat="1" ht="15.75" customHeight="1" x14ac:dyDescent="0.35"/>
    <row r="132" s="4" customFormat="1" ht="15.75" customHeight="1" x14ac:dyDescent="0.35"/>
    <row r="133" s="4" customFormat="1" ht="15.75" customHeight="1" x14ac:dyDescent="0.35"/>
    <row r="134" s="4" customFormat="1" ht="15.75" customHeight="1" x14ac:dyDescent="0.35"/>
    <row r="135" s="4" customFormat="1" ht="15.75" customHeight="1" x14ac:dyDescent="0.35"/>
    <row r="136" s="4" customFormat="1" ht="15.75" customHeight="1" x14ac:dyDescent="0.35"/>
    <row r="137" s="4" customFormat="1" ht="15.75" customHeight="1" x14ac:dyDescent="0.35"/>
    <row r="138" s="4" customFormat="1" ht="15.75" customHeight="1" x14ac:dyDescent="0.35"/>
    <row r="139" s="4" customFormat="1" ht="15.75" customHeight="1" x14ac:dyDescent="0.35"/>
    <row r="140" s="4" customFormat="1" ht="15.75" customHeight="1" x14ac:dyDescent="0.35"/>
    <row r="141" s="4" customFormat="1" ht="15.75" customHeight="1" x14ac:dyDescent="0.35"/>
    <row r="142" s="4" customFormat="1" ht="15.75" customHeight="1" x14ac:dyDescent="0.35"/>
    <row r="143" s="4" customFormat="1" ht="15.75" customHeight="1" x14ac:dyDescent="0.35"/>
    <row r="144" s="4" customFormat="1" ht="15.75" customHeight="1" x14ac:dyDescent="0.35"/>
    <row r="145" s="4" customFormat="1" ht="15.75" customHeight="1" x14ac:dyDescent="0.35"/>
    <row r="146" s="4" customFormat="1" ht="15.75" customHeight="1" x14ac:dyDescent="0.35"/>
    <row r="147" s="4" customFormat="1" ht="15.75" customHeight="1" x14ac:dyDescent="0.35"/>
    <row r="148" s="4" customFormat="1" ht="15.75" customHeight="1" x14ac:dyDescent="0.35"/>
    <row r="149" s="4" customFormat="1" ht="15.75" customHeight="1" x14ac:dyDescent="0.35"/>
    <row r="150" s="4" customFormat="1" ht="15.75" customHeight="1" x14ac:dyDescent="0.35"/>
    <row r="151" s="4" customFormat="1" ht="15.75" customHeight="1" x14ac:dyDescent="0.35"/>
    <row r="152" s="4" customFormat="1" ht="15.75" customHeight="1" x14ac:dyDescent="0.35"/>
    <row r="153" s="4" customFormat="1" ht="15.75" customHeight="1" x14ac:dyDescent="0.35"/>
    <row r="154" s="4" customFormat="1" ht="15.75" customHeight="1" x14ac:dyDescent="0.35"/>
    <row r="155" s="4" customFormat="1" ht="15.75" customHeight="1" x14ac:dyDescent="0.35"/>
    <row r="156" s="4" customFormat="1" ht="15.75" customHeight="1" x14ac:dyDescent="0.35"/>
    <row r="157" s="4" customFormat="1" ht="15.75" customHeight="1" x14ac:dyDescent="0.35"/>
    <row r="158" s="4" customFormat="1" ht="15.75" customHeight="1" x14ac:dyDescent="0.35"/>
    <row r="159" s="4" customFormat="1" ht="15.75" customHeight="1" x14ac:dyDescent="0.35"/>
    <row r="160" s="4" customFormat="1" ht="15.75" customHeight="1" x14ac:dyDescent="0.35"/>
    <row r="161" s="4" customFormat="1" ht="15.75" customHeight="1" x14ac:dyDescent="0.35"/>
    <row r="162" s="4" customFormat="1" ht="15.75" customHeight="1" x14ac:dyDescent="0.35"/>
    <row r="163" s="4" customFormat="1" ht="15.75" customHeight="1" x14ac:dyDescent="0.35"/>
    <row r="164" s="4" customFormat="1" ht="15.75" customHeight="1" x14ac:dyDescent="0.35"/>
    <row r="165" s="4" customFormat="1" ht="15.75" customHeight="1" x14ac:dyDescent="0.35"/>
    <row r="166" s="4" customFormat="1" ht="15.75" customHeight="1" x14ac:dyDescent="0.35"/>
    <row r="167" s="4" customFormat="1" ht="15.75" customHeight="1" x14ac:dyDescent="0.35"/>
    <row r="168" s="4" customFormat="1" ht="15.75" customHeight="1" x14ac:dyDescent="0.35"/>
    <row r="169" s="4" customFormat="1" ht="15.75" customHeight="1" x14ac:dyDescent="0.35"/>
    <row r="170" s="4" customFormat="1" ht="15.75" customHeight="1" x14ac:dyDescent="0.35"/>
    <row r="171" s="4" customFormat="1" ht="15.75" customHeight="1" x14ac:dyDescent="0.35"/>
    <row r="172" s="4" customFormat="1" ht="15.75" customHeight="1" x14ac:dyDescent="0.35"/>
    <row r="173" s="4" customFormat="1" ht="15.75" customHeight="1" x14ac:dyDescent="0.35"/>
    <row r="174" s="4" customFormat="1" ht="15.75" customHeight="1" x14ac:dyDescent="0.35"/>
    <row r="175" s="4" customFormat="1" ht="15.75" customHeight="1" x14ac:dyDescent="0.35"/>
    <row r="176" s="4" customFormat="1" ht="15.75" customHeight="1" x14ac:dyDescent="0.35"/>
    <row r="177" s="4" customFormat="1" ht="15.75" customHeight="1" x14ac:dyDescent="0.35"/>
    <row r="178" s="4" customFormat="1" ht="15.75" customHeight="1" x14ac:dyDescent="0.35"/>
    <row r="179" s="4" customFormat="1" ht="15.75" customHeight="1" x14ac:dyDescent="0.35"/>
    <row r="180" s="4" customFormat="1" ht="15.75" customHeight="1" x14ac:dyDescent="0.35"/>
    <row r="181" s="4" customFormat="1" ht="15.75" customHeight="1" x14ac:dyDescent="0.35"/>
    <row r="182" s="4" customFormat="1" ht="15.75" customHeight="1" x14ac:dyDescent="0.35"/>
    <row r="183" s="4" customFormat="1" ht="15.75" customHeight="1" x14ac:dyDescent="0.35"/>
    <row r="184" s="4" customFormat="1" ht="15.75" customHeight="1" x14ac:dyDescent="0.35"/>
    <row r="185" s="4" customFormat="1" ht="15.75" customHeight="1" x14ac:dyDescent="0.35"/>
    <row r="186" s="4" customFormat="1" ht="15.75" customHeight="1" x14ac:dyDescent="0.35"/>
    <row r="187" s="4" customFormat="1" ht="15.75" customHeight="1" x14ac:dyDescent="0.35"/>
    <row r="188" s="4" customFormat="1" ht="15.75" customHeight="1" x14ac:dyDescent="0.35"/>
    <row r="189" s="4" customFormat="1" ht="15.75" customHeight="1" x14ac:dyDescent="0.35"/>
    <row r="190" s="4" customFormat="1" ht="15.75" customHeight="1" x14ac:dyDescent="0.35"/>
    <row r="191" s="4" customFormat="1" ht="15.75" customHeight="1" x14ac:dyDescent="0.35"/>
    <row r="192" s="4" customFormat="1" ht="15.75" customHeight="1" x14ac:dyDescent="0.35"/>
    <row r="193" s="4" customFormat="1" ht="15.75" customHeight="1" x14ac:dyDescent="0.35"/>
    <row r="194" s="4" customFormat="1" ht="15.75" customHeight="1" x14ac:dyDescent="0.35"/>
    <row r="195" s="4" customFormat="1" ht="15.75" customHeight="1" x14ac:dyDescent="0.35"/>
    <row r="196" s="4" customFormat="1" ht="15.75" customHeight="1" x14ac:dyDescent="0.35"/>
    <row r="197" s="4" customFormat="1" ht="15.75" customHeight="1" x14ac:dyDescent="0.35"/>
    <row r="198" s="4" customFormat="1" ht="15.75" customHeight="1" x14ac:dyDescent="0.35"/>
    <row r="199" s="4" customFormat="1" ht="15.75" customHeight="1" x14ac:dyDescent="0.35"/>
    <row r="200" s="4" customFormat="1" ht="15.75" customHeight="1" x14ac:dyDescent="0.35"/>
    <row r="201" s="4" customFormat="1" ht="15.75" customHeight="1" x14ac:dyDescent="0.35"/>
    <row r="202" s="4" customFormat="1" ht="15.75" customHeight="1" x14ac:dyDescent="0.35"/>
    <row r="203" s="4" customFormat="1" ht="15.75" customHeight="1" x14ac:dyDescent="0.35"/>
    <row r="204" s="4" customFormat="1" ht="15.75" customHeight="1" x14ac:dyDescent="0.35"/>
    <row r="205" s="4" customFormat="1" ht="15.75" customHeight="1" x14ac:dyDescent="0.35"/>
    <row r="206" s="4" customFormat="1" ht="15.75" customHeight="1" x14ac:dyDescent="0.35"/>
    <row r="207" s="4" customFormat="1" ht="15.75" customHeight="1" x14ac:dyDescent="0.35"/>
    <row r="208" s="4" customFormat="1" ht="15.75" customHeight="1" x14ac:dyDescent="0.35"/>
    <row r="209" s="4" customFormat="1" ht="15.75" customHeight="1" x14ac:dyDescent="0.35"/>
    <row r="210" s="4" customFormat="1" ht="15.75" customHeight="1" x14ac:dyDescent="0.35"/>
    <row r="211" s="4" customFormat="1" ht="15.75" customHeight="1" x14ac:dyDescent="0.35"/>
    <row r="212" s="4" customFormat="1" ht="15.75" customHeight="1" x14ac:dyDescent="0.35"/>
    <row r="213" s="4" customFormat="1" ht="15.75" customHeight="1" x14ac:dyDescent="0.35"/>
    <row r="214" s="4" customFormat="1" ht="15.75" customHeight="1" x14ac:dyDescent="0.35"/>
    <row r="215" s="4" customFormat="1" ht="15.75" customHeight="1" x14ac:dyDescent="0.35"/>
    <row r="216" s="4" customFormat="1" ht="15.75" customHeight="1" x14ac:dyDescent="0.35"/>
    <row r="217" s="4" customFormat="1" ht="15.75" customHeight="1" x14ac:dyDescent="0.35"/>
    <row r="218" s="4" customFormat="1" ht="15.75" customHeight="1" x14ac:dyDescent="0.35"/>
    <row r="219" s="4" customFormat="1" ht="15.75" customHeight="1" x14ac:dyDescent="0.35"/>
    <row r="220" s="4" customFormat="1" ht="15.75" customHeight="1" x14ac:dyDescent="0.35"/>
    <row r="221" s="4" customFormat="1" ht="15.75" customHeight="1" x14ac:dyDescent="0.35"/>
    <row r="222" s="4" customFormat="1" ht="15.75" customHeight="1" x14ac:dyDescent="0.35"/>
    <row r="223" s="4" customFormat="1" ht="15.75" customHeight="1" x14ac:dyDescent="0.35"/>
    <row r="224" s="4" customFormat="1" ht="15.75" customHeight="1" x14ac:dyDescent="0.35"/>
    <row r="225" s="4" customFormat="1" ht="15.75" customHeight="1" x14ac:dyDescent="0.35"/>
    <row r="226" s="4" customFormat="1" ht="15.75" customHeight="1" x14ac:dyDescent="0.35"/>
    <row r="227" s="4" customFormat="1" ht="15.75" customHeight="1" x14ac:dyDescent="0.35"/>
    <row r="228" s="4" customFormat="1" ht="15.75" customHeight="1" x14ac:dyDescent="0.35"/>
    <row r="229" s="4" customFormat="1" ht="15.75" customHeight="1" x14ac:dyDescent="0.35"/>
    <row r="230" s="4" customFormat="1" ht="15.75" customHeight="1" x14ac:dyDescent="0.35"/>
    <row r="231" s="4" customFormat="1" ht="15.75" customHeight="1" x14ac:dyDescent="0.35"/>
    <row r="232" s="4" customFormat="1" ht="15.75" customHeight="1" x14ac:dyDescent="0.35"/>
    <row r="233" s="4" customFormat="1" ht="15.75" customHeight="1" x14ac:dyDescent="0.35"/>
    <row r="234" s="4" customFormat="1" ht="15.75" customHeight="1" x14ac:dyDescent="0.35"/>
    <row r="235" s="4" customFormat="1" ht="15.75" customHeight="1" x14ac:dyDescent="0.35"/>
    <row r="236" s="4" customFormat="1" ht="15.75" customHeight="1" x14ac:dyDescent="0.35"/>
    <row r="237" s="4" customFormat="1" ht="15.75" customHeight="1" x14ac:dyDescent="0.35"/>
    <row r="238" s="4" customFormat="1" ht="15.75" customHeight="1" x14ac:dyDescent="0.35"/>
    <row r="239" s="4" customFormat="1" ht="15.75" customHeight="1" x14ac:dyDescent="0.35"/>
    <row r="240" s="4" customFormat="1" ht="15.75" customHeight="1" x14ac:dyDescent="0.35"/>
    <row r="241" s="4" customFormat="1" ht="15.75" customHeight="1" x14ac:dyDescent="0.35"/>
    <row r="242" s="4" customFormat="1" ht="15.75" customHeight="1" x14ac:dyDescent="0.35"/>
    <row r="243" s="4" customFormat="1" ht="15.75" customHeight="1" x14ac:dyDescent="0.35"/>
    <row r="244" s="4" customFormat="1" ht="15.75" customHeight="1" x14ac:dyDescent="0.35"/>
    <row r="245" s="4" customFormat="1" ht="15.75" customHeight="1" x14ac:dyDescent="0.35"/>
    <row r="246" s="4" customFormat="1" ht="15.75" customHeight="1" x14ac:dyDescent="0.35"/>
    <row r="247" s="4" customFormat="1" ht="15.75" customHeight="1" x14ac:dyDescent="0.35"/>
    <row r="248" s="4" customFormat="1" ht="15.75" customHeight="1" x14ac:dyDescent="0.35"/>
    <row r="249" s="4" customFormat="1" ht="15.75" customHeight="1" x14ac:dyDescent="0.35"/>
    <row r="250" s="4" customFormat="1" ht="15.75" customHeight="1" x14ac:dyDescent="0.35"/>
    <row r="251" s="4" customFormat="1" ht="15.75" customHeight="1" x14ac:dyDescent="0.35"/>
    <row r="252" s="4" customFormat="1" ht="15.75" customHeight="1" x14ac:dyDescent="0.35"/>
    <row r="253" s="4" customFormat="1" ht="15.75" customHeight="1" x14ac:dyDescent="0.35"/>
    <row r="254" s="4" customFormat="1" ht="15.75" customHeight="1" x14ac:dyDescent="0.35"/>
    <row r="255" s="4" customFormat="1" ht="15.75" customHeight="1" x14ac:dyDescent="0.35"/>
    <row r="256" s="4" customFormat="1" ht="15.75" customHeight="1" x14ac:dyDescent="0.35"/>
    <row r="257" s="4" customFormat="1" ht="15.75" customHeight="1" x14ac:dyDescent="0.35"/>
    <row r="258" s="4" customFormat="1" ht="15.75" customHeight="1" x14ac:dyDescent="0.35"/>
    <row r="259" s="4" customFormat="1" ht="15.75" customHeight="1" x14ac:dyDescent="0.35"/>
    <row r="260" s="4" customFormat="1" ht="15.75" customHeight="1" x14ac:dyDescent="0.35"/>
    <row r="261" s="4" customFormat="1" ht="15.75" customHeight="1" x14ac:dyDescent="0.35"/>
    <row r="262" s="4" customFormat="1" ht="15.75" customHeight="1" x14ac:dyDescent="0.35"/>
    <row r="263" s="4" customFormat="1" ht="15.75" customHeight="1" x14ac:dyDescent="0.35"/>
    <row r="264" s="4" customFormat="1" ht="15.75" customHeight="1" x14ac:dyDescent="0.35"/>
    <row r="265" s="4" customFormat="1" ht="15.75" customHeight="1" x14ac:dyDescent="0.35"/>
    <row r="266" s="4" customFormat="1" ht="15.75" customHeight="1" x14ac:dyDescent="0.35"/>
    <row r="267" s="4" customFormat="1" ht="15.75" customHeight="1" x14ac:dyDescent="0.35"/>
    <row r="268" s="4" customFormat="1" ht="15.75" customHeight="1" x14ac:dyDescent="0.35"/>
    <row r="269" s="4" customFormat="1" ht="15.75" customHeight="1" x14ac:dyDescent="0.35"/>
    <row r="270" s="4" customFormat="1" ht="15.75" customHeight="1" x14ac:dyDescent="0.35"/>
    <row r="271" s="4" customFormat="1" ht="15.75" customHeight="1" x14ac:dyDescent="0.35"/>
    <row r="272" s="4" customFormat="1" ht="15.75" customHeight="1" x14ac:dyDescent="0.35"/>
    <row r="273" s="4" customFormat="1" ht="15.75" customHeight="1" x14ac:dyDescent="0.35"/>
    <row r="274" s="4" customFormat="1" ht="15.75" customHeight="1" x14ac:dyDescent="0.35"/>
    <row r="275" s="4" customFormat="1" ht="15.75" customHeight="1" x14ac:dyDescent="0.35"/>
    <row r="276" s="4" customFormat="1" ht="15.75" customHeight="1" x14ac:dyDescent="0.35"/>
    <row r="277" s="4" customFormat="1" ht="15.75" customHeight="1" x14ac:dyDescent="0.35"/>
    <row r="278" s="4" customFormat="1" ht="15.75" customHeight="1" x14ac:dyDescent="0.35"/>
    <row r="279" s="4" customFormat="1" ht="15.75" customHeight="1" x14ac:dyDescent="0.35"/>
    <row r="280" s="4" customFormat="1" ht="15.75" customHeight="1" x14ac:dyDescent="0.35"/>
    <row r="281" s="4" customFormat="1" ht="15.75" customHeight="1" x14ac:dyDescent="0.35"/>
    <row r="282" s="4" customFormat="1" ht="15.75" customHeight="1" x14ac:dyDescent="0.35"/>
    <row r="283" s="4" customFormat="1" ht="15.75" customHeight="1" x14ac:dyDescent="0.35"/>
    <row r="284" s="4" customFormat="1" ht="15.75" customHeight="1" x14ac:dyDescent="0.35"/>
    <row r="285" s="4" customFormat="1" ht="15.75" customHeight="1" x14ac:dyDescent="0.35"/>
    <row r="286" s="4" customFormat="1" ht="15.75" customHeight="1" x14ac:dyDescent="0.35"/>
    <row r="287" s="4" customFormat="1" ht="15.75" customHeight="1" x14ac:dyDescent="0.35"/>
    <row r="288" s="4" customFormat="1" ht="15.75" customHeight="1" x14ac:dyDescent="0.35"/>
    <row r="289" s="4" customFormat="1" ht="15.75" customHeight="1" x14ac:dyDescent="0.35"/>
    <row r="290" s="4" customFormat="1" ht="15.75" customHeight="1" x14ac:dyDescent="0.35"/>
    <row r="291" s="4" customFormat="1" ht="15.75" customHeight="1" x14ac:dyDescent="0.35"/>
    <row r="292" s="4" customFormat="1" ht="15.75" customHeight="1" x14ac:dyDescent="0.35"/>
    <row r="293" s="4" customFormat="1" ht="15.75" customHeight="1" x14ac:dyDescent="0.35"/>
    <row r="294" s="4" customFormat="1" ht="15.75" customHeight="1" x14ac:dyDescent="0.35"/>
    <row r="295" s="4" customFormat="1" ht="15.75" customHeight="1" x14ac:dyDescent="0.35"/>
    <row r="296" s="4" customFormat="1" ht="15.75" customHeight="1" x14ac:dyDescent="0.35"/>
    <row r="297" s="4" customFormat="1" ht="15.75" customHeight="1" x14ac:dyDescent="0.35"/>
    <row r="298" s="4" customFormat="1" ht="15.75" customHeight="1" x14ac:dyDescent="0.35"/>
    <row r="299" s="4" customFormat="1" ht="15.75" customHeight="1" x14ac:dyDescent="0.35"/>
    <row r="300" s="4" customFormat="1" ht="15.75" customHeight="1" x14ac:dyDescent="0.35"/>
    <row r="301" s="4" customFormat="1" ht="15.75" customHeight="1" x14ac:dyDescent="0.35"/>
    <row r="302" s="4" customFormat="1" ht="15.75" customHeight="1" x14ac:dyDescent="0.35"/>
    <row r="303" s="4" customFormat="1" ht="15.75" customHeight="1" x14ac:dyDescent="0.35"/>
    <row r="304" s="4" customFormat="1" ht="15.75" customHeight="1" x14ac:dyDescent="0.35"/>
    <row r="305" s="4" customFormat="1" ht="15.75" customHeight="1" x14ac:dyDescent="0.35"/>
    <row r="306" s="4" customFormat="1" ht="15.75" customHeight="1" x14ac:dyDescent="0.35"/>
    <row r="307" s="4" customFormat="1" ht="15.75" customHeight="1" x14ac:dyDescent="0.35"/>
    <row r="308" s="4" customFormat="1" ht="15.75" customHeight="1" x14ac:dyDescent="0.35"/>
    <row r="309" s="4" customFormat="1" ht="15.75" customHeight="1" x14ac:dyDescent="0.35"/>
    <row r="310" s="4" customFormat="1" ht="15.75" customHeight="1" x14ac:dyDescent="0.35"/>
    <row r="311" s="4" customFormat="1" ht="15.75" customHeight="1" x14ac:dyDescent="0.35"/>
    <row r="312" s="4" customFormat="1" ht="15.75" customHeight="1" x14ac:dyDescent="0.35"/>
    <row r="313" s="4" customFormat="1" ht="15.75" customHeight="1" x14ac:dyDescent="0.35"/>
    <row r="314" s="4" customFormat="1" ht="15.75" customHeight="1" x14ac:dyDescent="0.35"/>
    <row r="315" s="4" customFormat="1" ht="15.75" customHeight="1" x14ac:dyDescent="0.35"/>
    <row r="316" s="4" customFormat="1" ht="15.75" customHeight="1" x14ac:dyDescent="0.35"/>
    <row r="317" s="4" customFormat="1" ht="15.75" customHeight="1" x14ac:dyDescent="0.35"/>
    <row r="318" s="4" customFormat="1" ht="15.75" customHeight="1" x14ac:dyDescent="0.35"/>
    <row r="319" s="4" customFormat="1" ht="15.75" customHeight="1" x14ac:dyDescent="0.35"/>
    <row r="320" s="4" customFormat="1" ht="15.75" customHeight="1" x14ac:dyDescent="0.35"/>
    <row r="321" s="4" customFormat="1" ht="15.75" customHeight="1" x14ac:dyDescent="0.35"/>
    <row r="322" s="4" customFormat="1" ht="15.75" customHeight="1" x14ac:dyDescent="0.35"/>
    <row r="323" s="4" customFormat="1" ht="15.75" customHeight="1" x14ac:dyDescent="0.35"/>
    <row r="324" s="4" customFormat="1" ht="15.75" customHeight="1" x14ac:dyDescent="0.35"/>
    <row r="325" s="4" customFormat="1" ht="15.75" customHeight="1" x14ac:dyDescent="0.35"/>
    <row r="326" s="4" customFormat="1" ht="15.75" customHeight="1" x14ac:dyDescent="0.35"/>
    <row r="327" s="4" customFormat="1" ht="15.75" customHeight="1" x14ac:dyDescent="0.35"/>
    <row r="328" s="4" customFormat="1" ht="15.75" customHeight="1" x14ac:dyDescent="0.35"/>
    <row r="329" s="4" customFormat="1" ht="15.75" customHeight="1" x14ac:dyDescent="0.35"/>
    <row r="330" s="4" customFormat="1" ht="15.75" customHeight="1" x14ac:dyDescent="0.35"/>
    <row r="331" s="4" customFormat="1" ht="15.75" customHeight="1" x14ac:dyDescent="0.35"/>
    <row r="332" s="4" customFormat="1" ht="15.75" customHeight="1" x14ac:dyDescent="0.35"/>
    <row r="333" s="4" customFormat="1" ht="15.75" customHeight="1" x14ac:dyDescent="0.35"/>
    <row r="334" s="4" customFormat="1" ht="15.75" customHeight="1" x14ac:dyDescent="0.35"/>
    <row r="335" s="4" customFormat="1" ht="15.75" customHeight="1" x14ac:dyDescent="0.35"/>
    <row r="336" s="4" customFormat="1" ht="15.75" customHeight="1" x14ac:dyDescent="0.35"/>
    <row r="337" s="4" customFormat="1" ht="15.75" customHeight="1" x14ac:dyDescent="0.35"/>
    <row r="338" s="4" customFormat="1" ht="15.75" customHeight="1" x14ac:dyDescent="0.35"/>
    <row r="339" s="4" customFormat="1" ht="15.75" customHeight="1" x14ac:dyDescent="0.35"/>
    <row r="340" s="4" customFormat="1" ht="15.75" customHeight="1" x14ac:dyDescent="0.35"/>
    <row r="341" s="4" customFormat="1" ht="15.75" customHeight="1" x14ac:dyDescent="0.35"/>
    <row r="342" s="4" customFormat="1" ht="15.75" customHeight="1" x14ac:dyDescent="0.35"/>
    <row r="343" s="4" customFormat="1" ht="15.75" customHeight="1" x14ac:dyDescent="0.35"/>
    <row r="344" s="4" customFormat="1" ht="15.75" customHeight="1" x14ac:dyDescent="0.35"/>
    <row r="345" s="4" customFormat="1" ht="15.75" customHeight="1" x14ac:dyDescent="0.35"/>
    <row r="346" s="4" customFormat="1" ht="15.75" customHeight="1" x14ac:dyDescent="0.35"/>
    <row r="347" s="4" customFormat="1" ht="15.75" customHeight="1" x14ac:dyDescent="0.35"/>
    <row r="348" s="4" customFormat="1" ht="15.75" customHeight="1" x14ac:dyDescent="0.35"/>
    <row r="349" s="4" customFormat="1" ht="15.75" customHeight="1" x14ac:dyDescent="0.35"/>
    <row r="350" s="4" customFormat="1" ht="15.75" customHeight="1" x14ac:dyDescent="0.35"/>
    <row r="351" s="4" customFormat="1" ht="15.75" customHeight="1" x14ac:dyDescent="0.35"/>
    <row r="352" s="4" customFormat="1" ht="15.75" customHeight="1" x14ac:dyDescent="0.35"/>
    <row r="353" s="4" customFormat="1" ht="15.75" customHeight="1" x14ac:dyDescent="0.35"/>
    <row r="354" s="4" customFormat="1" ht="15.75" customHeight="1" x14ac:dyDescent="0.35"/>
    <row r="355" s="4" customFormat="1" ht="15.75" customHeight="1" x14ac:dyDescent="0.35"/>
    <row r="356" s="4" customFormat="1" ht="15.75" customHeight="1" x14ac:dyDescent="0.35"/>
    <row r="357" s="4" customFormat="1" ht="15.75" customHeight="1" x14ac:dyDescent="0.35"/>
    <row r="358" s="4" customFormat="1" ht="15.75" customHeight="1" x14ac:dyDescent="0.35"/>
    <row r="359" s="4" customFormat="1" ht="15.75" customHeight="1" x14ac:dyDescent="0.35"/>
    <row r="360" s="4" customFormat="1" ht="15.75" customHeight="1" x14ac:dyDescent="0.35"/>
    <row r="361" s="4" customFormat="1" ht="15.75" customHeight="1" x14ac:dyDescent="0.35"/>
    <row r="362" s="4" customFormat="1" ht="15.75" customHeight="1" x14ac:dyDescent="0.35"/>
    <row r="363" s="4" customFormat="1" ht="15.75" customHeight="1" x14ac:dyDescent="0.35"/>
    <row r="364" s="4" customFormat="1" ht="15.75" customHeight="1" x14ac:dyDescent="0.35"/>
    <row r="365" s="4" customFormat="1" ht="15.75" customHeight="1" x14ac:dyDescent="0.35"/>
    <row r="366" s="4" customFormat="1" ht="15.75" customHeight="1" x14ac:dyDescent="0.35"/>
    <row r="367" s="4" customFormat="1" ht="15.75" customHeight="1" x14ac:dyDescent="0.35"/>
    <row r="368" s="4" customFormat="1" ht="15.75" customHeight="1" x14ac:dyDescent="0.35"/>
    <row r="369" s="4" customFormat="1" ht="15.75" customHeight="1" x14ac:dyDescent="0.35"/>
    <row r="370" s="4" customFormat="1" ht="15.75" customHeight="1" x14ac:dyDescent="0.35"/>
    <row r="371" s="4" customFormat="1" ht="15.75" customHeight="1" x14ac:dyDescent="0.35"/>
    <row r="372" s="4" customFormat="1" ht="15.75" customHeight="1" x14ac:dyDescent="0.35"/>
    <row r="373" s="4" customFormat="1" ht="15.75" customHeight="1" x14ac:dyDescent="0.35"/>
    <row r="374" s="4" customFormat="1" ht="15.75" customHeight="1" x14ac:dyDescent="0.35"/>
    <row r="375" s="4" customFormat="1" ht="15.75" customHeight="1" x14ac:dyDescent="0.35"/>
    <row r="376" s="4" customFormat="1" ht="15.75" customHeight="1" x14ac:dyDescent="0.35"/>
    <row r="377" s="4" customFormat="1" ht="15.75" customHeight="1" x14ac:dyDescent="0.35"/>
    <row r="378" s="4" customFormat="1" ht="15.75" customHeight="1" x14ac:dyDescent="0.35"/>
    <row r="379" s="4" customFormat="1" ht="15.75" customHeight="1" x14ac:dyDescent="0.35"/>
    <row r="380" s="4" customFormat="1" ht="15.75" customHeight="1" x14ac:dyDescent="0.35"/>
    <row r="381" s="4" customFormat="1" ht="15.75" customHeight="1" x14ac:dyDescent="0.35"/>
    <row r="382" s="4" customFormat="1" ht="15.75" customHeight="1" x14ac:dyDescent="0.35"/>
    <row r="383" s="4" customFormat="1" ht="15.75" customHeight="1" x14ac:dyDescent="0.35"/>
    <row r="384" s="4" customFormat="1" ht="15.75" customHeight="1" x14ac:dyDescent="0.35"/>
    <row r="385" s="4" customFormat="1" ht="15.75" customHeight="1" x14ac:dyDescent="0.35"/>
    <row r="386" s="4" customFormat="1" ht="15.75" customHeight="1" x14ac:dyDescent="0.35"/>
    <row r="387" s="4" customFormat="1" ht="15.75" customHeight="1" x14ac:dyDescent="0.35"/>
    <row r="388" s="4" customFormat="1" ht="15.75" customHeight="1" x14ac:dyDescent="0.35"/>
    <row r="389" s="4" customFormat="1" ht="15.75" customHeight="1" x14ac:dyDescent="0.35"/>
    <row r="390" s="4" customFormat="1" ht="15.75" customHeight="1" x14ac:dyDescent="0.35"/>
    <row r="391" s="4" customFormat="1" ht="15.75" customHeight="1" x14ac:dyDescent="0.35"/>
    <row r="392" s="4" customFormat="1" ht="15.75" customHeight="1" x14ac:dyDescent="0.35"/>
    <row r="393" s="4" customFormat="1" ht="15.75" customHeight="1" x14ac:dyDescent="0.35"/>
    <row r="394" s="4" customFormat="1" ht="15.75" customHeight="1" x14ac:dyDescent="0.35"/>
    <row r="395" s="4" customFormat="1" ht="15.75" customHeight="1" x14ac:dyDescent="0.35"/>
    <row r="396" s="4" customFormat="1" ht="15.75" customHeight="1" x14ac:dyDescent="0.35"/>
    <row r="397" s="4" customFormat="1" ht="15.75" customHeight="1" x14ac:dyDescent="0.35"/>
    <row r="398" s="4" customFormat="1" ht="15.75" customHeight="1" x14ac:dyDescent="0.35"/>
    <row r="399" s="4" customFormat="1" ht="15.75" customHeight="1" x14ac:dyDescent="0.35"/>
    <row r="400" s="4" customFormat="1" ht="15.75" customHeight="1" x14ac:dyDescent="0.35"/>
    <row r="401" s="4" customFormat="1" ht="15.75" customHeight="1" x14ac:dyDescent="0.35"/>
    <row r="402" s="4" customFormat="1" ht="15.75" customHeight="1" x14ac:dyDescent="0.35"/>
    <row r="403" s="4" customFormat="1" ht="15.75" customHeight="1" x14ac:dyDescent="0.35"/>
    <row r="404" s="4" customFormat="1" ht="15.75" customHeight="1" x14ac:dyDescent="0.35"/>
    <row r="405" s="4" customFormat="1" ht="15.75" customHeight="1" x14ac:dyDescent="0.35"/>
    <row r="406" s="4" customFormat="1" ht="15.75" customHeight="1" x14ac:dyDescent="0.35"/>
    <row r="407" s="4" customFormat="1" ht="15.75" customHeight="1" x14ac:dyDescent="0.35"/>
    <row r="408" s="4" customFormat="1" ht="15.75" customHeight="1" x14ac:dyDescent="0.35"/>
    <row r="409" s="4" customFormat="1" ht="15.75" customHeight="1" x14ac:dyDescent="0.35"/>
    <row r="410" s="4" customFormat="1" ht="15.75" customHeight="1" x14ac:dyDescent="0.35"/>
    <row r="411" s="4" customFormat="1" ht="15.75" customHeight="1" x14ac:dyDescent="0.35"/>
    <row r="412" s="4" customFormat="1" ht="15.75" customHeight="1" x14ac:dyDescent="0.35"/>
    <row r="413" s="4" customFormat="1" ht="15.75" customHeight="1" x14ac:dyDescent="0.35"/>
    <row r="414" s="4" customFormat="1" ht="15.75" customHeight="1" x14ac:dyDescent="0.35"/>
    <row r="415" s="4" customFormat="1" ht="15.75" customHeight="1" x14ac:dyDescent="0.35"/>
    <row r="416" s="4" customFormat="1" ht="15.75" customHeight="1" x14ac:dyDescent="0.35"/>
    <row r="417" s="4" customFormat="1" ht="15.75" customHeight="1" x14ac:dyDescent="0.35"/>
    <row r="418" s="4" customFormat="1" ht="15.75" customHeight="1" x14ac:dyDescent="0.35"/>
    <row r="419" s="4" customFormat="1" ht="15.75" customHeight="1" x14ac:dyDescent="0.35"/>
    <row r="420" s="4" customFormat="1" ht="15.75" customHeight="1" x14ac:dyDescent="0.35"/>
    <row r="421" s="4" customFormat="1" ht="15.75" customHeight="1" x14ac:dyDescent="0.35"/>
    <row r="422" s="4" customFormat="1" ht="15.75" customHeight="1" x14ac:dyDescent="0.35"/>
    <row r="423" s="4" customFormat="1" ht="15.75" customHeight="1" x14ac:dyDescent="0.35"/>
    <row r="424" s="4" customFormat="1" ht="15.75" customHeight="1" x14ac:dyDescent="0.35"/>
    <row r="425" s="4" customFormat="1" ht="15.75" customHeight="1" x14ac:dyDescent="0.35"/>
    <row r="426" s="4" customFormat="1" ht="15.75" customHeight="1" x14ac:dyDescent="0.35"/>
    <row r="427" s="4" customFormat="1" ht="15.75" customHeight="1" x14ac:dyDescent="0.35"/>
    <row r="428" s="4" customFormat="1" ht="15.75" customHeight="1" x14ac:dyDescent="0.35"/>
    <row r="429" s="4" customFormat="1" ht="15.75" customHeight="1" x14ac:dyDescent="0.35"/>
    <row r="430" s="4" customFormat="1" ht="15.75" customHeight="1" x14ac:dyDescent="0.35"/>
    <row r="431" s="4" customFormat="1" ht="15.75" customHeight="1" x14ac:dyDescent="0.35"/>
    <row r="432" s="4" customFormat="1" ht="15.75" customHeight="1" x14ac:dyDescent="0.35"/>
    <row r="433" s="4" customFormat="1" ht="15.75" customHeight="1" x14ac:dyDescent="0.35"/>
    <row r="434" s="4" customFormat="1" ht="15.75" customHeight="1" x14ac:dyDescent="0.35"/>
    <row r="435" s="4" customFormat="1" ht="15.75" customHeight="1" x14ac:dyDescent="0.35"/>
    <row r="436" s="4" customFormat="1" ht="15.75" customHeight="1" x14ac:dyDescent="0.35"/>
    <row r="437" s="4" customFormat="1" ht="15.75" customHeight="1" x14ac:dyDescent="0.35"/>
    <row r="438" s="4" customFormat="1" ht="15.75" customHeight="1" x14ac:dyDescent="0.35"/>
    <row r="439" s="4" customFormat="1" ht="15.75" customHeight="1" x14ac:dyDescent="0.35"/>
    <row r="440" s="4" customFormat="1" ht="15.75" customHeight="1" x14ac:dyDescent="0.35"/>
    <row r="441" s="4" customFormat="1" ht="15.75" customHeight="1" x14ac:dyDescent="0.35"/>
    <row r="442" s="4" customFormat="1" ht="15.75" customHeight="1" x14ac:dyDescent="0.35"/>
    <row r="443" s="4" customFormat="1" ht="15.75" customHeight="1" x14ac:dyDescent="0.35"/>
    <row r="444" s="4" customFormat="1" ht="15.75" customHeight="1" x14ac:dyDescent="0.35"/>
    <row r="445" s="4" customFormat="1" ht="15.75" customHeight="1" x14ac:dyDescent="0.35"/>
    <row r="446" s="4" customFormat="1" ht="15.75" customHeight="1" x14ac:dyDescent="0.35"/>
    <row r="447" s="4" customFormat="1" ht="15.75" customHeight="1" x14ac:dyDescent="0.35"/>
    <row r="448" s="4" customFormat="1" ht="15.75" customHeight="1" x14ac:dyDescent="0.35"/>
    <row r="449" s="4" customFormat="1" ht="15.75" customHeight="1" x14ac:dyDescent="0.35"/>
    <row r="450" s="4" customFormat="1" ht="15.75" customHeight="1" x14ac:dyDescent="0.35"/>
    <row r="451" s="4" customFormat="1" ht="15.75" customHeight="1" x14ac:dyDescent="0.35"/>
    <row r="452" s="4" customFormat="1" ht="15.75" customHeight="1" x14ac:dyDescent="0.35"/>
    <row r="453" s="4" customFormat="1" ht="15.75" customHeight="1" x14ac:dyDescent="0.35"/>
    <row r="454" s="4" customFormat="1" ht="15.75" customHeight="1" x14ac:dyDescent="0.35"/>
    <row r="455" s="4" customFormat="1" ht="15.75" customHeight="1" x14ac:dyDescent="0.35"/>
    <row r="456" s="4" customFormat="1" ht="15.75" customHeight="1" x14ac:dyDescent="0.35"/>
    <row r="457" s="4" customFormat="1" ht="15.75" customHeight="1" x14ac:dyDescent="0.35"/>
    <row r="458" s="4" customFormat="1" ht="15.75" customHeight="1" x14ac:dyDescent="0.35"/>
    <row r="459" s="4" customFormat="1" ht="15.75" customHeight="1" x14ac:dyDescent="0.35"/>
    <row r="460" s="4" customFormat="1" ht="15.75" customHeight="1" x14ac:dyDescent="0.35"/>
    <row r="461" s="4" customFormat="1" ht="15.75" customHeight="1" x14ac:dyDescent="0.35"/>
    <row r="462" s="4" customFormat="1" ht="15.75" customHeight="1" x14ac:dyDescent="0.35"/>
    <row r="463" s="4" customFormat="1" ht="15.75" customHeight="1" x14ac:dyDescent="0.35"/>
    <row r="464" s="4" customFormat="1" ht="15.75" customHeight="1" x14ac:dyDescent="0.35"/>
    <row r="465" s="4" customFormat="1" ht="15.75" customHeight="1" x14ac:dyDescent="0.35"/>
    <row r="466" s="4" customFormat="1" ht="15.75" customHeight="1" x14ac:dyDescent="0.35"/>
    <row r="467" s="4" customFormat="1" ht="15.75" customHeight="1" x14ac:dyDescent="0.35"/>
    <row r="468" s="4" customFormat="1" ht="15.75" customHeight="1" x14ac:dyDescent="0.35"/>
    <row r="469" s="4" customFormat="1" ht="15.75" customHeight="1" x14ac:dyDescent="0.35"/>
    <row r="470" s="4" customFormat="1" ht="15.75" customHeight="1" x14ac:dyDescent="0.35"/>
    <row r="471" s="4" customFormat="1" ht="15.75" customHeight="1" x14ac:dyDescent="0.35"/>
    <row r="472" s="4" customFormat="1" ht="15.75" customHeight="1" x14ac:dyDescent="0.35"/>
    <row r="473" s="4" customFormat="1" ht="15.75" customHeight="1" x14ac:dyDescent="0.35"/>
    <row r="474" s="4" customFormat="1" ht="15.75" customHeight="1" x14ac:dyDescent="0.35"/>
    <row r="475" s="4" customFormat="1" ht="15.75" customHeight="1" x14ac:dyDescent="0.35"/>
    <row r="476" s="4" customFormat="1" ht="15.75" customHeight="1" x14ac:dyDescent="0.35"/>
    <row r="477" s="4" customFormat="1" ht="15.75" customHeight="1" x14ac:dyDescent="0.35"/>
    <row r="478" s="4" customFormat="1" ht="15.75" customHeight="1" x14ac:dyDescent="0.35"/>
    <row r="479" s="4" customFormat="1" ht="15.75" customHeight="1" x14ac:dyDescent="0.35"/>
    <row r="480" s="4" customFormat="1" ht="15.75" customHeight="1" x14ac:dyDescent="0.35"/>
    <row r="481" s="4" customFormat="1" ht="15.75" customHeight="1" x14ac:dyDescent="0.35"/>
    <row r="482" s="4" customFormat="1" ht="15.75" customHeight="1" x14ac:dyDescent="0.35"/>
    <row r="483" s="4" customFormat="1" ht="15.75" customHeight="1" x14ac:dyDescent="0.35"/>
    <row r="484" s="4" customFormat="1" ht="15.75" customHeight="1" x14ac:dyDescent="0.35"/>
    <row r="485" s="4" customFormat="1" ht="15.75" customHeight="1" x14ac:dyDescent="0.35"/>
    <row r="486" s="4" customFormat="1" ht="15.75" customHeight="1" x14ac:dyDescent="0.35"/>
    <row r="487" s="4" customFormat="1" ht="15.75" customHeight="1" x14ac:dyDescent="0.35"/>
    <row r="488" s="4" customFormat="1" ht="15.75" customHeight="1" x14ac:dyDescent="0.35"/>
    <row r="489" s="4" customFormat="1" ht="15.75" customHeight="1" x14ac:dyDescent="0.35"/>
    <row r="490" s="4" customFormat="1" ht="15.75" customHeight="1" x14ac:dyDescent="0.35"/>
    <row r="491" s="4" customFormat="1" ht="15.75" customHeight="1" x14ac:dyDescent="0.35"/>
    <row r="492" s="4" customFormat="1" ht="15.75" customHeight="1" x14ac:dyDescent="0.35"/>
    <row r="493" s="4" customFormat="1" ht="15.75" customHeight="1" x14ac:dyDescent="0.35"/>
    <row r="494" s="4" customFormat="1" ht="15.75" customHeight="1" x14ac:dyDescent="0.35"/>
    <row r="495" s="4" customFormat="1" ht="15.75" customHeight="1" x14ac:dyDescent="0.35"/>
    <row r="496" s="4" customFormat="1" ht="15.75" customHeight="1" x14ac:dyDescent="0.35"/>
    <row r="497" s="4" customFormat="1" ht="15.75" customHeight="1" x14ac:dyDescent="0.35"/>
    <row r="498" s="4" customFormat="1" ht="15.75" customHeight="1" x14ac:dyDescent="0.35"/>
    <row r="499" s="4" customFormat="1" ht="15.75" customHeight="1" x14ac:dyDescent="0.35"/>
    <row r="500" s="4" customFormat="1" ht="15.75" customHeight="1" x14ac:dyDescent="0.35"/>
    <row r="501" s="4" customFormat="1" ht="15.75" customHeight="1" x14ac:dyDescent="0.35"/>
    <row r="502" s="4" customFormat="1" ht="15.75" customHeight="1" x14ac:dyDescent="0.35"/>
    <row r="503" s="4" customFormat="1" ht="15.75" customHeight="1" x14ac:dyDescent="0.35"/>
    <row r="504" s="4" customFormat="1" ht="15.75" customHeight="1" x14ac:dyDescent="0.35"/>
    <row r="505" s="4" customFormat="1" ht="15.75" customHeight="1" x14ac:dyDescent="0.35"/>
    <row r="506" s="4" customFormat="1" ht="15.75" customHeight="1" x14ac:dyDescent="0.35"/>
    <row r="507" s="4" customFormat="1" ht="15.75" customHeight="1" x14ac:dyDescent="0.35"/>
    <row r="508" s="4" customFormat="1" ht="15.75" customHeight="1" x14ac:dyDescent="0.35"/>
    <row r="509" s="4" customFormat="1" ht="15.75" customHeight="1" x14ac:dyDescent="0.35"/>
    <row r="510" s="4" customFormat="1" ht="15.75" customHeight="1" x14ac:dyDescent="0.35"/>
    <row r="511" s="4" customFormat="1" ht="15.75" customHeight="1" x14ac:dyDescent="0.35"/>
    <row r="512" s="4" customFormat="1" ht="15.75" customHeight="1" x14ac:dyDescent="0.35"/>
    <row r="513" s="4" customFormat="1" ht="15.75" customHeight="1" x14ac:dyDescent="0.35"/>
    <row r="514" s="4" customFormat="1" ht="15.75" customHeight="1" x14ac:dyDescent="0.35"/>
    <row r="515" s="4" customFormat="1" ht="15.75" customHeight="1" x14ac:dyDescent="0.35"/>
    <row r="516" s="4" customFormat="1" ht="15.75" customHeight="1" x14ac:dyDescent="0.35"/>
    <row r="517" s="4" customFormat="1" ht="15.75" customHeight="1" x14ac:dyDescent="0.35"/>
    <row r="518" s="4" customFormat="1" ht="15.75" customHeight="1" x14ac:dyDescent="0.35"/>
    <row r="519" s="4" customFormat="1" ht="15.75" customHeight="1" x14ac:dyDescent="0.35"/>
    <row r="520" s="4" customFormat="1" ht="15.75" customHeight="1" x14ac:dyDescent="0.35"/>
    <row r="521" s="4" customFormat="1" ht="15.75" customHeight="1" x14ac:dyDescent="0.35"/>
    <row r="522" s="4" customFormat="1" ht="15.75" customHeight="1" x14ac:dyDescent="0.35"/>
    <row r="523" s="4" customFormat="1" ht="15.75" customHeight="1" x14ac:dyDescent="0.35"/>
    <row r="524" s="4" customFormat="1" ht="15.75" customHeight="1" x14ac:dyDescent="0.35"/>
    <row r="525" s="4" customFormat="1" ht="15.75" customHeight="1" x14ac:dyDescent="0.35"/>
    <row r="526" s="4" customFormat="1" ht="15.75" customHeight="1" x14ac:dyDescent="0.35"/>
    <row r="527" s="4" customFormat="1" ht="15.75" customHeight="1" x14ac:dyDescent="0.35"/>
    <row r="528" s="4" customFormat="1" ht="15.75" customHeight="1" x14ac:dyDescent="0.35"/>
    <row r="529" s="4" customFormat="1" ht="15.75" customHeight="1" x14ac:dyDescent="0.35"/>
    <row r="530" s="4" customFormat="1" ht="15.75" customHeight="1" x14ac:dyDescent="0.35"/>
    <row r="531" s="4" customFormat="1" ht="15.75" customHeight="1" x14ac:dyDescent="0.35"/>
    <row r="532" s="4" customFormat="1" ht="15.75" customHeight="1" x14ac:dyDescent="0.35"/>
    <row r="533" s="4" customFormat="1" ht="15.75" customHeight="1" x14ac:dyDescent="0.35"/>
    <row r="534" s="4" customFormat="1" ht="15.75" customHeight="1" x14ac:dyDescent="0.35"/>
    <row r="535" s="4" customFormat="1" ht="15.75" customHeight="1" x14ac:dyDescent="0.35"/>
    <row r="536" s="4" customFormat="1" ht="15.75" customHeight="1" x14ac:dyDescent="0.35"/>
    <row r="537" s="4" customFormat="1" ht="15.75" customHeight="1" x14ac:dyDescent="0.35"/>
    <row r="538" s="4" customFormat="1" ht="15.75" customHeight="1" x14ac:dyDescent="0.35"/>
    <row r="539" s="4" customFormat="1" ht="15.75" customHeight="1" x14ac:dyDescent="0.35"/>
    <row r="540" s="4" customFormat="1" ht="15.75" customHeight="1" x14ac:dyDescent="0.35"/>
    <row r="541" s="4" customFormat="1" ht="15.75" customHeight="1" x14ac:dyDescent="0.35"/>
    <row r="542" s="4" customFormat="1" ht="15.75" customHeight="1" x14ac:dyDescent="0.35"/>
    <row r="543" s="4" customFormat="1" ht="15.75" customHeight="1" x14ac:dyDescent="0.35"/>
    <row r="544" s="4" customFormat="1" ht="15.75" customHeight="1" x14ac:dyDescent="0.35"/>
    <row r="545" s="4" customFormat="1" ht="15.75" customHeight="1" x14ac:dyDescent="0.35"/>
    <row r="546" s="4" customFormat="1" ht="15.75" customHeight="1" x14ac:dyDescent="0.35"/>
    <row r="547" s="4" customFormat="1" ht="15.75" customHeight="1" x14ac:dyDescent="0.35"/>
    <row r="548" s="4" customFormat="1" ht="15.75" customHeight="1" x14ac:dyDescent="0.35"/>
    <row r="549" s="4" customFormat="1" ht="15.75" customHeight="1" x14ac:dyDescent="0.35"/>
    <row r="550" s="4" customFormat="1" ht="15.75" customHeight="1" x14ac:dyDescent="0.35"/>
    <row r="551" s="4" customFormat="1" ht="15.75" customHeight="1" x14ac:dyDescent="0.35"/>
    <row r="552" s="4" customFormat="1" ht="15.75" customHeight="1" x14ac:dyDescent="0.35"/>
    <row r="553" s="4" customFormat="1" ht="15.75" customHeight="1" x14ac:dyDescent="0.35"/>
    <row r="554" s="4" customFormat="1" ht="15.75" customHeight="1" x14ac:dyDescent="0.35"/>
    <row r="555" s="4" customFormat="1" ht="15.75" customHeight="1" x14ac:dyDescent="0.35"/>
    <row r="556" s="4" customFormat="1" ht="15.75" customHeight="1" x14ac:dyDescent="0.35"/>
    <row r="557" s="4" customFormat="1" ht="15.75" customHeight="1" x14ac:dyDescent="0.35"/>
    <row r="558" s="4" customFormat="1" ht="15.75" customHeight="1" x14ac:dyDescent="0.35"/>
    <row r="559" s="4" customFormat="1" ht="15.75" customHeight="1" x14ac:dyDescent="0.35"/>
    <row r="560" s="4" customFormat="1" ht="15.75" customHeight="1" x14ac:dyDescent="0.35"/>
    <row r="561" s="4" customFormat="1" ht="15.75" customHeight="1" x14ac:dyDescent="0.35"/>
    <row r="562" s="4" customFormat="1" ht="15.75" customHeight="1" x14ac:dyDescent="0.35"/>
    <row r="563" s="4" customFormat="1" ht="15.75" customHeight="1" x14ac:dyDescent="0.35"/>
    <row r="564" s="4" customFormat="1" ht="15.75" customHeight="1" x14ac:dyDescent="0.35"/>
    <row r="565" s="4" customFormat="1" ht="15.75" customHeight="1" x14ac:dyDescent="0.35"/>
    <row r="566" s="4" customFormat="1" ht="15.75" customHeight="1" x14ac:dyDescent="0.35"/>
    <row r="567" s="4" customFormat="1" ht="15.75" customHeight="1" x14ac:dyDescent="0.35"/>
    <row r="568" s="4" customFormat="1" ht="15.75" customHeight="1" x14ac:dyDescent="0.35"/>
    <row r="569" s="4" customFormat="1" ht="15.75" customHeight="1" x14ac:dyDescent="0.35"/>
    <row r="570" s="4" customFormat="1" ht="15.75" customHeight="1" x14ac:dyDescent="0.35"/>
    <row r="571" s="4" customFormat="1" ht="15.75" customHeight="1" x14ac:dyDescent="0.35"/>
    <row r="572" s="4" customFormat="1" ht="15.75" customHeight="1" x14ac:dyDescent="0.35"/>
    <row r="573" s="4" customFormat="1" ht="15.75" customHeight="1" x14ac:dyDescent="0.35"/>
    <row r="574" s="4" customFormat="1" ht="15.75" customHeight="1" x14ac:dyDescent="0.35"/>
    <row r="575" s="4" customFormat="1" ht="15.75" customHeight="1" x14ac:dyDescent="0.35"/>
    <row r="576" s="4" customFormat="1" ht="15.75" customHeight="1" x14ac:dyDescent="0.35"/>
    <row r="577" s="4" customFormat="1" ht="15.75" customHeight="1" x14ac:dyDescent="0.35"/>
    <row r="578" s="4" customFormat="1" ht="15.75" customHeight="1" x14ac:dyDescent="0.35"/>
    <row r="579" s="4" customFormat="1" ht="15.75" customHeight="1" x14ac:dyDescent="0.35"/>
    <row r="580" s="4" customFormat="1" ht="15.75" customHeight="1" x14ac:dyDescent="0.35"/>
    <row r="581" s="4" customFormat="1" ht="15.75" customHeight="1" x14ac:dyDescent="0.35"/>
    <row r="582" s="4" customFormat="1" ht="15.75" customHeight="1" x14ac:dyDescent="0.35"/>
    <row r="583" s="4" customFormat="1" ht="15.75" customHeight="1" x14ac:dyDescent="0.35"/>
    <row r="584" s="4" customFormat="1" ht="15.75" customHeight="1" x14ac:dyDescent="0.35"/>
    <row r="585" s="4" customFormat="1" ht="15.75" customHeight="1" x14ac:dyDescent="0.35"/>
    <row r="586" s="4" customFormat="1" ht="15.75" customHeight="1" x14ac:dyDescent="0.35"/>
    <row r="587" s="4" customFormat="1" ht="15.75" customHeight="1" x14ac:dyDescent="0.35"/>
    <row r="588" s="4" customFormat="1" ht="15.75" customHeight="1" x14ac:dyDescent="0.35"/>
    <row r="589" s="4" customFormat="1" ht="15.75" customHeight="1" x14ac:dyDescent="0.35"/>
    <row r="590" s="4" customFormat="1" ht="15.75" customHeight="1" x14ac:dyDescent="0.35"/>
    <row r="591" s="4" customFormat="1" ht="15.75" customHeight="1" x14ac:dyDescent="0.35"/>
    <row r="592" s="4" customFormat="1" ht="15.75" customHeight="1" x14ac:dyDescent="0.35"/>
    <row r="593" s="4" customFormat="1" ht="15.75" customHeight="1" x14ac:dyDescent="0.35"/>
    <row r="594" s="4" customFormat="1" ht="15.75" customHeight="1" x14ac:dyDescent="0.35"/>
    <row r="595" s="4" customFormat="1" ht="15.75" customHeight="1" x14ac:dyDescent="0.35"/>
    <row r="596" s="4" customFormat="1" ht="15.75" customHeight="1" x14ac:dyDescent="0.35"/>
    <row r="597" s="4" customFormat="1" ht="15.75" customHeight="1" x14ac:dyDescent="0.35"/>
    <row r="598" s="4" customFormat="1" ht="15.75" customHeight="1" x14ac:dyDescent="0.35"/>
    <row r="599" s="4" customFormat="1" ht="15.75" customHeight="1" x14ac:dyDescent="0.35"/>
    <row r="600" s="4" customFormat="1" ht="15.75" customHeight="1" x14ac:dyDescent="0.35"/>
    <row r="601" s="4" customFormat="1" ht="15.75" customHeight="1" x14ac:dyDescent="0.35"/>
    <row r="602" s="4" customFormat="1" ht="15.75" customHeight="1" x14ac:dyDescent="0.35"/>
    <row r="603" s="4" customFormat="1" ht="15.75" customHeight="1" x14ac:dyDescent="0.35"/>
    <row r="604" s="4" customFormat="1" ht="15.75" customHeight="1" x14ac:dyDescent="0.35"/>
    <row r="605" s="4" customFormat="1" ht="15.75" customHeight="1" x14ac:dyDescent="0.35"/>
    <row r="606" s="4" customFormat="1" ht="15.75" customHeight="1" x14ac:dyDescent="0.35"/>
    <row r="607" s="4" customFormat="1" ht="15.75" customHeight="1" x14ac:dyDescent="0.35"/>
    <row r="608" s="4" customFormat="1" ht="15.75" customHeight="1" x14ac:dyDescent="0.35"/>
    <row r="609" s="4" customFormat="1" ht="15.75" customHeight="1" x14ac:dyDescent="0.35"/>
    <row r="610" s="4" customFormat="1" ht="15.75" customHeight="1" x14ac:dyDescent="0.35"/>
    <row r="611" s="4" customFormat="1" ht="15.75" customHeight="1" x14ac:dyDescent="0.35"/>
    <row r="612" s="4" customFormat="1" ht="15.75" customHeight="1" x14ac:dyDescent="0.35"/>
    <row r="613" s="4" customFormat="1" ht="15.75" customHeight="1" x14ac:dyDescent="0.35"/>
    <row r="614" s="4" customFormat="1" ht="15.75" customHeight="1" x14ac:dyDescent="0.35"/>
    <row r="615" s="4" customFormat="1" ht="15.75" customHeight="1" x14ac:dyDescent="0.35"/>
    <row r="616" s="4" customFormat="1" ht="15.75" customHeight="1" x14ac:dyDescent="0.35"/>
    <row r="617" s="4" customFormat="1" ht="15.75" customHeight="1" x14ac:dyDescent="0.35"/>
    <row r="618" s="4" customFormat="1" ht="15.75" customHeight="1" x14ac:dyDescent="0.35"/>
    <row r="619" s="4" customFormat="1" ht="15.75" customHeight="1" x14ac:dyDescent="0.35"/>
    <row r="620" s="4" customFormat="1" ht="15.75" customHeight="1" x14ac:dyDescent="0.35"/>
    <row r="621" s="4" customFormat="1" ht="15.75" customHeight="1" x14ac:dyDescent="0.35"/>
    <row r="622" s="4" customFormat="1" ht="15.75" customHeight="1" x14ac:dyDescent="0.35"/>
    <row r="623" s="4" customFormat="1" ht="15.75" customHeight="1" x14ac:dyDescent="0.35"/>
    <row r="624" s="4" customFormat="1" ht="15.75" customHeight="1" x14ac:dyDescent="0.35"/>
    <row r="625" s="4" customFormat="1" ht="15.75" customHeight="1" x14ac:dyDescent="0.35"/>
    <row r="626" s="4" customFormat="1" ht="15.75" customHeight="1" x14ac:dyDescent="0.35"/>
    <row r="627" s="4" customFormat="1" ht="15.75" customHeight="1" x14ac:dyDescent="0.35"/>
    <row r="628" s="4" customFormat="1" ht="15.75" customHeight="1" x14ac:dyDescent="0.35"/>
    <row r="629" s="4" customFormat="1" ht="15.75" customHeight="1" x14ac:dyDescent="0.35"/>
    <row r="630" s="4" customFormat="1" ht="15.75" customHeight="1" x14ac:dyDescent="0.35"/>
    <row r="631" s="4" customFormat="1" ht="15.75" customHeight="1" x14ac:dyDescent="0.35"/>
    <row r="632" s="4" customFormat="1" ht="15.75" customHeight="1" x14ac:dyDescent="0.35"/>
    <row r="633" s="4" customFormat="1" ht="15.75" customHeight="1" x14ac:dyDescent="0.35"/>
    <row r="634" s="4" customFormat="1" ht="15.75" customHeight="1" x14ac:dyDescent="0.35"/>
    <row r="635" s="4" customFormat="1" ht="15.75" customHeight="1" x14ac:dyDescent="0.35"/>
    <row r="636" s="4" customFormat="1" ht="15.75" customHeight="1" x14ac:dyDescent="0.35"/>
    <row r="637" s="4" customFormat="1" ht="15.75" customHeight="1" x14ac:dyDescent="0.35"/>
    <row r="638" s="4" customFormat="1" ht="15.75" customHeight="1" x14ac:dyDescent="0.35"/>
    <row r="639" s="4" customFormat="1" ht="15.75" customHeight="1" x14ac:dyDescent="0.35"/>
    <row r="640" s="4" customFormat="1" ht="15.75" customHeight="1" x14ac:dyDescent="0.35"/>
    <row r="641" s="4" customFormat="1" ht="15.75" customHeight="1" x14ac:dyDescent="0.35"/>
    <row r="642" s="4" customFormat="1" ht="15.75" customHeight="1" x14ac:dyDescent="0.35"/>
    <row r="643" s="4" customFormat="1" ht="15.75" customHeight="1" x14ac:dyDescent="0.35"/>
    <row r="644" s="4" customFormat="1" ht="15.75" customHeight="1" x14ac:dyDescent="0.35"/>
    <row r="645" s="4" customFormat="1" ht="15.75" customHeight="1" x14ac:dyDescent="0.35"/>
    <row r="646" s="4" customFormat="1" ht="15.75" customHeight="1" x14ac:dyDescent="0.35"/>
    <row r="647" s="4" customFormat="1" ht="15.75" customHeight="1" x14ac:dyDescent="0.35"/>
    <row r="648" s="4" customFormat="1" ht="15.75" customHeight="1" x14ac:dyDescent="0.35"/>
    <row r="649" s="4" customFormat="1" ht="15.75" customHeight="1" x14ac:dyDescent="0.35"/>
    <row r="650" s="4" customFormat="1" ht="15.75" customHeight="1" x14ac:dyDescent="0.35"/>
    <row r="651" s="4" customFormat="1" ht="15.75" customHeight="1" x14ac:dyDescent="0.35"/>
    <row r="652" s="4" customFormat="1" ht="15.75" customHeight="1" x14ac:dyDescent="0.35"/>
    <row r="653" s="4" customFormat="1" ht="15.75" customHeight="1" x14ac:dyDescent="0.35"/>
    <row r="654" s="4" customFormat="1" ht="15.75" customHeight="1" x14ac:dyDescent="0.35"/>
    <row r="655" s="4" customFormat="1" ht="15.75" customHeight="1" x14ac:dyDescent="0.35"/>
    <row r="656" s="4" customFormat="1" ht="15.75" customHeight="1" x14ac:dyDescent="0.35"/>
    <row r="657" s="4" customFormat="1" ht="15.75" customHeight="1" x14ac:dyDescent="0.35"/>
    <row r="658" s="4" customFormat="1" ht="15.75" customHeight="1" x14ac:dyDescent="0.35"/>
    <row r="659" s="4" customFormat="1" ht="15.75" customHeight="1" x14ac:dyDescent="0.35"/>
    <row r="660" s="4" customFormat="1" ht="15.75" customHeight="1" x14ac:dyDescent="0.35"/>
    <row r="661" s="4" customFormat="1" ht="15.75" customHeight="1" x14ac:dyDescent="0.35"/>
    <row r="662" s="4" customFormat="1" ht="15.75" customHeight="1" x14ac:dyDescent="0.35"/>
    <row r="663" s="4" customFormat="1" ht="15.75" customHeight="1" x14ac:dyDescent="0.35"/>
    <row r="664" s="4" customFormat="1" ht="15.75" customHeight="1" x14ac:dyDescent="0.35"/>
    <row r="665" s="4" customFormat="1" ht="15.75" customHeight="1" x14ac:dyDescent="0.35"/>
    <row r="666" s="4" customFormat="1" ht="15.75" customHeight="1" x14ac:dyDescent="0.35"/>
    <row r="667" s="4" customFormat="1" ht="15.75" customHeight="1" x14ac:dyDescent="0.35"/>
    <row r="668" s="4" customFormat="1" ht="15.75" customHeight="1" x14ac:dyDescent="0.35"/>
    <row r="669" s="4" customFormat="1" ht="15.75" customHeight="1" x14ac:dyDescent="0.35"/>
    <row r="670" s="4" customFormat="1" ht="15.75" customHeight="1" x14ac:dyDescent="0.35"/>
    <row r="671" s="4" customFormat="1" ht="15.75" customHeight="1" x14ac:dyDescent="0.35"/>
    <row r="672" s="4" customFormat="1" ht="15.75" customHeight="1" x14ac:dyDescent="0.35"/>
    <row r="673" s="4" customFormat="1" ht="15.75" customHeight="1" x14ac:dyDescent="0.35"/>
    <row r="674" s="4" customFormat="1" ht="15.75" customHeight="1" x14ac:dyDescent="0.35"/>
    <row r="675" s="4" customFormat="1" ht="15.75" customHeight="1" x14ac:dyDescent="0.35"/>
    <row r="676" s="4" customFormat="1" ht="15.75" customHeight="1" x14ac:dyDescent="0.35"/>
    <row r="677" s="4" customFormat="1" ht="15.75" customHeight="1" x14ac:dyDescent="0.35"/>
    <row r="678" s="4" customFormat="1" ht="15.75" customHeight="1" x14ac:dyDescent="0.35"/>
    <row r="679" s="4" customFormat="1" ht="15.75" customHeight="1" x14ac:dyDescent="0.35"/>
    <row r="680" s="4" customFormat="1" ht="15.75" customHeight="1" x14ac:dyDescent="0.35"/>
    <row r="681" s="4" customFormat="1" ht="15.75" customHeight="1" x14ac:dyDescent="0.35"/>
    <row r="682" s="4" customFormat="1" ht="15.75" customHeight="1" x14ac:dyDescent="0.35"/>
    <row r="683" s="4" customFormat="1" ht="15.75" customHeight="1" x14ac:dyDescent="0.35"/>
    <row r="684" s="4" customFormat="1" ht="15.75" customHeight="1" x14ac:dyDescent="0.35"/>
    <row r="685" s="4" customFormat="1" ht="15.75" customHeight="1" x14ac:dyDescent="0.35"/>
    <row r="686" s="4" customFormat="1" ht="15.75" customHeight="1" x14ac:dyDescent="0.35"/>
    <row r="687" s="4" customFormat="1" ht="15.75" customHeight="1" x14ac:dyDescent="0.35"/>
    <row r="688" s="4" customFormat="1" ht="15.75" customHeight="1" x14ac:dyDescent="0.35"/>
    <row r="689" s="4" customFormat="1" ht="15.75" customHeight="1" x14ac:dyDescent="0.35"/>
    <row r="690" s="4" customFormat="1" ht="15.75" customHeight="1" x14ac:dyDescent="0.35"/>
    <row r="691" s="4" customFormat="1" ht="15.75" customHeight="1" x14ac:dyDescent="0.35"/>
    <row r="692" s="4" customFormat="1" ht="15.75" customHeight="1" x14ac:dyDescent="0.35"/>
    <row r="693" s="4" customFormat="1" ht="15.75" customHeight="1" x14ac:dyDescent="0.35"/>
    <row r="694" s="4" customFormat="1" ht="15.75" customHeight="1" x14ac:dyDescent="0.35"/>
    <row r="695" s="4" customFormat="1" ht="15.75" customHeight="1" x14ac:dyDescent="0.35"/>
    <row r="696" s="4" customFormat="1" ht="15.75" customHeight="1" x14ac:dyDescent="0.35"/>
    <row r="697" s="4" customFormat="1" ht="15.75" customHeight="1" x14ac:dyDescent="0.35"/>
    <row r="698" s="4" customFormat="1" ht="15.75" customHeight="1" x14ac:dyDescent="0.35"/>
    <row r="699" s="4" customFormat="1" ht="15.75" customHeight="1" x14ac:dyDescent="0.35"/>
    <row r="700" s="4" customFormat="1" ht="15.75" customHeight="1" x14ac:dyDescent="0.35"/>
    <row r="701" s="4" customFormat="1" ht="15.75" customHeight="1" x14ac:dyDescent="0.35"/>
    <row r="702" s="4" customFormat="1" ht="15.75" customHeight="1" x14ac:dyDescent="0.35"/>
    <row r="703" s="4" customFormat="1" ht="15.75" customHeight="1" x14ac:dyDescent="0.35"/>
    <row r="704" s="4" customFormat="1" ht="15.75" customHeight="1" x14ac:dyDescent="0.35"/>
    <row r="705" s="4" customFormat="1" ht="15.75" customHeight="1" x14ac:dyDescent="0.35"/>
    <row r="706" s="4" customFormat="1" ht="15.75" customHeight="1" x14ac:dyDescent="0.35"/>
    <row r="707" s="4" customFormat="1" ht="15.75" customHeight="1" x14ac:dyDescent="0.35"/>
    <row r="708" s="4" customFormat="1" ht="15.75" customHeight="1" x14ac:dyDescent="0.35"/>
    <row r="709" s="4" customFormat="1" ht="15.75" customHeight="1" x14ac:dyDescent="0.35"/>
    <row r="710" s="4" customFormat="1" ht="15.75" customHeight="1" x14ac:dyDescent="0.35"/>
    <row r="711" s="4" customFormat="1" ht="15.75" customHeight="1" x14ac:dyDescent="0.35"/>
    <row r="712" s="4" customFormat="1" ht="15.75" customHeight="1" x14ac:dyDescent="0.35"/>
    <row r="713" s="4" customFormat="1" ht="15.75" customHeight="1" x14ac:dyDescent="0.35"/>
    <row r="714" s="4" customFormat="1" ht="15.75" customHeight="1" x14ac:dyDescent="0.35"/>
    <row r="715" s="4" customFormat="1" ht="15.75" customHeight="1" x14ac:dyDescent="0.35"/>
    <row r="716" s="4" customFormat="1" ht="15.75" customHeight="1" x14ac:dyDescent="0.35"/>
    <row r="717" s="4" customFormat="1" ht="15.75" customHeight="1" x14ac:dyDescent="0.35"/>
    <row r="718" s="4" customFormat="1" ht="15.75" customHeight="1" x14ac:dyDescent="0.35"/>
    <row r="719" s="4" customFormat="1" ht="15.75" customHeight="1" x14ac:dyDescent="0.35"/>
    <row r="720" s="4" customFormat="1" ht="15.75" customHeight="1" x14ac:dyDescent="0.35"/>
    <row r="721" s="4" customFormat="1" ht="15.75" customHeight="1" x14ac:dyDescent="0.35"/>
    <row r="722" s="4" customFormat="1" ht="15.75" customHeight="1" x14ac:dyDescent="0.35"/>
    <row r="723" s="4" customFormat="1" ht="15.75" customHeight="1" x14ac:dyDescent="0.35"/>
    <row r="724" s="4" customFormat="1" ht="15.75" customHeight="1" x14ac:dyDescent="0.35"/>
    <row r="725" s="4" customFormat="1" ht="15.75" customHeight="1" x14ac:dyDescent="0.35"/>
    <row r="726" s="4" customFormat="1" ht="15.75" customHeight="1" x14ac:dyDescent="0.35"/>
    <row r="727" s="4" customFormat="1" ht="15.75" customHeight="1" x14ac:dyDescent="0.35"/>
    <row r="728" s="4" customFormat="1" ht="15.75" customHeight="1" x14ac:dyDescent="0.35"/>
    <row r="729" s="4" customFormat="1" ht="15.75" customHeight="1" x14ac:dyDescent="0.35"/>
    <row r="730" s="4" customFormat="1" ht="15.75" customHeight="1" x14ac:dyDescent="0.35"/>
    <row r="731" s="4" customFormat="1" ht="15.75" customHeight="1" x14ac:dyDescent="0.35"/>
    <row r="732" s="4" customFormat="1" ht="15.75" customHeight="1" x14ac:dyDescent="0.35"/>
    <row r="733" s="4" customFormat="1" ht="15.75" customHeight="1" x14ac:dyDescent="0.35"/>
    <row r="734" s="4" customFormat="1" ht="15.75" customHeight="1" x14ac:dyDescent="0.35"/>
    <row r="735" s="4" customFormat="1" ht="15.75" customHeight="1" x14ac:dyDescent="0.35"/>
    <row r="736" s="4" customFormat="1" ht="15.75" customHeight="1" x14ac:dyDescent="0.35"/>
    <row r="737" s="4" customFormat="1" ht="15.75" customHeight="1" x14ac:dyDescent="0.35"/>
    <row r="738" s="4" customFormat="1" ht="15.75" customHeight="1" x14ac:dyDescent="0.35"/>
    <row r="739" s="4" customFormat="1" ht="15.75" customHeight="1" x14ac:dyDescent="0.35"/>
    <row r="740" s="4" customFormat="1" ht="15.75" customHeight="1" x14ac:dyDescent="0.35"/>
    <row r="741" s="4" customFormat="1" ht="15.75" customHeight="1" x14ac:dyDescent="0.35"/>
    <row r="742" s="4" customFormat="1" ht="15.75" customHeight="1" x14ac:dyDescent="0.35"/>
    <row r="743" s="4" customFormat="1" ht="15.75" customHeight="1" x14ac:dyDescent="0.35"/>
    <row r="744" s="4" customFormat="1" ht="15.75" customHeight="1" x14ac:dyDescent="0.35"/>
    <row r="745" s="4" customFormat="1" ht="15.75" customHeight="1" x14ac:dyDescent="0.35"/>
    <row r="746" s="4" customFormat="1" ht="15.75" customHeight="1" x14ac:dyDescent="0.35"/>
    <row r="747" s="4" customFormat="1" ht="15.75" customHeight="1" x14ac:dyDescent="0.35"/>
    <row r="748" s="4" customFormat="1" ht="15.75" customHeight="1" x14ac:dyDescent="0.35"/>
    <row r="749" s="4" customFormat="1" ht="15.75" customHeight="1" x14ac:dyDescent="0.35"/>
    <row r="750" s="4" customFormat="1" ht="15.75" customHeight="1" x14ac:dyDescent="0.35"/>
    <row r="751" s="4" customFormat="1" ht="15.75" customHeight="1" x14ac:dyDescent="0.35"/>
    <row r="752" s="4" customFormat="1" ht="15.75" customHeight="1" x14ac:dyDescent="0.35"/>
    <row r="753" s="4" customFormat="1" ht="15.75" customHeight="1" x14ac:dyDescent="0.35"/>
    <row r="754" s="4" customFormat="1" ht="15.75" customHeight="1" x14ac:dyDescent="0.35"/>
    <row r="755" s="4" customFormat="1" ht="15.75" customHeight="1" x14ac:dyDescent="0.35"/>
    <row r="756" s="4" customFormat="1" ht="15.75" customHeight="1" x14ac:dyDescent="0.35"/>
    <row r="757" s="4" customFormat="1" ht="15.75" customHeight="1" x14ac:dyDescent="0.35"/>
    <row r="758" s="4" customFormat="1" ht="15.75" customHeight="1" x14ac:dyDescent="0.35"/>
    <row r="759" s="4" customFormat="1" ht="15.75" customHeight="1" x14ac:dyDescent="0.35"/>
    <row r="760" s="4" customFormat="1" ht="15.75" customHeight="1" x14ac:dyDescent="0.35"/>
    <row r="761" s="4" customFormat="1" ht="15.75" customHeight="1" x14ac:dyDescent="0.35"/>
    <row r="762" s="4" customFormat="1" ht="15.75" customHeight="1" x14ac:dyDescent="0.35"/>
    <row r="763" s="4" customFormat="1" ht="15.75" customHeight="1" x14ac:dyDescent="0.35"/>
    <row r="764" s="4" customFormat="1" ht="15.75" customHeight="1" x14ac:dyDescent="0.35"/>
    <row r="765" s="4" customFormat="1" ht="15.75" customHeight="1" x14ac:dyDescent="0.35"/>
    <row r="766" s="4" customFormat="1" ht="15.75" customHeight="1" x14ac:dyDescent="0.35"/>
    <row r="767" s="4" customFormat="1" ht="15.75" customHeight="1" x14ac:dyDescent="0.35"/>
    <row r="768" s="4" customFormat="1" ht="15.75" customHeight="1" x14ac:dyDescent="0.35"/>
    <row r="769" s="4" customFormat="1" ht="15.75" customHeight="1" x14ac:dyDescent="0.35"/>
    <row r="770" s="4" customFormat="1" ht="15.75" customHeight="1" x14ac:dyDescent="0.35"/>
    <row r="771" s="4" customFormat="1" ht="15.75" customHeight="1" x14ac:dyDescent="0.35"/>
    <row r="772" s="4" customFormat="1" ht="15.75" customHeight="1" x14ac:dyDescent="0.35"/>
    <row r="773" s="4" customFormat="1" ht="15.75" customHeight="1" x14ac:dyDescent="0.35"/>
    <row r="774" s="4" customFormat="1" ht="15.75" customHeight="1" x14ac:dyDescent="0.35"/>
    <row r="775" s="4" customFormat="1" ht="15.75" customHeight="1" x14ac:dyDescent="0.35"/>
    <row r="776" s="4" customFormat="1" ht="15.75" customHeight="1" x14ac:dyDescent="0.35"/>
    <row r="777" s="4" customFormat="1" ht="15.75" customHeight="1" x14ac:dyDescent="0.35"/>
    <row r="778" s="4" customFormat="1" ht="15.75" customHeight="1" x14ac:dyDescent="0.35"/>
    <row r="779" s="4" customFormat="1" ht="15.75" customHeight="1" x14ac:dyDescent="0.35"/>
    <row r="780" s="4" customFormat="1" ht="15.75" customHeight="1" x14ac:dyDescent="0.35"/>
    <row r="781" s="4" customFormat="1" ht="15.75" customHeight="1" x14ac:dyDescent="0.35"/>
    <row r="782" s="4" customFormat="1" ht="15.75" customHeight="1" x14ac:dyDescent="0.35"/>
    <row r="783" s="4" customFormat="1" ht="15.75" customHeight="1" x14ac:dyDescent="0.35"/>
    <row r="784" s="4" customFormat="1" ht="15.75" customHeight="1" x14ac:dyDescent="0.35"/>
    <row r="785" s="4" customFormat="1" ht="15.75" customHeight="1" x14ac:dyDescent="0.35"/>
    <row r="786" s="4" customFormat="1" ht="15.75" customHeight="1" x14ac:dyDescent="0.35"/>
    <row r="787" s="4" customFormat="1" ht="15.75" customHeight="1" x14ac:dyDescent="0.35"/>
    <row r="788" s="4" customFormat="1" ht="15.75" customHeight="1" x14ac:dyDescent="0.35"/>
    <row r="789" s="4" customFormat="1" ht="15.75" customHeight="1" x14ac:dyDescent="0.35"/>
    <row r="790" s="4" customFormat="1" ht="15.75" customHeight="1" x14ac:dyDescent="0.35"/>
    <row r="791" s="4" customFormat="1" ht="15.75" customHeight="1" x14ac:dyDescent="0.35"/>
    <row r="792" s="4" customFormat="1" ht="15.75" customHeight="1" x14ac:dyDescent="0.35"/>
    <row r="793" s="4" customFormat="1" ht="15.75" customHeight="1" x14ac:dyDescent="0.35"/>
    <row r="794" s="4" customFormat="1" ht="15.75" customHeight="1" x14ac:dyDescent="0.35"/>
    <row r="795" s="4" customFormat="1" ht="15.75" customHeight="1" x14ac:dyDescent="0.35"/>
    <row r="796" s="4" customFormat="1" ht="15.75" customHeight="1" x14ac:dyDescent="0.35"/>
    <row r="797" s="4" customFormat="1" ht="15.75" customHeight="1" x14ac:dyDescent="0.35"/>
    <row r="798" s="4" customFormat="1" ht="15.75" customHeight="1" x14ac:dyDescent="0.35"/>
    <row r="799" s="4" customFormat="1" ht="15.75" customHeight="1" x14ac:dyDescent="0.35"/>
    <row r="800" s="4" customFormat="1" ht="15.75" customHeight="1" x14ac:dyDescent="0.35"/>
    <row r="801" s="4" customFormat="1" ht="15.75" customHeight="1" x14ac:dyDescent="0.35"/>
    <row r="802" s="4" customFormat="1" ht="15.75" customHeight="1" x14ac:dyDescent="0.35"/>
    <row r="803" s="4" customFormat="1" ht="15.75" customHeight="1" x14ac:dyDescent="0.35"/>
    <row r="804" s="4" customFormat="1" ht="15.75" customHeight="1" x14ac:dyDescent="0.35"/>
    <row r="805" s="4" customFormat="1" ht="15.75" customHeight="1" x14ac:dyDescent="0.35"/>
    <row r="806" s="4" customFormat="1" ht="15.75" customHeight="1" x14ac:dyDescent="0.35"/>
    <row r="807" s="4" customFormat="1" ht="15.75" customHeight="1" x14ac:dyDescent="0.35"/>
    <row r="808" s="4" customFormat="1" ht="15.75" customHeight="1" x14ac:dyDescent="0.35"/>
    <row r="809" s="4" customFormat="1" ht="15.75" customHeight="1" x14ac:dyDescent="0.35"/>
    <row r="810" s="4" customFormat="1" ht="15.75" customHeight="1" x14ac:dyDescent="0.35"/>
    <row r="811" s="4" customFormat="1" ht="15.75" customHeight="1" x14ac:dyDescent="0.35"/>
    <row r="812" s="4" customFormat="1" ht="15.75" customHeight="1" x14ac:dyDescent="0.35"/>
    <row r="813" s="4" customFormat="1" ht="15.75" customHeight="1" x14ac:dyDescent="0.35"/>
    <row r="814" s="4" customFormat="1" ht="15.75" customHeight="1" x14ac:dyDescent="0.35"/>
    <row r="815" s="4" customFormat="1" ht="15.75" customHeight="1" x14ac:dyDescent="0.35"/>
    <row r="816" s="4" customFormat="1" ht="15.75" customHeight="1" x14ac:dyDescent="0.35"/>
    <row r="817" s="4" customFormat="1" ht="15.75" customHeight="1" x14ac:dyDescent="0.35"/>
    <row r="818" s="4" customFormat="1" ht="15.75" customHeight="1" x14ac:dyDescent="0.35"/>
    <row r="819" s="4" customFormat="1" ht="15.75" customHeight="1" x14ac:dyDescent="0.35"/>
    <row r="820" s="4" customFormat="1" ht="15.75" customHeight="1" x14ac:dyDescent="0.35"/>
    <row r="821" s="4" customFormat="1" ht="15.75" customHeight="1" x14ac:dyDescent="0.35"/>
    <row r="822" s="4" customFormat="1" ht="15.75" customHeight="1" x14ac:dyDescent="0.35"/>
    <row r="823" s="4" customFormat="1" ht="15.75" customHeight="1" x14ac:dyDescent="0.35"/>
    <row r="824" s="4" customFormat="1" ht="15.75" customHeight="1" x14ac:dyDescent="0.35"/>
    <row r="825" s="4" customFormat="1" ht="15.75" customHeight="1" x14ac:dyDescent="0.35"/>
    <row r="826" s="4" customFormat="1" ht="15.75" customHeight="1" x14ac:dyDescent="0.35"/>
    <row r="827" s="4" customFormat="1" ht="15.75" customHeight="1" x14ac:dyDescent="0.35"/>
    <row r="828" s="4" customFormat="1" ht="15.75" customHeight="1" x14ac:dyDescent="0.35"/>
    <row r="829" s="4" customFormat="1" ht="15.75" customHeight="1" x14ac:dyDescent="0.35"/>
    <row r="830" s="4" customFormat="1" ht="15.75" customHeight="1" x14ac:dyDescent="0.35"/>
    <row r="831" s="4" customFormat="1" ht="15.75" customHeight="1" x14ac:dyDescent="0.35"/>
    <row r="832" s="4" customFormat="1" ht="15.75" customHeight="1" x14ac:dyDescent="0.35"/>
    <row r="833" s="4" customFormat="1" ht="15.75" customHeight="1" x14ac:dyDescent="0.35"/>
    <row r="834" s="4" customFormat="1" ht="15.75" customHeight="1" x14ac:dyDescent="0.35"/>
    <row r="835" s="4" customFormat="1" ht="15.75" customHeight="1" x14ac:dyDescent="0.35"/>
    <row r="836" s="4" customFormat="1" ht="15.75" customHeight="1" x14ac:dyDescent="0.35"/>
    <row r="837" s="4" customFormat="1" ht="15.75" customHeight="1" x14ac:dyDescent="0.35"/>
    <row r="838" s="4" customFormat="1" ht="15.75" customHeight="1" x14ac:dyDescent="0.35"/>
    <row r="839" s="4" customFormat="1" ht="15.75" customHeight="1" x14ac:dyDescent="0.35"/>
    <row r="840" s="4" customFormat="1" ht="15.75" customHeight="1" x14ac:dyDescent="0.35"/>
    <row r="841" s="4" customFormat="1" ht="15.75" customHeight="1" x14ac:dyDescent="0.35"/>
    <row r="842" s="4" customFormat="1" ht="15.75" customHeight="1" x14ac:dyDescent="0.35"/>
    <row r="843" s="4" customFormat="1" ht="15.75" customHeight="1" x14ac:dyDescent="0.35"/>
    <row r="844" s="4" customFormat="1" ht="15.75" customHeight="1" x14ac:dyDescent="0.35"/>
    <row r="845" s="4" customFormat="1" ht="15.75" customHeight="1" x14ac:dyDescent="0.35"/>
    <row r="846" s="4" customFormat="1" ht="15.75" customHeight="1" x14ac:dyDescent="0.35"/>
    <row r="847" s="4" customFormat="1" ht="15.75" customHeight="1" x14ac:dyDescent="0.35"/>
    <row r="848" s="4" customFormat="1" ht="15.75" customHeight="1" x14ac:dyDescent="0.35"/>
    <row r="849" s="4" customFormat="1" ht="15.75" customHeight="1" x14ac:dyDescent="0.35"/>
    <row r="850" s="4" customFormat="1" ht="15.75" customHeight="1" x14ac:dyDescent="0.35"/>
    <row r="851" s="4" customFormat="1" ht="15.75" customHeight="1" x14ac:dyDescent="0.35"/>
    <row r="852" s="4" customFormat="1" ht="15.75" customHeight="1" x14ac:dyDescent="0.35"/>
    <row r="853" s="4" customFormat="1" ht="15.75" customHeight="1" x14ac:dyDescent="0.35"/>
    <row r="854" s="4" customFormat="1" ht="15.75" customHeight="1" x14ac:dyDescent="0.35"/>
    <row r="855" s="4" customFormat="1" ht="15.75" customHeight="1" x14ac:dyDescent="0.35"/>
    <row r="856" s="4" customFormat="1" ht="15.75" customHeight="1" x14ac:dyDescent="0.35"/>
    <row r="857" s="4" customFormat="1" ht="15.75" customHeight="1" x14ac:dyDescent="0.35"/>
    <row r="858" s="4" customFormat="1" ht="15.75" customHeight="1" x14ac:dyDescent="0.35"/>
    <row r="859" s="4" customFormat="1" ht="15.75" customHeight="1" x14ac:dyDescent="0.35"/>
    <row r="860" s="4" customFormat="1" ht="15.75" customHeight="1" x14ac:dyDescent="0.35"/>
    <row r="861" s="4" customFormat="1" ht="15.75" customHeight="1" x14ac:dyDescent="0.35"/>
    <row r="862" s="4" customFormat="1" ht="15.75" customHeight="1" x14ac:dyDescent="0.35"/>
    <row r="863" s="4" customFormat="1" ht="15.75" customHeight="1" x14ac:dyDescent="0.35"/>
    <row r="864" s="4" customFormat="1" ht="15.75" customHeight="1" x14ac:dyDescent="0.35"/>
    <row r="865" s="4" customFormat="1" ht="15.75" customHeight="1" x14ac:dyDescent="0.35"/>
    <row r="866" s="4" customFormat="1" ht="15.75" customHeight="1" x14ac:dyDescent="0.35"/>
    <row r="867" s="4" customFormat="1" ht="15.75" customHeight="1" x14ac:dyDescent="0.35"/>
    <row r="868" s="4" customFormat="1" ht="15.75" customHeight="1" x14ac:dyDescent="0.35"/>
    <row r="869" s="4" customFormat="1" ht="15.75" customHeight="1" x14ac:dyDescent="0.35"/>
    <row r="870" s="4" customFormat="1" ht="15.75" customHeight="1" x14ac:dyDescent="0.35"/>
    <row r="871" s="4" customFormat="1" ht="15.75" customHeight="1" x14ac:dyDescent="0.35"/>
    <row r="872" s="4" customFormat="1" ht="15.75" customHeight="1" x14ac:dyDescent="0.35"/>
    <row r="873" s="4" customFormat="1" ht="15.75" customHeight="1" x14ac:dyDescent="0.35"/>
    <row r="874" s="4" customFormat="1" ht="15.75" customHeight="1" x14ac:dyDescent="0.35"/>
    <row r="875" s="4" customFormat="1" ht="15.75" customHeight="1" x14ac:dyDescent="0.35"/>
    <row r="876" s="4" customFormat="1" ht="15.75" customHeight="1" x14ac:dyDescent="0.35"/>
    <row r="877" s="4" customFormat="1" ht="15.75" customHeight="1" x14ac:dyDescent="0.35"/>
    <row r="878" s="4" customFormat="1" ht="15.75" customHeight="1" x14ac:dyDescent="0.35"/>
    <row r="879" s="4" customFormat="1" ht="15.75" customHeight="1" x14ac:dyDescent="0.35"/>
    <row r="880" s="4" customFormat="1" ht="15.75" customHeight="1" x14ac:dyDescent="0.35"/>
    <row r="881" s="4" customFormat="1" ht="15.75" customHeight="1" x14ac:dyDescent="0.35"/>
    <row r="882" s="4" customFormat="1" ht="15.75" customHeight="1" x14ac:dyDescent="0.35"/>
    <row r="883" s="4" customFormat="1" ht="15.75" customHeight="1" x14ac:dyDescent="0.35"/>
    <row r="884" s="4" customFormat="1" ht="15.75" customHeight="1" x14ac:dyDescent="0.35"/>
    <row r="885" s="4" customFormat="1" ht="15.75" customHeight="1" x14ac:dyDescent="0.35"/>
    <row r="886" s="4" customFormat="1" ht="15.75" customHeight="1" x14ac:dyDescent="0.35"/>
    <row r="887" s="4" customFormat="1" ht="15.75" customHeight="1" x14ac:dyDescent="0.35"/>
    <row r="888" s="4" customFormat="1" ht="15.75" customHeight="1" x14ac:dyDescent="0.35"/>
    <row r="889" s="4" customFormat="1" ht="15.75" customHeight="1" x14ac:dyDescent="0.35"/>
    <row r="890" s="4" customFormat="1" ht="15.75" customHeight="1" x14ac:dyDescent="0.35"/>
    <row r="891" s="4" customFormat="1" ht="15.75" customHeight="1" x14ac:dyDescent="0.35"/>
    <row r="892" s="4" customFormat="1" ht="15.75" customHeight="1" x14ac:dyDescent="0.35"/>
    <row r="893" s="4" customFormat="1" ht="15.75" customHeight="1" x14ac:dyDescent="0.35"/>
    <row r="894" s="4" customFormat="1" ht="15.75" customHeight="1" x14ac:dyDescent="0.35"/>
    <row r="895" s="4" customFormat="1" ht="15.75" customHeight="1" x14ac:dyDescent="0.35"/>
    <row r="896" s="4" customFormat="1" ht="15.75" customHeight="1" x14ac:dyDescent="0.35"/>
    <row r="897" s="4" customFormat="1" ht="15.75" customHeight="1" x14ac:dyDescent="0.35"/>
    <row r="898" s="4" customFormat="1" ht="15.75" customHeight="1" x14ac:dyDescent="0.35"/>
    <row r="899" s="4" customFormat="1" ht="15.75" customHeight="1" x14ac:dyDescent="0.35"/>
    <row r="900" s="4" customFormat="1" ht="15.75" customHeight="1" x14ac:dyDescent="0.35"/>
    <row r="901" s="4" customFormat="1" ht="15.75" customHeight="1" x14ac:dyDescent="0.35"/>
    <row r="902" s="4" customFormat="1" ht="15.75" customHeight="1" x14ac:dyDescent="0.35"/>
    <row r="903" s="4" customFormat="1" ht="15.75" customHeight="1" x14ac:dyDescent="0.35"/>
    <row r="904" s="4" customFormat="1" ht="15.75" customHeight="1" x14ac:dyDescent="0.35"/>
    <row r="905" s="4" customFormat="1" ht="15.75" customHeight="1" x14ac:dyDescent="0.35"/>
    <row r="906" s="4" customFormat="1" ht="15.75" customHeight="1" x14ac:dyDescent="0.35"/>
    <row r="907" s="4" customFormat="1" ht="15.75" customHeight="1" x14ac:dyDescent="0.35"/>
    <row r="908" s="4" customFormat="1" ht="15.75" customHeight="1" x14ac:dyDescent="0.35"/>
    <row r="909" s="4" customFormat="1" ht="15.75" customHeight="1" x14ac:dyDescent="0.35"/>
    <row r="910" s="4" customFormat="1" ht="15.75" customHeight="1" x14ac:dyDescent="0.35"/>
    <row r="911" s="4" customFormat="1" ht="15.75" customHeight="1" x14ac:dyDescent="0.35"/>
    <row r="912" s="4" customFormat="1" ht="15.75" customHeight="1" x14ac:dyDescent="0.35"/>
    <row r="913" s="4" customFormat="1" ht="15.75" customHeight="1" x14ac:dyDescent="0.35"/>
    <row r="914" s="4" customFormat="1" ht="15.75" customHeight="1" x14ac:dyDescent="0.35"/>
    <row r="915" s="4" customFormat="1" ht="15.75" customHeight="1" x14ac:dyDescent="0.35"/>
    <row r="916" s="4" customFormat="1" ht="15.75" customHeight="1" x14ac:dyDescent="0.35"/>
    <row r="917" s="4" customFormat="1" ht="15.75" customHeight="1" x14ac:dyDescent="0.35"/>
    <row r="918" s="4" customFormat="1" ht="15.75" customHeight="1" x14ac:dyDescent="0.35"/>
    <row r="919" s="4" customFormat="1" ht="15.75" customHeight="1" x14ac:dyDescent="0.35"/>
    <row r="920" s="4" customFormat="1" ht="15.75" customHeight="1" x14ac:dyDescent="0.35"/>
    <row r="921" s="4" customFormat="1" ht="15.75" customHeight="1" x14ac:dyDescent="0.35"/>
    <row r="922" s="4" customFormat="1" ht="15.75" customHeight="1" x14ac:dyDescent="0.35"/>
    <row r="923" s="4" customFormat="1" ht="15.75" customHeight="1" x14ac:dyDescent="0.35"/>
    <row r="924" s="4" customFormat="1" ht="15.75" customHeight="1" x14ac:dyDescent="0.35"/>
    <row r="925" s="4" customFormat="1" ht="15.75" customHeight="1" x14ac:dyDescent="0.35"/>
    <row r="926" s="4" customFormat="1" ht="15.75" customHeight="1" x14ac:dyDescent="0.35"/>
    <row r="927" s="4" customFormat="1" ht="15.75" customHeight="1" x14ac:dyDescent="0.35"/>
    <row r="928" s="4" customFormat="1" ht="15.75" customHeight="1" x14ac:dyDescent="0.35"/>
    <row r="929" s="4" customFormat="1" ht="15.75" customHeight="1" x14ac:dyDescent="0.35"/>
    <row r="930" s="4" customFormat="1" ht="15.75" customHeight="1" x14ac:dyDescent="0.35"/>
    <row r="931" s="4" customFormat="1" ht="15.75" customHeight="1" x14ac:dyDescent="0.35"/>
    <row r="932" s="4" customFormat="1" ht="15.75" customHeight="1" x14ac:dyDescent="0.35"/>
    <row r="933" s="4" customFormat="1" ht="15.75" customHeight="1" x14ac:dyDescent="0.35"/>
    <row r="934" s="4" customFormat="1" ht="15.75" customHeight="1" x14ac:dyDescent="0.35"/>
    <row r="935" s="4" customFormat="1" ht="15.75" customHeight="1" x14ac:dyDescent="0.35"/>
    <row r="936" s="4" customFormat="1" ht="15.75" customHeight="1" x14ac:dyDescent="0.35"/>
    <row r="937" s="4" customFormat="1" ht="15.75" customHeight="1" x14ac:dyDescent="0.35"/>
    <row r="938" s="4" customFormat="1" ht="15.75" customHeight="1" x14ac:dyDescent="0.35"/>
    <row r="939" s="4" customFormat="1" ht="15.75" customHeight="1" x14ac:dyDescent="0.35"/>
    <row r="940" s="4" customFormat="1" ht="15.75" customHeight="1" x14ac:dyDescent="0.35"/>
    <row r="941" s="4" customFormat="1" ht="15.75" customHeight="1" x14ac:dyDescent="0.35"/>
    <row r="942" s="4" customFormat="1" ht="15.75" customHeight="1" x14ac:dyDescent="0.35"/>
    <row r="943" s="4" customFormat="1" ht="15.75" customHeight="1" x14ac:dyDescent="0.35"/>
    <row r="944" s="4" customFormat="1" ht="15.75" customHeight="1" x14ac:dyDescent="0.35"/>
    <row r="945" s="4" customFormat="1" ht="15.75" customHeight="1" x14ac:dyDescent="0.35"/>
    <row r="946" s="4" customFormat="1" ht="15.75" customHeight="1" x14ac:dyDescent="0.35"/>
    <row r="947" s="4" customFormat="1" ht="15.75" customHeight="1" x14ac:dyDescent="0.35"/>
    <row r="948" s="4" customFormat="1" ht="15.75" customHeight="1" x14ac:dyDescent="0.35"/>
    <row r="949" s="4" customFormat="1" ht="15.75" customHeight="1" x14ac:dyDescent="0.35"/>
    <row r="950" s="4" customFormat="1" ht="15.75" customHeight="1" x14ac:dyDescent="0.35"/>
    <row r="951" s="4" customFormat="1" ht="15.75" customHeight="1" x14ac:dyDescent="0.35"/>
    <row r="952" s="4" customFormat="1" ht="15.75" customHeight="1" x14ac:dyDescent="0.35"/>
    <row r="953" s="4" customFormat="1" ht="15.75" customHeight="1" x14ac:dyDescent="0.35"/>
    <row r="954" s="4" customFormat="1" ht="15.75" customHeight="1" x14ac:dyDescent="0.35"/>
    <row r="955" s="4" customFormat="1" ht="15.75" customHeight="1" x14ac:dyDescent="0.35"/>
    <row r="956" s="4" customFormat="1" ht="15.75" customHeight="1" x14ac:dyDescent="0.35"/>
    <row r="957" s="4" customFormat="1" ht="15.75" customHeight="1" x14ac:dyDescent="0.35"/>
    <row r="958" s="4" customFormat="1" ht="15.75" customHeight="1" x14ac:dyDescent="0.35"/>
    <row r="959" s="4" customFormat="1" ht="15.75" customHeight="1" x14ac:dyDescent="0.35"/>
    <row r="960" s="4" customFormat="1" ht="15.75" customHeight="1" x14ac:dyDescent="0.35"/>
    <row r="961" s="4" customFormat="1" ht="15.75" customHeight="1" x14ac:dyDescent="0.35"/>
    <row r="962" s="4" customFormat="1" ht="15.75" customHeight="1" x14ac:dyDescent="0.35"/>
    <row r="963" s="4" customFormat="1" ht="15.75" customHeight="1" x14ac:dyDescent="0.35"/>
    <row r="964" s="4" customFormat="1" ht="15.75" customHeight="1" x14ac:dyDescent="0.35"/>
    <row r="965" s="4" customFormat="1" ht="15.75" customHeight="1" x14ac:dyDescent="0.35"/>
    <row r="966" s="4" customFormat="1" ht="15.75" customHeight="1" x14ac:dyDescent="0.35"/>
    <row r="967" s="4" customFormat="1" ht="15.75" customHeight="1" x14ac:dyDescent="0.35"/>
    <row r="968" s="4" customFormat="1" ht="15.75" customHeight="1" x14ac:dyDescent="0.35"/>
    <row r="969" s="4" customFormat="1" ht="15.75" customHeight="1" x14ac:dyDescent="0.35"/>
    <row r="970" s="4" customFormat="1" ht="15.75" customHeight="1" x14ac:dyDescent="0.35"/>
    <row r="971" s="4" customFormat="1" ht="15.75" customHeight="1" x14ac:dyDescent="0.35"/>
    <row r="972" s="4" customFormat="1" ht="15.75" customHeight="1" x14ac:dyDescent="0.35"/>
    <row r="973" s="4" customFormat="1" ht="15.75" customHeight="1" x14ac:dyDescent="0.35"/>
    <row r="974" s="4" customFormat="1" ht="15.75" customHeight="1" x14ac:dyDescent="0.35"/>
    <row r="975" s="4" customFormat="1" ht="15.75" customHeight="1" x14ac:dyDescent="0.35"/>
    <row r="976" s="4" customFormat="1" ht="15.75" customHeight="1" x14ac:dyDescent="0.35"/>
    <row r="977" s="4" customFormat="1" ht="15.75" customHeight="1" x14ac:dyDescent="0.35"/>
    <row r="978" s="4" customFormat="1" ht="15.75" customHeight="1" x14ac:dyDescent="0.35"/>
    <row r="979" s="4" customFormat="1" ht="15.75" customHeight="1" x14ac:dyDescent="0.35"/>
    <row r="980" s="4" customFormat="1" ht="15.75" customHeight="1" x14ac:dyDescent="0.35"/>
    <row r="981" s="4" customFormat="1" ht="15.75" customHeight="1" x14ac:dyDescent="0.35"/>
    <row r="982" s="4" customFormat="1" ht="15.75" customHeight="1" x14ac:dyDescent="0.35"/>
    <row r="983" s="4" customFormat="1" ht="15.75" customHeight="1" x14ac:dyDescent="0.35"/>
    <row r="984" s="4" customFormat="1" ht="15.75" customHeight="1" x14ac:dyDescent="0.35"/>
    <row r="985" s="4" customFormat="1" ht="15.75" customHeight="1" x14ac:dyDescent="0.35"/>
    <row r="986" s="4" customFormat="1" ht="15.75" customHeight="1" x14ac:dyDescent="0.35"/>
    <row r="987" s="4" customFormat="1" ht="15.75" customHeight="1" x14ac:dyDescent="0.35"/>
    <row r="988" s="4" customFormat="1" ht="15.75" customHeight="1" x14ac:dyDescent="0.35"/>
    <row r="989" s="4" customFormat="1" ht="15.75" customHeight="1" x14ac:dyDescent="0.35"/>
    <row r="990" s="4" customFormat="1" ht="15.75" customHeight="1" x14ac:dyDescent="0.35"/>
    <row r="991" s="4" customFormat="1" ht="15.75" customHeight="1" x14ac:dyDescent="0.35"/>
    <row r="992" s="4" customFormat="1" ht="15.75" customHeight="1" x14ac:dyDescent="0.35"/>
    <row r="993" s="4" customFormat="1" ht="15.75" customHeight="1" x14ac:dyDescent="0.35"/>
    <row r="994" s="4" customFormat="1" ht="15.75" customHeight="1" x14ac:dyDescent="0.35"/>
    <row r="995" s="4" customFormat="1" ht="15.75" customHeight="1" x14ac:dyDescent="0.35"/>
    <row r="996" s="4" customFormat="1" ht="15.75" customHeight="1" x14ac:dyDescent="0.35"/>
    <row r="997" s="4" customFormat="1" ht="15.75" customHeight="1" x14ac:dyDescent="0.35"/>
    <row r="998" s="4" customFormat="1" ht="15.75" customHeight="1" x14ac:dyDescent="0.35"/>
    <row r="999" s="4" customFormat="1" ht="15.75" customHeight="1" x14ac:dyDescent="0.35"/>
    <row r="1000" s="4" customFormat="1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P13" sqref="P13"/>
    </sheetView>
  </sheetViews>
  <sheetFormatPr defaultColWidth="14.453125" defaultRowHeight="15" customHeight="1" x14ac:dyDescent="0.35"/>
  <cols>
    <col min="1" max="1" width="8.81640625" style="4" customWidth="1"/>
    <col min="2" max="2" width="18.54296875" style="4" customWidth="1"/>
    <col min="3" max="3" width="16.26953125" style="48" customWidth="1"/>
    <col min="4" max="7" width="10.453125" style="53" customWidth="1"/>
    <col min="8" max="8" width="10.08984375" style="53" bestFit="1" customWidth="1"/>
    <col min="9" max="26" width="8.81640625" style="4" customWidth="1"/>
    <col min="27" max="16384" width="14.453125" style="4"/>
  </cols>
  <sheetData>
    <row r="2" spans="2:8" ht="14.5" x14ac:dyDescent="0.35">
      <c r="B2" s="5" t="s">
        <v>37</v>
      </c>
      <c r="C2" s="46"/>
      <c r="D2" s="51"/>
      <c r="E2" s="51"/>
      <c r="F2" s="51"/>
      <c r="G2" s="51"/>
      <c r="H2" s="51"/>
    </row>
    <row r="3" spans="2:8" ht="14.5" x14ac:dyDescent="0.35">
      <c r="B3" s="7" t="s">
        <v>1</v>
      </c>
      <c r="C3" s="47" t="s">
        <v>72</v>
      </c>
      <c r="D3" s="52">
        <v>44926</v>
      </c>
      <c r="E3" s="52">
        <f t="shared" ref="E3:H3" si="0">EDATE(D3,12)</f>
        <v>45291</v>
      </c>
      <c r="F3" s="52">
        <f t="shared" si="0"/>
        <v>45657</v>
      </c>
      <c r="G3" s="52">
        <f t="shared" si="0"/>
        <v>46022</v>
      </c>
      <c r="H3" s="52">
        <f t="shared" si="0"/>
        <v>46387</v>
      </c>
    </row>
    <row r="4" spans="2:8" ht="14.5" x14ac:dyDescent="0.35">
      <c r="B4" s="8" t="s">
        <v>66</v>
      </c>
    </row>
    <row r="5" spans="2:8" ht="14.5" x14ac:dyDescent="0.35">
      <c r="B5" s="39" t="s">
        <v>73</v>
      </c>
      <c r="C5" s="13">
        <v>3</v>
      </c>
      <c r="D5" s="54">
        <v>5000</v>
      </c>
      <c r="E5" s="54"/>
      <c r="F5" s="55"/>
      <c r="G5" s="54">
        <v>5000</v>
      </c>
    </row>
    <row r="6" spans="2:8" ht="14.5" x14ac:dyDescent="0.35">
      <c r="B6" s="39" t="s">
        <v>74</v>
      </c>
      <c r="C6" s="13">
        <v>7</v>
      </c>
      <c r="D6" s="54">
        <v>3000</v>
      </c>
      <c r="E6" s="54"/>
      <c r="F6" s="54"/>
      <c r="G6" s="55"/>
    </row>
    <row r="7" spans="2:8" thickBot="1" x14ac:dyDescent="0.4">
      <c r="B7" s="41" t="s">
        <v>75</v>
      </c>
      <c r="C7" s="42">
        <v>7</v>
      </c>
      <c r="D7" s="56">
        <v>6000</v>
      </c>
      <c r="E7" s="56"/>
      <c r="F7" s="56"/>
      <c r="G7" s="57"/>
      <c r="H7" s="58"/>
    </row>
    <row r="8" spans="2:8" ht="14.5" x14ac:dyDescent="0.35">
      <c r="B8" s="43" t="s">
        <v>76</v>
      </c>
      <c r="C8" s="50"/>
      <c r="D8" s="59">
        <f>SUM(D5:D7)</f>
        <v>14000</v>
      </c>
      <c r="E8" s="59">
        <f t="shared" ref="E8:H8" si="1">SUM(E5:E7)</f>
        <v>0</v>
      </c>
      <c r="F8" s="59">
        <f t="shared" si="1"/>
        <v>0</v>
      </c>
      <c r="G8" s="59">
        <f t="shared" si="1"/>
        <v>5000</v>
      </c>
      <c r="H8" s="59">
        <f t="shared" si="1"/>
        <v>0</v>
      </c>
    </row>
    <row r="10" spans="2:8" ht="14.5" x14ac:dyDescent="0.35">
      <c r="B10" s="9" t="s">
        <v>63</v>
      </c>
    </row>
    <row r="11" spans="2:8" ht="14.5" x14ac:dyDescent="0.35">
      <c r="B11" s="39" t="s">
        <v>77</v>
      </c>
      <c r="D11" s="54">
        <v>2000</v>
      </c>
      <c r="E11" s="54">
        <v>2000</v>
      </c>
      <c r="F11" s="54">
        <v>2000</v>
      </c>
      <c r="G11" s="54">
        <v>2000</v>
      </c>
    </row>
    <row r="12" spans="2:8" ht="14.5" x14ac:dyDescent="0.35">
      <c r="B12" s="39" t="str">
        <f t="shared" ref="B12:B14" si="2">B5</f>
        <v>Lemon Crusher</v>
      </c>
      <c r="D12" s="60">
        <f>$D5/$C5</f>
        <v>1666.6666666666667</v>
      </c>
      <c r="E12" s="60">
        <f t="shared" ref="E12:G12" si="3">$D5/$C5</f>
        <v>1666.6666666666667</v>
      </c>
      <c r="F12" s="60">
        <f t="shared" si="3"/>
        <v>1666.6666666666667</v>
      </c>
      <c r="G12" s="60">
        <f>$G5/$C5</f>
        <v>1666.6666666666667</v>
      </c>
      <c r="H12" s="60">
        <f>$G5/$C5</f>
        <v>1666.6666666666667</v>
      </c>
    </row>
    <row r="13" spans="2:8" ht="14.5" x14ac:dyDescent="0.35">
      <c r="B13" s="39" t="str">
        <f t="shared" si="2"/>
        <v>Ice Machine</v>
      </c>
      <c r="D13" s="60">
        <f t="shared" ref="D13:G14" si="4">$D6/$C6</f>
        <v>428.57142857142856</v>
      </c>
      <c r="E13" s="60">
        <f t="shared" si="4"/>
        <v>428.57142857142856</v>
      </c>
      <c r="F13" s="60">
        <f t="shared" si="4"/>
        <v>428.57142857142856</v>
      </c>
      <c r="G13" s="60">
        <f t="shared" si="4"/>
        <v>428.57142857142856</v>
      </c>
      <c r="H13" s="60">
        <f t="shared" ref="H13" si="5">$D6/$C6</f>
        <v>428.57142857142856</v>
      </c>
    </row>
    <row r="14" spans="2:8" thickBot="1" x14ac:dyDescent="0.4">
      <c r="B14" s="41" t="str">
        <f t="shared" si="2"/>
        <v>Refrigerator</v>
      </c>
      <c r="C14" s="49"/>
      <c r="D14" s="61">
        <f t="shared" si="4"/>
        <v>857.14285714285711</v>
      </c>
      <c r="E14" s="61">
        <f t="shared" si="4"/>
        <v>857.14285714285711</v>
      </c>
      <c r="F14" s="61">
        <f t="shared" si="4"/>
        <v>857.14285714285711</v>
      </c>
      <c r="G14" s="61">
        <f t="shared" si="4"/>
        <v>857.14285714285711</v>
      </c>
      <c r="H14" s="61">
        <f t="shared" ref="H14" si="6">$D7/$C7</f>
        <v>857.14285714285711</v>
      </c>
    </row>
    <row r="15" spans="2:8" ht="14.5" x14ac:dyDescent="0.35">
      <c r="B15" s="43" t="s">
        <v>78</v>
      </c>
      <c r="C15" s="50"/>
      <c r="D15" s="59">
        <f>SUM(D11:D14)</f>
        <v>4952.3809523809523</v>
      </c>
      <c r="E15" s="59">
        <f t="shared" ref="E15:H15" si="7">SUM(E11:E14)</f>
        <v>4952.3809523809523</v>
      </c>
      <c r="F15" s="59">
        <f t="shared" si="7"/>
        <v>4952.3809523809523</v>
      </c>
      <c r="G15" s="59">
        <f t="shared" si="7"/>
        <v>4952.3809523809523</v>
      </c>
      <c r="H15" s="59">
        <f t="shared" si="7"/>
        <v>2952.3809523809523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Rohit Jacob</cp:lastModifiedBy>
  <dcterms:created xsi:type="dcterms:W3CDTF">2022-02-07T12:02:58Z</dcterms:created>
  <dcterms:modified xsi:type="dcterms:W3CDTF">2024-03-08T08:31:05Z</dcterms:modified>
</cp:coreProperties>
</file>