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45" windowWidth="9600" windowHeight="10950" tabRatio="901"/>
  </bookViews>
  <sheets>
    <sheet name="EnergyBalance" sheetId="133" r:id="rId1"/>
    <sheet name="EB1" sheetId="145" r:id="rId2"/>
    <sheet name="EB2" sheetId="146" r:id="rId3"/>
    <sheet name="RES&amp;OBJ" sheetId="153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N11" i="133" l="1"/>
  <c r="N14" i="133" s="1"/>
  <c r="U11" i="145"/>
  <c r="U11" i="146"/>
  <c r="R23" i="145"/>
  <c r="R23" i="146"/>
  <c r="Q23" i="145"/>
  <c r="Q23" i="146" s="1"/>
  <c r="P23" i="145"/>
  <c r="P23" i="146"/>
  <c r="R22" i="145"/>
  <c r="R22" i="146" s="1"/>
  <c r="Q22" i="145"/>
  <c r="Q22" i="146"/>
  <c r="P22" i="145"/>
  <c r="P22" i="146" s="1"/>
  <c r="R21" i="145"/>
  <c r="R21" i="146"/>
  <c r="Q21" i="145"/>
  <c r="Q21" i="146" s="1"/>
  <c r="P21" i="145"/>
  <c r="P21" i="146"/>
  <c r="R20" i="145"/>
  <c r="R20" i="146" s="1"/>
  <c r="Q20" i="145"/>
  <c r="Q20" i="146"/>
  <c r="P20" i="145"/>
  <c r="P20" i="146"/>
  <c r="R19" i="145"/>
  <c r="R19" i="146" s="1"/>
  <c r="Q19" i="145"/>
  <c r="Q19" i="146"/>
  <c r="P19" i="145"/>
  <c r="R18" i="145"/>
  <c r="R18" i="146"/>
  <c r="Q18" i="145"/>
  <c r="Q18" i="146" s="1"/>
  <c r="P18" i="145"/>
  <c r="P18" i="146"/>
  <c r="R17" i="145"/>
  <c r="R17" i="146" s="1"/>
  <c r="Q17" i="145"/>
  <c r="Q17" i="146"/>
  <c r="P17" i="145"/>
  <c r="R16" i="145"/>
  <c r="R16" i="146"/>
  <c r="Q16" i="145"/>
  <c r="Q16" i="146"/>
  <c r="P16" i="145"/>
  <c r="P16" i="146"/>
  <c r="O23" i="145"/>
  <c r="O23" i="146"/>
  <c r="O22" i="145"/>
  <c r="O22" i="146"/>
  <c r="O21" i="145"/>
  <c r="O21" i="146"/>
  <c r="O20" i="145"/>
  <c r="O20" i="146"/>
  <c r="O19" i="145"/>
  <c r="O19" i="146"/>
  <c r="O18" i="145"/>
  <c r="O18" i="146"/>
  <c r="O17" i="145"/>
  <c r="O17" i="146"/>
  <c r="O16" i="145"/>
  <c r="O16" i="146"/>
  <c r="R13" i="145"/>
  <c r="R13" i="146" s="1"/>
  <c r="Q13" i="145"/>
  <c r="Q13" i="146"/>
  <c r="P13" i="145"/>
  <c r="P13" i="146" s="1"/>
  <c r="R12" i="145"/>
  <c r="R12" i="146"/>
  <c r="Q12" i="145"/>
  <c r="Q12" i="146" s="1"/>
  <c r="Q14" i="146" s="1"/>
  <c r="P12" i="145"/>
  <c r="R11" i="145"/>
  <c r="Q11" i="145"/>
  <c r="Q11" i="146" s="1"/>
  <c r="P11" i="145"/>
  <c r="P11" i="146"/>
  <c r="R10" i="145"/>
  <c r="R10" i="146" s="1"/>
  <c r="Q10" i="145"/>
  <c r="P10" i="145"/>
  <c r="P10" i="146" s="1"/>
  <c r="P14" i="146" s="1"/>
  <c r="O13" i="145"/>
  <c r="O13" i="146"/>
  <c r="O12" i="145"/>
  <c r="O12" i="146" s="1"/>
  <c r="O11" i="145"/>
  <c r="O11" i="146"/>
  <c r="O10" i="145"/>
  <c r="R7" i="145"/>
  <c r="R7" i="146"/>
  <c r="Q7" i="145"/>
  <c r="Q7" i="146" s="1"/>
  <c r="P7" i="145"/>
  <c r="P7" i="146"/>
  <c r="R6" i="145"/>
  <c r="R6" i="146" s="1"/>
  <c r="Q6" i="145"/>
  <c r="Q6" i="146"/>
  <c r="P6" i="145"/>
  <c r="P6" i="146" s="1"/>
  <c r="R5" i="145"/>
  <c r="R5" i="146" s="1"/>
  <c r="R8" i="146" s="1"/>
  <c r="R8" i="145"/>
  <c r="Q5" i="145"/>
  <c r="P5" i="145"/>
  <c r="O7" i="145"/>
  <c r="O7" i="146"/>
  <c r="O6" i="145"/>
  <c r="O5" i="145"/>
  <c r="O14" i="133"/>
  <c r="R8" i="133"/>
  <c r="Q8" i="133"/>
  <c r="R14" i="133"/>
  <c r="Q14" i="133"/>
  <c r="P14" i="133"/>
  <c r="R24" i="133"/>
  <c r="Q24" i="133"/>
  <c r="O24" i="133"/>
  <c r="O8" i="133"/>
  <c r="U24" i="133"/>
  <c r="M23" i="145"/>
  <c r="M23" i="146"/>
  <c r="L23" i="145"/>
  <c r="L23" i="146"/>
  <c r="K23" i="145"/>
  <c r="K23" i="146"/>
  <c r="J23" i="145"/>
  <c r="J23" i="146"/>
  <c r="I23" i="145"/>
  <c r="I23" i="146"/>
  <c r="H23" i="145"/>
  <c r="H23" i="146"/>
  <c r="G23" i="145"/>
  <c r="G23" i="146"/>
  <c r="M22" i="145"/>
  <c r="M22" i="146"/>
  <c r="L22" i="145"/>
  <c r="L22" i="146"/>
  <c r="K22" i="145"/>
  <c r="K22" i="146"/>
  <c r="J22" i="145"/>
  <c r="J22" i="146"/>
  <c r="I22" i="145"/>
  <c r="I22" i="146"/>
  <c r="H22" i="145"/>
  <c r="H22" i="146"/>
  <c r="G22" i="145"/>
  <c r="G22" i="146"/>
  <c r="M20" i="145"/>
  <c r="M20" i="146"/>
  <c r="L20" i="145"/>
  <c r="L20" i="146"/>
  <c r="K20" i="145"/>
  <c r="K20" i="146"/>
  <c r="J20" i="145"/>
  <c r="J20" i="146"/>
  <c r="I20" i="145"/>
  <c r="I20" i="146"/>
  <c r="H20" i="145"/>
  <c r="H20" i="146"/>
  <c r="G20" i="145"/>
  <c r="G20" i="146"/>
  <c r="M19" i="145"/>
  <c r="M19" i="146"/>
  <c r="L19" i="145"/>
  <c r="L19" i="146"/>
  <c r="K19" i="145"/>
  <c r="K19" i="146"/>
  <c r="J19" i="145"/>
  <c r="J19" i="146"/>
  <c r="I19" i="145"/>
  <c r="I19" i="146"/>
  <c r="H19" i="145"/>
  <c r="H19" i="146"/>
  <c r="G19" i="145"/>
  <c r="G19" i="146"/>
  <c r="M18" i="145"/>
  <c r="M18" i="146"/>
  <c r="L18" i="145"/>
  <c r="L18" i="146"/>
  <c r="K18" i="145"/>
  <c r="K18" i="146"/>
  <c r="J18" i="145"/>
  <c r="J18" i="146"/>
  <c r="I18" i="145"/>
  <c r="I18" i="146"/>
  <c r="H18" i="145"/>
  <c r="H18" i="146"/>
  <c r="G18" i="145"/>
  <c r="G18" i="146"/>
  <c r="M17" i="145"/>
  <c r="M17" i="146"/>
  <c r="L17" i="145"/>
  <c r="L17" i="146"/>
  <c r="K17" i="145"/>
  <c r="K17" i="146"/>
  <c r="J17" i="145"/>
  <c r="J17" i="146"/>
  <c r="I17" i="145"/>
  <c r="I17" i="146"/>
  <c r="H17" i="145"/>
  <c r="H17" i="146"/>
  <c r="G17" i="145"/>
  <c r="M16" i="145"/>
  <c r="M16" i="146" s="1"/>
  <c r="L16" i="145"/>
  <c r="K16" i="145"/>
  <c r="K16" i="146" s="1"/>
  <c r="J16" i="145"/>
  <c r="I16" i="145"/>
  <c r="I16" i="146" s="1"/>
  <c r="H16" i="145"/>
  <c r="G16" i="145"/>
  <c r="G16" i="146" s="1"/>
  <c r="M13" i="145"/>
  <c r="L13" i="145"/>
  <c r="L13" i="146"/>
  <c r="K13" i="145"/>
  <c r="K13" i="146"/>
  <c r="J13" i="145"/>
  <c r="J13" i="146"/>
  <c r="I13" i="145"/>
  <c r="H13" i="145"/>
  <c r="G13" i="145"/>
  <c r="G13" i="146" s="1"/>
  <c r="M12" i="145"/>
  <c r="M12" i="146" s="1"/>
  <c r="L12" i="145"/>
  <c r="L12" i="146" s="1"/>
  <c r="K12" i="145"/>
  <c r="K12" i="146" s="1"/>
  <c r="J12" i="145"/>
  <c r="J12" i="146" s="1"/>
  <c r="I12" i="145"/>
  <c r="I12" i="146" s="1"/>
  <c r="H12" i="145"/>
  <c r="G12" i="145"/>
  <c r="G12" i="146"/>
  <c r="M11" i="145"/>
  <c r="M11" i="146"/>
  <c r="L11" i="145"/>
  <c r="L11" i="146"/>
  <c r="K11" i="145"/>
  <c r="J11" i="145"/>
  <c r="J11" i="146" s="1"/>
  <c r="I11" i="145"/>
  <c r="H11" i="145"/>
  <c r="H11" i="146" s="1"/>
  <c r="G11" i="145"/>
  <c r="G11" i="146" s="1"/>
  <c r="M10" i="145"/>
  <c r="M14" i="145" s="1"/>
  <c r="L10" i="145"/>
  <c r="K10" i="145"/>
  <c r="K10" i="146" s="1"/>
  <c r="J10" i="145"/>
  <c r="I10" i="145"/>
  <c r="H10" i="145"/>
  <c r="H10" i="146"/>
  <c r="G10" i="145"/>
  <c r="G10" i="146"/>
  <c r="M7" i="145"/>
  <c r="M7" i="146"/>
  <c r="L7" i="145"/>
  <c r="L7" i="146"/>
  <c r="K7" i="145"/>
  <c r="K7" i="146"/>
  <c r="J7" i="145"/>
  <c r="J7" i="146"/>
  <c r="I7" i="145"/>
  <c r="I7" i="146"/>
  <c r="H7" i="145"/>
  <c r="H7" i="146"/>
  <c r="G7" i="145"/>
  <c r="G7" i="146"/>
  <c r="M6" i="145"/>
  <c r="M6" i="146"/>
  <c r="L6" i="145"/>
  <c r="L6" i="146"/>
  <c r="K6" i="145"/>
  <c r="J6" i="145"/>
  <c r="J6" i="146" s="1"/>
  <c r="J8" i="146" s="1"/>
  <c r="I6" i="145"/>
  <c r="H6" i="145"/>
  <c r="H6" i="146" s="1"/>
  <c r="G6" i="145"/>
  <c r="G6" i="146" s="1"/>
  <c r="M5" i="145"/>
  <c r="M5" i="146"/>
  <c r="L5" i="145"/>
  <c r="L5" i="146"/>
  <c r="K5" i="145"/>
  <c r="K5" i="146"/>
  <c r="J5" i="145"/>
  <c r="J5" i="146"/>
  <c r="I5" i="145"/>
  <c r="I5" i="146" s="1"/>
  <c r="H5" i="145"/>
  <c r="G5" i="145"/>
  <c r="G5" i="146" s="1"/>
  <c r="M8" i="133"/>
  <c r="M21" i="133" s="1"/>
  <c r="L8" i="133"/>
  <c r="L21" i="133" s="1"/>
  <c r="K8" i="133"/>
  <c r="K21" i="133" s="1"/>
  <c r="J8" i="133"/>
  <c r="J21" i="133" s="1"/>
  <c r="I8" i="133"/>
  <c r="I21" i="133" s="1"/>
  <c r="H8" i="133"/>
  <c r="H21" i="133" s="1"/>
  <c r="V21" i="133" s="1"/>
  <c r="V24" i="133" s="1"/>
  <c r="G8" i="133"/>
  <c r="G21" i="133"/>
  <c r="M14" i="133"/>
  <c r="L14" i="133"/>
  <c r="K14" i="133"/>
  <c r="J14" i="133"/>
  <c r="I14" i="133"/>
  <c r="H14" i="133"/>
  <c r="G14" i="133"/>
  <c r="V23" i="133"/>
  <c r="V22" i="133"/>
  <c r="V20" i="133"/>
  <c r="V19" i="133"/>
  <c r="V18" i="133"/>
  <c r="V17" i="133"/>
  <c r="V16" i="133"/>
  <c r="U14" i="133"/>
  <c r="T14" i="133"/>
  <c r="S14" i="133"/>
  <c r="F14" i="133"/>
  <c r="E14" i="133"/>
  <c r="D14" i="133"/>
  <c r="V13" i="133"/>
  <c r="V12" i="133"/>
  <c r="V11" i="133"/>
  <c r="V14" i="133"/>
  <c r="V10" i="133"/>
  <c r="V7" i="133"/>
  <c r="V6" i="133"/>
  <c r="U8" i="133"/>
  <c r="T8" i="133"/>
  <c r="T21" i="133"/>
  <c r="T21" i="145" s="1"/>
  <c r="T24" i="145" s="1"/>
  <c r="S8" i="133"/>
  <c r="S21" i="133" s="1"/>
  <c r="S21" i="145" s="1"/>
  <c r="P8" i="133"/>
  <c r="P24" i="133"/>
  <c r="N8" i="133"/>
  <c r="N21" i="133" s="1"/>
  <c r="N21" i="145" s="1"/>
  <c r="N24" i="145" s="1"/>
  <c r="F8" i="133"/>
  <c r="E8" i="133"/>
  <c r="E21" i="133" s="1"/>
  <c r="D8" i="133"/>
  <c r="D21" i="133" s="1"/>
  <c r="D21" i="145" s="1"/>
  <c r="U23" i="145"/>
  <c r="U23" i="146" s="1"/>
  <c r="U24" i="146" s="1"/>
  <c r="T23" i="145"/>
  <c r="T23" i="146" s="1"/>
  <c r="S23" i="145"/>
  <c r="S23" i="146" s="1"/>
  <c r="N23" i="145"/>
  <c r="N23" i="146" s="1"/>
  <c r="E23" i="145"/>
  <c r="E23" i="146" s="1"/>
  <c r="U22" i="145"/>
  <c r="U22" i="146" s="1"/>
  <c r="T22" i="145"/>
  <c r="T22" i="146" s="1"/>
  <c r="S22" i="145"/>
  <c r="S22" i="146" s="1"/>
  <c r="N22" i="145"/>
  <c r="N22" i="146" s="1"/>
  <c r="E22" i="145"/>
  <c r="U21" i="145"/>
  <c r="U21" i="146"/>
  <c r="U20" i="145"/>
  <c r="U20" i="146"/>
  <c r="T20" i="145"/>
  <c r="T20" i="146"/>
  <c r="S20" i="145"/>
  <c r="S20" i="146"/>
  <c r="N20" i="145"/>
  <c r="N20" i="146"/>
  <c r="E20" i="145"/>
  <c r="E20" i="146"/>
  <c r="U19" i="145"/>
  <c r="U19" i="146"/>
  <c r="T19" i="145"/>
  <c r="T19" i="146"/>
  <c r="S19" i="145"/>
  <c r="S19" i="146"/>
  <c r="N19" i="145"/>
  <c r="N19" i="146"/>
  <c r="E19" i="145"/>
  <c r="E19" i="146"/>
  <c r="U18" i="145"/>
  <c r="U18" i="146"/>
  <c r="T18" i="145"/>
  <c r="T18" i="146"/>
  <c r="S18" i="145"/>
  <c r="S18" i="146"/>
  <c r="N18" i="145"/>
  <c r="N18" i="146"/>
  <c r="E18" i="145"/>
  <c r="U17" i="145"/>
  <c r="U17" i="146" s="1"/>
  <c r="T17" i="145"/>
  <c r="T17" i="146" s="1"/>
  <c r="S17" i="145"/>
  <c r="N17" i="145"/>
  <c r="N17" i="146" s="1"/>
  <c r="E17" i="145"/>
  <c r="U16" i="145"/>
  <c r="U16" i="146" s="1"/>
  <c r="T16" i="145"/>
  <c r="T16" i="146" s="1"/>
  <c r="S16" i="145"/>
  <c r="S16" i="146" s="1"/>
  <c r="N16" i="145"/>
  <c r="N16" i="146" s="1"/>
  <c r="E16" i="145"/>
  <c r="D23" i="145"/>
  <c r="D23" i="146"/>
  <c r="V23" i="146" s="1"/>
  <c r="D22" i="145"/>
  <c r="D22" i="146"/>
  <c r="D20" i="145"/>
  <c r="D20" i="146"/>
  <c r="V20" i="146" s="1"/>
  <c r="D19" i="145"/>
  <c r="D19" i="146"/>
  <c r="D18" i="145"/>
  <c r="D17" i="145"/>
  <c r="V17" i="145" s="1"/>
  <c r="D16" i="145"/>
  <c r="D16" i="146" s="1"/>
  <c r="U13" i="145"/>
  <c r="U13" i="146" s="1"/>
  <c r="U12" i="145"/>
  <c r="U12" i="146" s="1"/>
  <c r="U10" i="145"/>
  <c r="U10" i="146" s="1"/>
  <c r="U14" i="146" s="1"/>
  <c r="T13" i="145"/>
  <c r="T13" i="146" s="1"/>
  <c r="S13" i="145"/>
  <c r="S13" i="146" s="1"/>
  <c r="N13" i="145"/>
  <c r="N13" i="146" s="1"/>
  <c r="F13" i="145"/>
  <c r="F13" i="146"/>
  <c r="E13" i="145"/>
  <c r="E13" i="146"/>
  <c r="T12" i="145"/>
  <c r="T12" i="146"/>
  <c r="S12" i="145"/>
  <c r="N12" i="145"/>
  <c r="N12" i="146" s="1"/>
  <c r="F12" i="145"/>
  <c r="F12" i="146" s="1"/>
  <c r="V12" i="146" s="1"/>
  <c r="E12" i="145"/>
  <c r="E12" i="146" s="1"/>
  <c r="T11" i="145"/>
  <c r="T14" i="145" s="1"/>
  <c r="S11" i="145"/>
  <c r="S11" i="146"/>
  <c r="F11" i="145"/>
  <c r="F11" i="146"/>
  <c r="E11" i="145"/>
  <c r="E11" i="146"/>
  <c r="T10" i="145"/>
  <c r="S10" i="145"/>
  <c r="S10" i="146" s="1"/>
  <c r="N10" i="145"/>
  <c r="N10" i="146" s="1"/>
  <c r="F10" i="145"/>
  <c r="F10" i="146" s="1"/>
  <c r="F14" i="146" s="1"/>
  <c r="E10" i="145"/>
  <c r="D13" i="145"/>
  <c r="D12" i="145"/>
  <c r="D14" i="145"/>
  <c r="D11" i="145"/>
  <c r="D11" i="146"/>
  <c r="D10" i="145"/>
  <c r="U7" i="145"/>
  <c r="U7" i="146" s="1"/>
  <c r="T7" i="145"/>
  <c r="T7" i="146"/>
  <c r="S7" i="145"/>
  <c r="S7" i="146"/>
  <c r="U6" i="145"/>
  <c r="U6" i="146"/>
  <c r="T6" i="145"/>
  <c r="T6" i="146"/>
  <c r="S6" i="145"/>
  <c r="S6" i="146" s="1"/>
  <c r="U5" i="145"/>
  <c r="T5" i="145"/>
  <c r="T5" i="146" s="1"/>
  <c r="T8" i="146"/>
  <c r="S5" i="145"/>
  <c r="S5" i="146" s="1"/>
  <c r="S8" i="145"/>
  <c r="N7" i="145"/>
  <c r="N7" i="146" s="1"/>
  <c r="N6" i="145"/>
  <c r="N6" i="146" s="1"/>
  <c r="N5" i="145"/>
  <c r="F7" i="145"/>
  <c r="F7" i="146" s="1"/>
  <c r="E7" i="145"/>
  <c r="E7" i="146" s="1"/>
  <c r="F6" i="145"/>
  <c r="F6" i="146" s="1"/>
  <c r="E6" i="145"/>
  <c r="E6" i="146" s="1"/>
  <c r="F5" i="145"/>
  <c r="E5" i="145"/>
  <c r="E5" i="146" s="1"/>
  <c r="D7" i="145"/>
  <c r="D7" i="146" s="1"/>
  <c r="D6" i="145"/>
  <c r="D6" i="146" s="1"/>
  <c r="D5" i="145"/>
  <c r="V5" i="133"/>
  <c r="V8" i="133" s="1"/>
  <c r="S14" i="145"/>
  <c r="D21" i="146"/>
  <c r="M24" i="133"/>
  <c r="K21" i="145"/>
  <c r="P12" i="146"/>
  <c r="K14" i="145"/>
  <c r="J8" i="145"/>
  <c r="G14" i="146"/>
  <c r="D10" i="146"/>
  <c r="G21" i="145"/>
  <c r="G24" i="145" s="1"/>
  <c r="G24" i="133"/>
  <c r="S21" i="146"/>
  <c r="S24" i="133"/>
  <c r="S8" i="146"/>
  <c r="O24" i="146"/>
  <c r="T24" i="133"/>
  <c r="K24" i="145"/>
  <c r="O24" i="145"/>
  <c r="R24" i="145"/>
  <c r="D24" i="133"/>
  <c r="K8" i="145"/>
  <c r="U24" i="145"/>
  <c r="V20" i="145"/>
  <c r="L8" i="146"/>
  <c r="V18" i="145"/>
  <c r="M10" i="146"/>
  <c r="G14" i="145"/>
  <c r="O5" i="146"/>
  <c r="M8" i="146"/>
  <c r="L8" i="145"/>
  <c r="F14" i="145"/>
  <c r="M8" i="145"/>
  <c r="D12" i="146"/>
  <c r="T10" i="146"/>
  <c r="T14" i="146" s="1"/>
  <c r="S12" i="146"/>
  <c r="S14" i="146"/>
  <c r="D18" i="146"/>
  <c r="G8" i="146"/>
  <c r="K6" i="146"/>
  <c r="K8" i="146"/>
  <c r="I10" i="146"/>
  <c r="K11" i="146"/>
  <c r="K14" i="146" s="1"/>
  <c r="H12" i="146"/>
  <c r="I13" i="146"/>
  <c r="M13" i="146"/>
  <c r="G17" i="146"/>
  <c r="Q10" i="146"/>
  <c r="T11" i="146"/>
  <c r="G8" i="145"/>
  <c r="N24" i="133"/>
  <c r="N11" i="145"/>
  <c r="N11" i="146"/>
  <c r="V23" i="145"/>
  <c r="E18" i="146"/>
  <c r="V18" i="146" s="1"/>
  <c r="E16" i="146"/>
  <c r="E14" i="145"/>
  <c r="E8" i="146"/>
  <c r="E8" i="145"/>
  <c r="V7" i="145"/>
  <c r="Q8" i="145"/>
  <c r="V6" i="145"/>
  <c r="Q5" i="146"/>
  <c r="Q24" i="145"/>
  <c r="Q24" i="146"/>
  <c r="Q14" i="145"/>
  <c r="N14" i="145"/>
  <c r="V11" i="145"/>
  <c r="Q8" i="146"/>
  <c r="V7" i="146" l="1"/>
  <c r="F8" i="145"/>
  <c r="F5" i="146"/>
  <c r="F8" i="146" s="1"/>
  <c r="U5" i="146"/>
  <c r="U8" i="146" s="1"/>
  <c r="U8" i="145"/>
  <c r="G24" i="146"/>
  <c r="T21" i="146"/>
  <c r="N8" i="145"/>
  <c r="N5" i="146"/>
  <c r="N8" i="146" s="1"/>
  <c r="N14" i="146"/>
  <c r="T24" i="146"/>
  <c r="S17" i="146"/>
  <c r="S24" i="145"/>
  <c r="I24" i="133"/>
  <c r="I21" i="145"/>
  <c r="I24" i="145" s="1"/>
  <c r="M21" i="145"/>
  <c r="M24" i="145" s="1"/>
  <c r="M21" i="146"/>
  <c r="M24" i="146" s="1"/>
  <c r="J10" i="146"/>
  <c r="J14" i="146" s="1"/>
  <c r="J14" i="145"/>
  <c r="M14" i="146"/>
  <c r="H16" i="146"/>
  <c r="V16" i="145"/>
  <c r="L16" i="146"/>
  <c r="L24" i="145"/>
  <c r="P5" i="146"/>
  <c r="P8" i="146" s="1"/>
  <c r="P8" i="145"/>
  <c r="P17" i="146"/>
  <c r="P24" i="145"/>
  <c r="D5" i="146"/>
  <c r="V5" i="145"/>
  <c r="D17" i="146"/>
  <c r="D24" i="145"/>
  <c r="S24" i="146"/>
  <c r="H24" i="133"/>
  <c r="N21" i="146"/>
  <c r="N24" i="146" s="1"/>
  <c r="D8" i="145"/>
  <c r="H21" i="145"/>
  <c r="H24" i="145" s="1"/>
  <c r="D13" i="146"/>
  <c r="V13" i="145"/>
  <c r="E21" i="145"/>
  <c r="E24" i="133"/>
  <c r="G21" i="146"/>
  <c r="J24" i="133"/>
  <c r="J21" i="145"/>
  <c r="J21" i="146" s="1"/>
  <c r="O6" i="146"/>
  <c r="O8" i="146" s="1"/>
  <c r="O8" i="145"/>
  <c r="O10" i="146"/>
  <c r="O14" i="146" s="1"/>
  <c r="O14" i="145"/>
  <c r="R14" i="145"/>
  <c r="R11" i="146"/>
  <c r="R14" i="146" s="1"/>
  <c r="P19" i="146"/>
  <c r="V19" i="146" s="1"/>
  <c r="V19" i="145"/>
  <c r="L24" i="133"/>
  <c r="L21" i="145"/>
  <c r="L21" i="146" s="1"/>
  <c r="V12" i="145"/>
  <c r="U14" i="145"/>
  <c r="P14" i="145"/>
  <c r="T8" i="145"/>
  <c r="E10" i="146"/>
  <c r="V10" i="145"/>
  <c r="E17" i="146"/>
  <c r="V22" i="145"/>
  <c r="E22" i="146"/>
  <c r="V22" i="146" s="1"/>
  <c r="K21" i="146"/>
  <c r="K24" i="146" s="1"/>
  <c r="K24" i="133"/>
  <c r="H5" i="146"/>
  <c r="H8" i="146" s="1"/>
  <c r="H8" i="145"/>
  <c r="I6" i="146"/>
  <c r="I8" i="146" s="1"/>
  <c r="I8" i="145"/>
  <c r="L10" i="146"/>
  <c r="L14" i="146" s="1"/>
  <c r="L14" i="145"/>
  <c r="I11" i="146"/>
  <c r="I14" i="146" s="1"/>
  <c r="I14" i="145"/>
  <c r="H13" i="146"/>
  <c r="H14" i="146" s="1"/>
  <c r="H14" i="145"/>
  <c r="V14" i="145" s="1"/>
  <c r="J16" i="146"/>
  <c r="P24" i="146"/>
  <c r="R24" i="146"/>
  <c r="E21" i="146" l="1"/>
  <c r="V21" i="145"/>
  <c r="H24" i="146"/>
  <c r="V10" i="146"/>
  <c r="E14" i="146"/>
  <c r="H21" i="146"/>
  <c r="V17" i="146"/>
  <c r="D24" i="146"/>
  <c r="L24" i="146"/>
  <c r="V16" i="146"/>
  <c r="J24" i="145"/>
  <c r="V24" i="145" s="1"/>
  <c r="E24" i="145"/>
  <c r="V13" i="146"/>
  <c r="D14" i="146"/>
  <c r="V8" i="145"/>
  <c r="I21" i="146"/>
  <c r="I24" i="146" s="1"/>
  <c r="J24" i="146"/>
  <c r="V6" i="146"/>
  <c r="V11" i="146"/>
  <c r="V5" i="146"/>
  <c r="D8" i="146"/>
  <c r="V14" i="146" l="1"/>
  <c r="V8" i="146"/>
  <c r="V21" i="146"/>
  <c r="V24" i="146" s="1"/>
  <c r="E24" i="146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C45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sharedStrings.xml><?xml version="1.0" encoding="utf-8"?>
<sst xmlns="http://schemas.openxmlformats.org/spreadsheetml/2006/main" count="342" uniqueCount="107">
  <si>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</si>
  <si>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</si>
  <si>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</si>
  <si>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</si>
  <si>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</si>
  <si>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</si>
  <si>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</si>
  <si>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</si>
  <si>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</si>
  <si>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</si>
  <si>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</si>
  <si>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</si>
  <si>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</si>
  <si>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</si>
  <si>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</si>
  <si>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</si>
  <si>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</si>
  <si>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</si>
  <si>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</si>
  <si>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</si>
  <si>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</si>
  <si>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</si>
  <si>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</si>
  <si>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</si>
  <si>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</si>
  <si>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</si>
  <si>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</si>
  <si>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</si>
  <si>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</si>
  <si>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</si>
  <si>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</si>
  <si>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</si>
  <si>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</si>
  <si>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</si>
  <si>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</si>
  <si>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</si>
  <si>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</si>
  <si>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</si>
  <si>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</si>
  <si>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</si>
  <si>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</si>
  <si>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</si>
  <si>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</si>
  <si>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</si>
  <si>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PJ</t>
  </si>
  <si>
    <t>M€</t>
  </si>
  <si>
    <t>NEN</t>
  </si>
  <si>
    <t>BNK</t>
  </si>
  <si>
    <t>Electricity</t>
  </si>
  <si>
    <t>TFC</t>
  </si>
  <si>
    <t>Default Units</t>
  </si>
  <si>
    <t>Currency</t>
  </si>
  <si>
    <t>Activity</t>
  </si>
  <si>
    <t>Emissions</t>
  </si>
  <si>
    <t>kt</t>
  </si>
  <si>
    <t>Break-out by Region 1</t>
  </si>
  <si>
    <t>REG1</t>
  </si>
  <si>
    <t>REG2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</si>
  <si>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</si>
  <si>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</si>
  <si>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</si>
  <si>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</si>
  <si>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</si>
  <si>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</si>
  <si>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</si>
  <si>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</si>
  <si>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</si>
  <si>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</si>
  <si>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</si>
  <si>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</si>
  <si>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</si>
  <si>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</si>
  <si>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M€2005</t>
  </si>
  <si>
    <t>Reference Energy System (from VEDA-FE Go-To RES feature)</t>
  </si>
  <si>
    <t>Objective Function</t>
  </si>
  <si>
    <t>Conversion (Refinery)</t>
  </si>
  <si>
    <t>Primary Supply (Mining, Import/Export)</t>
  </si>
  <si>
    <t>Conversion (Power Sector)</t>
  </si>
  <si>
    <t>Demand Sectors</t>
  </si>
  <si>
    <t>Petroleoum Products Imp/Exp</t>
  </si>
  <si>
    <t>Objective Function by Scenario</t>
  </si>
  <si>
    <t>_SysCost VEDA-BE table</t>
  </si>
  <si>
    <t>Total Final Consumption</t>
  </si>
  <si>
    <t>TPS</t>
  </si>
  <si>
    <t>Total Primary Supply</t>
  </si>
  <si>
    <t>With PeakRSV</t>
  </si>
  <si>
    <t>With TRADE Param</t>
  </si>
  <si>
    <t>With DemProj_DTCAR</t>
  </si>
  <si>
    <t>PRI template</t>
  </si>
  <si>
    <t>ELC template</t>
  </si>
  <si>
    <t>RCA, TRA, IND templates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</si>
  <si>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</si>
  <si>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</si>
  <si>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</si>
  <si>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</si>
  <si>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</si>
  <si>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</si>
  <si>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</si>
  <si>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</si>
  <si>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Wood and biomass</t>
  </si>
  <si>
    <t>Biomass</t>
  </si>
  <si>
    <t>Crude Oil</t>
  </si>
  <si>
    <t>Run name: DemoS_007</t>
  </si>
  <si>
    <t>With Refinery</t>
  </si>
  <si>
    <t>DemRef</t>
  </si>
  <si>
    <t>With UC_NUC_MAXCAP</t>
  </si>
  <si>
    <t>With Bounds-UC_Wsets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</si>
</sst>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9" formatCode="General_)"/>
    <numFmt numFmtId="182" formatCode="0.0000"/>
  </numFmts>
  <fonts count="25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sz val="2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6" applyNumberFormat="0" applyAlignment="0" applyProtection="0"/>
    <xf numFmtId="43" fontId="13" fillId="0" borderId="0" applyFont="0" applyFill="0" applyBorder="0" applyAlignment="0" applyProtection="0"/>
    <xf numFmtId="0" fontId="16" fillId="6" borderId="0" applyNumberFormat="0" applyBorder="0" applyAlignment="0" applyProtection="0"/>
    <xf numFmtId="0" fontId="17" fillId="7" borderId="16" applyNumberFormat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100"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8" fillId="8" borderId="0" xfId="6" applyFont="1" applyFill="1"/>
    <xf numFmtId="0" fontId="19" fillId="0" borderId="0" xfId="0" applyFont="1"/>
    <xf numFmtId="0" fontId="3" fillId="0" borderId="0" xfId="0" applyFont="1"/>
    <xf numFmtId="9" fontId="0" fillId="0" borderId="0" xfId="14" applyFont="1" applyBorder="1" applyAlignment="1"/>
    <xf numFmtId="0" fontId="20" fillId="0" borderId="0" xfId="0" applyFont="1" applyFill="1"/>
    <xf numFmtId="0" fontId="18" fillId="8" borderId="0" xfId="6" applyFont="1" applyFill="1" applyAlignment="1">
      <alignment horizontal="left"/>
    </xf>
    <xf numFmtId="1" fontId="0" fillId="9" borderId="0" xfId="0" applyNumberFormat="1" applyFill="1" applyBorder="1" applyAlignment="1"/>
    <xf numFmtId="0" fontId="20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20" fillId="10" borderId="0" xfId="0" applyFont="1" applyFill="1"/>
    <xf numFmtId="1" fontId="0" fillId="11" borderId="0" xfId="0" applyNumberFormat="1" applyFill="1" applyBorder="1" applyAlignment="1"/>
    <xf numFmtId="0" fontId="0" fillId="11" borderId="0" xfId="0" applyFill="1" applyBorder="1" applyAlignment="1"/>
    <xf numFmtId="1" fontId="0" fillId="12" borderId="1" xfId="0" applyNumberFormat="1" applyFill="1" applyBorder="1" applyAlignment="1"/>
    <xf numFmtId="1" fontId="15" fillId="5" borderId="2" xfId="4" applyNumberFormat="1" applyBorder="1" applyAlignment="1">
      <alignment horizontal="right"/>
    </xf>
    <xf numFmtId="1" fontId="15" fillId="5" borderId="3" xfId="4" applyNumberFormat="1" applyBorder="1" applyAlignment="1">
      <alignment horizontal="right"/>
    </xf>
    <xf numFmtId="179" fontId="15" fillId="5" borderId="4" xfId="4" applyNumberFormat="1" applyBorder="1" applyAlignment="1">
      <alignment horizontal="right" vertical="center"/>
    </xf>
    <xf numFmtId="1" fontId="15" fillId="5" borderId="17" xfId="4" applyNumberFormat="1" applyBorder="1" applyAlignment="1">
      <alignment horizontal="right"/>
    </xf>
    <xf numFmtId="1" fontId="15" fillId="5" borderId="18" xfId="4" applyNumberFormat="1" applyBorder="1" applyAlignment="1">
      <alignment horizontal="right"/>
    </xf>
    <xf numFmtId="1" fontId="15" fillId="5" borderId="19" xfId="4" applyNumberFormat="1" applyBorder="1" applyAlignment="1">
      <alignment horizontal="right"/>
    </xf>
    <xf numFmtId="1" fontId="15" fillId="5" borderId="20" xfId="4" applyNumberFormat="1" applyBorder="1" applyAlignment="1">
      <alignment horizontal="right"/>
    </xf>
    <xf numFmtId="179" fontId="6" fillId="11" borderId="5" xfId="0" applyNumberFormat="1" applyFont="1" applyFill="1" applyBorder="1" applyAlignment="1">
      <alignment horizontal="left" vertical="center"/>
    </xf>
    <xf numFmtId="179" fontId="6" fillId="11" borderId="6" xfId="0" applyNumberFormat="1" applyFont="1" applyFill="1" applyBorder="1" applyAlignment="1">
      <alignment horizontal="left" vertical="center"/>
    </xf>
    <xf numFmtId="179" fontId="6" fillId="12" borderId="5" xfId="0" applyNumberFormat="1" applyFont="1" applyFill="1" applyBorder="1" applyAlignment="1">
      <alignment horizontal="left" vertical="center"/>
    </xf>
    <xf numFmtId="179" fontId="6" fillId="12" borderId="6" xfId="0" applyNumberFormat="1" applyFont="1" applyFill="1" applyBorder="1" applyAlignment="1">
      <alignment horizontal="left" vertical="center"/>
    </xf>
    <xf numFmtId="179" fontId="6" fillId="12" borderId="7" xfId="0" applyNumberFormat="1" applyFont="1" applyFill="1" applyBorder="1" applyAlignment="1">
      <alignment horizontal="left" vertical="center"/>
    </xf>
    <xf numFmtId="179" fontId="15" fillId="5" borderId="2" xfId="4" applyNumberFormat="1" applyBorder="1" applyAlignment="1">
      <alignment horizontal="right" vertical="center"/>
    </xf>
    <xf numFmtId="179" fontId="15" fillId="5" borderId="3" xfId="4" applyNumberFormat="1" applyBorder="1" applyAlignment="1">
      <alignment horizontal="right" vertical="center"/>
    </xf>
    <xf numFmtId="9" fontId="8" fillId="12" borderId="1" xfId="14" applyFont="1" applyFill="1" applyBorder="1" applyAlignment="1"/>
    <xf numFmtId="9" fontId="8" fillId="12" borderId="0" xfId="14" applyFont="1" applyFill="1" applyBorder="1" applyAlignment="1"/>
    <xf numFmtId="9" fontId="8" fillId="12" borderId="8" xfId="14" applyFont="1" applyFill="1" applyBorder="1" applyAlignment="1"/>
    <xf numFmtId="9" fontId="8" fillId="11" borderId="0" xfId="14" applyFont="1" applyFill="1" applyBorder="1" applyAlignment="1"/>
    <xf numFmtId="9" fontId="8" fillId="11" borderId="9" xfId="14" applyFont="1" applyFill="1" applyBorder="1" applyAlignment="1"/>
    <xf numFmtId="9" fontId="8" fillId="11" borderId="10" xfId="14" applyFont="1" applyFill="1" applyBorder="1" applyAlignment="1"/>
    <xf numFmtId="9" fontId="8" fillId="11" borderId="8" xfId="14" applyFont="1" applyFill="1" applyBorder="1" applyAlignment="1"/>
    <xf numFmtId="9" fontId="8" fillId="11" borderId="1" xfId="14" applyFont="1" applyFill="1" applyBorder="1" applyAlignment="1"/>
    <xf numFmtId="9" fontId="8" fillId="11" borderId="11" xfId="14" applyFont="1" applyFill="1" applyBorder="1" applyAlignment="1"/>
    <xf numFmtId="9" fontId="8" fillId="9" borderId="9" xfId="14" applyFont="1" applyFill="1" applyBorder="1" applyAlignment="1"/>
    <xf numFmtId="9" fontId="8" fillId="9" borderId="10" xfId="14" applyFont="1" applyFill="1" applyBorder="1" applyAlignment="1"/>
    <xf numFmtId="9" fontId="8" fillId="9" borderId="0" xfId="14" applyFont="1" applyFill="1" applyBorder="1" applyAlignment="1"/>
    <xf numFmtId="9" fontId="8" fillId="9" borderId="8" xfId="14" applyFont="1" applyFill="1" applyBorder="1" applyAlignment="1"/>
    <xf numFmtId="179" fontId="6" fillId="9" borderId="5" xfId="0" applyNumberFormat="1" applyFont="1" applyFill="1" applyBorder="1" applyAlignment="1">
      <alignment horizontal="left" vertical="center"/>
    </xf>
    <xf numFmtId="179" fontId="6" fillId="9" borderId="6" xfId="0" applyNumberFormat="1" applyFont="1" applyFill="1" applyBorder="1" applyAlignment="1">
      <alignment horizontal="left" vertical="center"/>
    </xf>
    <xf numFmtId="179" fontId="6" fillId="9" borderId="7" xfId="0" applyNumberFormat="1" applyFont="1" applyFill="1" applyBorder="1" applyAlignment="1">
      <alignment horizontal="left" vertical="center"/>
    </xf>
    <xf numFmtId="0" fontId="21" fillId="4" borderId="1" xfId="3" applyFont="1" applyBorder="1" applyAlignment="1">
      <alignment horizontal="left" vertical="center"/>
    </xf>
    <xf numFmtId="0" fontId="21" fillId="3" borderId="1" xfId="2" applyFont="1" applyBorder="1" applyAlignment="1">
      <alignment horizontal="left" vertical="center"/>
    </xf>
    <xf numFmtId="0" fontId="22" fillId="0" borderId="0" xfId="0" applyFont="1"/>
    <xf numFmtId="0" fontId="3" fillId="13" borderId="0" xfId="0" applyFon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9" fillId="0" borderId="0" xfId="0" applyFont="1" applyFill="1"/>
    <xf numFmtId="0" fontId="10" fillId="0" borderId="0" xfId="0" applyFont="1" applyFill="1"/>
    <xf numFmtId="182" fontId="10" fillId="0" borderId="0" xfId="0" applyNumberFormat="1" applyFont="1"/>
    <xf numFmtId="0" fontId="14" fillId="2" borderId="0" xfId="1"/>
    <xf numFmtId="179" fontId="5" fillId="0" borderId="12" xfId="0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3" xfId="0" applyBorder="1" applyAlignment="1"/>
    <xf numFmtId="179" fontId="6" fillId="9" borderId="13" xfId="0" applyNumberFormat="1" applyFont="1" applyFill="1" applyBorder="1" applyAlignment="1">
      <alignment horizontal="left" vertical="center"/>
    </xf>
    <xf numFmtId="1" fontId="3" fillId="9" borderId="8" xfId="0" applyNumberFormat="1" applyFont="1" applyFill="1" applyBorder="1" applyAlignment="1"/>
    <xf numFmtId="179" fontId="5" fillId="0" borderId="14" xfId="0" applyNumberFormat="1" applyFont="1" applyBorder="1" applyAlignment="1">
      <alignment horizontal="left" vertical="center"/>
    </xf>
    <xf numFmtId="0" fontId="3" fillId="0" borderId="11" xfId="0" applyFont="1" applyBorder="1" applyAlignment="1"/>
    <xf numFmtId="1" fontId="3" fillId="11" borderId="8" xfId="0" applyNumberFormat="1" applyFont="1" applyFill="1" applyBorder="1" applyAlignment="1"/>
    <xf numFmtId="0" fontId="0" fillId="11" borderId="0" xfId="0" applyFill="1" applyBorder="1"/>
    <xf numFmtId="1" fontId="0" fillId="12" borderId="0" xfId="0" applyNumberFormat="1" applyFill="1" applyBorder="1" applyAlignment="1"/>
    <xf numFmtId="0" fontId="0" fillId="12" borderId="0" xfId="0" applyFill="1" applyBorder="1" applyAlignment="1"/>
    <xf numFmtId="1" fontId="3" fillId="12" borderId="8" xfId="0" applyNumberFormat="1" applyFont="1" applyFill="1" applyBorder="1" applyAlignment="1"/>
    <xf numFmtId="1" fontId="3" fillId="12" borderId="11" xfId="0" applyNumberFormat="1" applyFont="1" applyFill="1" applyBorder="1" applyAlignment="1"/>
    <xf numFmtId="0" fontId="11" fillId="0" borderId="0" xfId="0" applyFont="1" applyBorder="1" applyAlignment="1"/>
    <xf numFmtId="1" fontId="0" fillId="9" borderId="15" xfId="0" applyNumberFormat="1" applyFill="1" applyBorder="1" applyAlignment="1"/>
    <xf numFmtId="1" fontId="0" fillId="9" borderId="13" xfId="0" applyNumberFormat="1" applyFill="1" applyBorder="1" applyAlignment="1"/>
    <xf numFmtId="1" fontId="0" fillId="9" borderId="14" xfId="0" applyNumberFormat="1" applyFill="1" applyBorder="1" applyAlignment="1"/>
    <xf numFmtId="9" fontId="23" fillId="5" borderId="3" xfId="15" applyFont="1" applyFill="1" applyBorder="1" applyAlignment="1">
      <alignment horizontal="right" vertical="center"/>
    </xf>
    <xf numFmtId="0" fontId="0" fillId="0" borderId="12" xfId="0" applyBorder="1" applyAlignment="1"/>
    <xf numFmtId="1" fontId="0" fillId="0" borderId="0" xfId="0" applyNumberFormat="1" applyFill="1" applyBorder="1" applyAlignment="1"/>
    <xf numFmtId="1" fontId="0" fillId="0" borderId="0" xfId="0" applyNumberFormat="1" applyFill="1"/>
    <xf numFmtId="1" fontId="17" fillId="0" borderId="0" xfId="7" applyNumberFormat="1" applyFill="1" applyBorder="1" applyAlignment="1"/>
    <xf numFmtId="9" fontId="8" fillId="12" borderId="11" xfId="14" applyFont="1" applyFill="1" applyBorder="1" applyAlignment="1"/>
    <xf numFmtId="9" fontId="8" fillId="12" borderId="9" xfId="14" applyFont="1" applyFill="1" applyBorder="1" applyAlignment="1"/>
    <xf numFmtId="9" fontId="8" fillId="12" borderId="10" xfId="14" applyFont="1" applyFill="1" applyBorder="1" applyAlignment="1"/>
    <xf numFmtId="0" fontId="24" fillId="0" borderId="0" xfId="0" applyFont="1"/>
    <xf numFmtId="0" fontId="3" fillId="0" borderId="0" xfId="0" applyFont="1" applyFill="1" applyBorder="1" applyAlignment="1">
      <alignment wrapText="1"/>
    </xf>
    <xf numFmtId="0" fontId="3" fillId="10" borderId="12" xfId="0" applyFont="1" applyFill="1" applyBorder="1" applyAlignment="1">
      <alignment wrapText="1"/>
    </xf>
    <xf numFmtId="0" fontId="3" fillId="10" borderId="2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1" fontId="0" fillId="9" borderId="9" xfId="0" applyNumberFormat="1" applyFill="1" applyBorder="1" applyAlignment="1"/>
    <xf numFmtId="1" fontId="0" fillId="9" borderId="1" xfId="0" applyNumberFormat="1" applyFill="1" applyBorder="1" applyAlignment="1"/>
    <xf numFmtId="179" fontId="5" fillId="0" borderId="4" xfId="0" applyNumberFormat="1" applyFont="1" applyBorder="1" applyAlignment="1">
      <alignment horizontal="left" vertical="center"/>
    </xf>
    <xf numFmtId="179" fontId="5" fillId="0" borderId="7" xfId="0" applyNumberFormat="1" applyFont="1" applyBorder="1" applyAlignment="1">
      <alignment horizontal="left" vertical="center"/>
    </xf>
    <xf numFmtId="9" fontId="23" fillId="5" borderId="2" xfId="15" applyFont="1" applyFill="1" applyBorder="1" applyAlignment="1">
      <alignment horizontal="right" vertical="center"/>
    </xf>
    <xf numFmtId="0" fontId="11" fillId="0" borderId="1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5">
    <cellStyle name="60% - Accent2" xfId="1" builtinId="36"/>
    <cellStyle name="Accent1" xfId="2" builtinId="2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ormal" xfId="0" builtinId="0"/>
    <cellStyle name="Normal 10" xfId="8"/>
    <cellStyle name="Normal 2" xfId="9"/>
    <cellStyle name="Normal 4 2" xfId="10"/>
    <cellStyle name="Normal 8" xfId="11"/>
    <cellStyle name="Normal 9 2" xfId="12"/>
    <cellStyle name="Normale_B2020" xfId="13"/>
    <cellStyle name="Percent" xfId="14" builtinId="5"/>
    <cellStyle name="Percent 2" xfId="15"/>
    <cellStyle name="Percent 3" xfId="16"/>
    <cellStyle name="Percent 3 2" xfId="17"/>
    <cellStyle name="Percent 3 3" xfId="18"/>
    <cellStyle name="Percent 4" xfId="19"/>
    <cellStyle name="Percent 4 2" xfId="20"/>
    <cellStyle name="Percent 4 3" xfId="21"/>
    <cellStyle name="Percent 5" xfId="22"/>
    <cellStyle name="Percent 6" xfId="23"/>
    <cellStyle name="Standard_Sce_D_Extraction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</xdr:rowOff>
    </xdr:from>
    <xdr:to>
      <xdr:col>2</xdr:col>
      <xdr:colOff>285750</xdr:colOff>
      <xdr:row>34</xdr:row>
      <xdr:rowOff>152400</xdr:rowOff>
    </xdr:to>
    <xdr:pic>
      <xdr:nvPicPr>
        <xdr:cNvPr id="5811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8671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</xdr:colOff>
      <xdr:row>23</xdr:row>
      <xdr:rowOff>0</xdr:rowOff>
    </xdr:from>
    <xdr:to>
      <xdr:col>14</xdr:col>
      <xdr:colOff>123825</xdr:colOff>
      <xdr:row>31</xdr:row>
      <xdr:rowOff>28575</xdr:rowOff>
    </xdr:to>
    <xdr:pic>
      <xdr:nvPicPr>
        <xdr:cNvPr id="58118" name="Picture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4171950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64</xdr:row>
      <xdr:rowOff>142875</xdr:rowOff>
    </xdr:from>
    <xdr:to>
      <xdr:col>8</xdr:col>
      <xdr:colOff>523875</xdr:colOff>
      <xdr:row>73</xdr:row>
      <xdr:rowOff>114300</xdr:rowOff>
    </xdr:to>
    <xdr:pic>
      <xdr:nvPicPr>
        <xdr:cNvPr id="58119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9537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102</xdr:row>
      <xdr:rowOff>76200</xdr:rowOff>
    </xdr:from>
    <xdr:to>
      <xdr:col>9</xdr:col>
      <xdr:colOff>419100</xdr:colOff>
      <xdr:row>117</xdr:row>
      <xdr:rowOff>85725</xdr:rowOff>
    </xdr:to>
    <xdr:pic>
      <xdr:nvPicPr>
        <xdr:cNvPr id="58120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7040225"/>
          <a:ext cx="4067175" cy="243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73</xdr:row>
      <xdr:rowOff>114300</xdr:rowOff>
    </xdr:from>
    <xdr:to>
      <xdr:col>8</xdr:col>
      <xdr:colOff>323850</xdr:colOff>
      <xdr:row>82</xdr:row>
      <xdr:rowOff>66675</xdr:rowOff>
    </xdr:to>
    <xdr:pic>
      <xdr:nvPicPr>
        <xdr:cNvPr id="58121" name="Picture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2382500"/>
          <a:ext cx="33623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82</xdr:row>
      <xdr:rowOff>66675</xdr:rowOff>
    </xdr:from>
    <xdr:to>
      <xdr:col>8</xdr:col>
      <xdr:colOff>323850</xdr:colOff>
      <xdr:row>91</xdr:row>
      <xdr:rowOff>19050</xdr:rowOff>
    </xdr:to>
    <xdr:pic>
      <xdr:nvPicPr>
        <xdr:cNvPr id="58122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3792200"/>
          <a:ext cx="33623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91</xdr:row>
      <xdr:rowOff>9525</xdr:rowOff>
    </xdr:from>
    <xdr:to>
      <xdr:col>8</xdr:col>
      <xdr:colOff>571500</xdr:colOff>
      <xdr:row>102</xdr:row>
      <xdr:rowOff>76200</xdr:rowOff>
    </xdr:to>
    <xdr:pic>
      <xdr:nvPicPr>
        <xdr:cNvPr id="58123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5192375"/>
          <a:ext cx="360997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55</xdr:row>
      <xdr:rowOff>19050</xdr:rowOff>
    </xdr:from>
    <xdr:to>
      <xdr:col>9</xdr:col>
      <xdr:colOff>590550</xdr:colOff>
      <xdr:row>64</xdr:row>
      <xdr:rowOff>152400</xdr:rowOff>
    </xdr:to>
    <xdr:pic>
      <xdr:nvPicPr>
        <xdr:cNvPr id="58124" name="Picture 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9372600"/>
          <a:ext cx="422910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38</xdr:row>
      <xdr:rowOff>76200</xdr:rowOff>
    </xdr:from>
    <xdr:to>
      <xdr:col>10</xdr:col>
      <xdr:colOff>561975</xdr:colOff>
      <xdr:row>55</xdr:row>
      <xdr:rowOff>19050</xdr:rowOff>
    </xdr:to>
    <xdr:pic>
      <xdr:nvPicPr>
        <xdr:cNvPr id="58125" name="Picture 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6677025"/>
          <a:ext cx="4810125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23</xdr:row>
      <xdr:rowOff>19050</xdr:rowOff>
    </xdr:from>
    <xdr:to>
      <xdr:col>9</xdr:col>
      <xdr:colOff>371475</xdr:colOff>
      <xdr:row>38</xdr:row>
      <xdr:rowOff>76200</xdr:rowOff>
    </xdr:to>
    <xdr:pic>
      <xdr:nvPicPr>
        <xdr:cNvPr id="58126" name="Picture 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191000"/>
          <a:ext cx="4019550" cy="248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16</xdr:col>
      <xdr:colOff>57150</xdr:colOff>
      <xdr:row>48</xdr:row>
      <xdr:rowOff>133350</xdr:rowOff>
    </xdr:to>
    <xdr:pic>
      <xdr:nvPicPr>
        <xdr:cNvPr id="58127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5629275"/>
          <a:ext cx="4391025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48</xdr:row>
      <xdr:rowOff>142875</xdr:rowOff>
    </xdr:from>
    <xdr:to>
      <xdr:col>15</xdr:col>
      <xdr:colOff>381000</xdr:colOff>
      <xdr:row>64</xdr:row>
      <xdr:rowOff>57150</xdr:rowOff>
    </xdr:to>
    <xdr:pic>
      <xdr:nvPicPr>
        <xdr:cNvPr id="58128" name="Picture 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8362950"/>
          <a:ext cx="4238625" cy="2505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64</xdr:row>
      <xdr:rowOff>66675</xdr:rowOff>
    </xdr:from>
    <xdr:to>
      <xdr:col>15</xdr:col>
      <xdr:colOff>419100</xdr:colOff>
      <xdr:row>80</xdr:row>
      <xdr:rowOff>9525</xdr:rowOff>
    </xdr:to>
    <xdr:pic>
      <xdr:nvPicPr>
        <xdr:cNvPr id="58129" name="Picture 1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0877550"/>
          <a:ext cx="4276725" cy="253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80</xdr:row>
      <xdr:rowOff>19050</xdr:rowOff>
    </xdr:from>
    <xdr:to>
      <xdr:col>15</xdr:col>
      <xdr:colOff>247650</xdr:colOff>
      <xdr:row>94</xdr:row>
      <xdr:rowOff>57150</xdr:rowOff>
    </xdr:to>
    <xdr:pic>
      <xdr:nvPicPr>
        <xdr:cNvPr id="58130" name="Picture 1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3420725"/>
          <a:ext cx="4105275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94</xdr:row>
      <xdr:rowOff>66675</xdr:rowOff>
    </xdr:from>
    <xdr:to>
      <xdr:col>16</xdr:col>
      <xdr:colOff>76200</xdr:colOff>
      <xdr:row>110</xdr:row>
      <xdr:rowOff>142875</xdr:rowOff>
    </xdr:to>
    <xdr:pic>
      <xdr:nvPicPr>
        <xdr:cNvPr id="58131" name="Picture 1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5735300"/>
          <a:ext cx="441007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110</xdr:row>
      <xdr:rowOff>142875</xdr:rowOff>
    </xdr:from>
    <xdr:to>
      <xdr:col>14</xdr:col>
      <xdr:colOff>361950</xdr:colOff>
      <xdr:row>121</xdr:row>
      <xdr:rowOff>38100</xdr:rowOff>
    </xdr:to>
    <xdr:pic>
      <xdr:nvPicPr>
        <xdr:cNvPr id="58132" name="Picture 1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8402300"/>
          <a:ext cx="3609975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121</xdr:row>
      <xdr:rowOff>0</xdr:rowOff>
    </xdr:from>
    <xdr:to>
      <xdr:col>15</xdr:col>
      <xdr:colOff>390525</xdr:colOff>
      <xdr:row>135</xdr:row>
      <xdr:rowOff>152400</xdr:rowOff>
    </xdr:to>
    <xdr:pic>
      <xdr:nvPicPr>
        <xdr:cNvPr id="58133" name="Picture 1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0040600"/>
          <a:ext cx="4248150" cy="241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28</xdr:col>
      <xdr:colOff>276225</xdr:colOff>
      <xdr:row>48</xdr:row>
      <xdr:rowOff>47625</xdr:rowOff>
    </xdr:to>
    <xdr:pic>
      <xdr:nvPicPr>
        <xdr:cNvPr id="58134" name="Picture 1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171950"/>
          <a:ext cx="6562725" cy="409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22</xdr:col>
      <xdr:colOff>314325</xdr:colOff>
      <xdr:row>54</xdr:row>
      <xdr:rowOff>28575</xdr:rowOff>
    </xdr:to>
    <xdr:pic>
      <xdr:nvPicPr>
        <xdr:cNvPr id="58135" name="Picture 1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8220075"/>
          <a:ext cx="33623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19050</xdr:colOff>
      <xdr:row>23</xdr:row>
      <xdr:rowOff>0</xdr:rowOff>
    </xdr:from>
    <xdr:to>
      <xdr:col>33</xdr:col>
      <xdr:colOff>571500</xdr:colOff>
      <xdr:row>31</xdr:row>
      <xdr:rowOff>66675</xdr:rowOff>
    </xdr:to>
    <xdr:pic>
      <xdr:nvPicPr>
        <xdr:cNvPr id="58136" name="Picture 1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7475" y="4171950"/>
          <a:ext cx="29908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40</xdr:row>
      <xdr:rowOff>142875</xdr:rowOff>
    </xdr:from>
    <xdr:to>
      <xdr:col>34</xdr:col>
      <xdr:colOff>85725</xdr:colOff>
      <xdr:row>64</xdr:row>
      <xdr:rowOff>104775</xdr:rowOff>
    </xdr:to>
    <xdr:pic>
      <xdr:nvPicPr>
        <xdr:cNvPr id="58137" name="Picture 4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7067550"/>
          <a:ext cx="313372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64</xdr:row>
      <xdr:rowOff>114300</xdr:rowOff>
    </xdr:from>
    <xdr:to>
      <xdr:col>32</xdr:col>
      <xdr:colOff>523875</xdr:colOff>
      <xdr:row>74</xdr:row>
      <xdr:rowOff>19050</xdr:rowOff>
    </xdr:to>
    <xdr:pic>
      <xdr:nvPicPr>
        <xdr:cNvPr id="58138" name="Picture 4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0925175"/>
          <a:ext cx="2352675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74</xdr:row>
      <xdr:rowOff>19050</xdr:rowOff>
    </xdr:from>
    <xdr:to>
      <xdr:col>34</xdr:col>
      <xdr:colOff>0</xdr:colOff>
      <xdr:row>95</xdr:row>
      <xdr:rowOff>47625</xdr:rowOff>
    </xdr:to>
    <xdr:pic>
      <xdr:nvPicPr>
        <xdr:cNvPr id="58139" name="Picture 5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2449175"/>
          <a:ext cx="3048000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32</xdr:row>
      <xdr:rowOff>0</xdr:rowOff>
    </xdr:from>
    <xdr:to>
      <xdr:col>33</xdr:col>
      <xdr:colOff>514350</xdr:colOff>
      <xdr:row>40</xdr:row>
      <xdr:rowOff>28575</xdr:rowOff>
    </xdr:to>
    <xdr:pic>
      <xdr:nvPicPr>
        <xdr:cNvPr id="58140" name="Picture 5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5629275"/>
          <a:ext cx="29527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95</xdr:row>
      <xdr:rowOff>142875</xdr:rowOff>
    </xdr:from>
    <xdr:to>
      <xdr:col>34</xdr:col>
      <xdr:colOff>85725</xdr:colOff>
      <xdr:row>120</xdr:row>
      <xdr:rowOff>0</xdr:rowOff>
    </xdr:to>
    <xdr:pic>
      <xdr:nvPicPr>
        <xdr:cNvPr id="58141" name="Picture 5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5973425"/>
          <a:ext cx="31337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119</xdr:row>
      <xdr:rowOff>142875</xdr:rowOff>
    </xdr:from>
    <xdr:to>
      <xdr:col>32</xdr:col>
      <xdr:colOff>561975</xdr:colOff>
      <xdr:row>129</xdr:row>
      <xdr:rowOff>104775</xdr:rowOff>
    </xdr:to>
    <xdr:pic>
      <xdr:nvPicPr>
        <xdr:cNvPr id="58142" name="Picture 53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9859625"/>
          <a:ext cx="239077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129</xdr:row>
      <xdr:rowOff>114300</xdr:rowOff>
    </xdr:from>
    <xdr:to>
      <xdr:col>33</xdr:col>
      <xdr:colOff>542925</xdr:colOff>
      <xdr:row>150</xdr:row>
      <xdr:rowOff>133350</xdr:rowOff>
    </xdr:to>
    <xdr:pic>
      <xdr:nvPicPr>
        <xdr:cNvPr id="58143" name="Picture 54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21450300"/>
          <a:ext cx="2981325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152</xdr:row>
      <xdr:rowOff>0</xdr:rowOff>
    </xdr:from>
    <xdr:to>
      <xdr:col>34</xdr:col>
      <xdr:colOff>114300</xdr:colOff>
      <xdr:row>176</xdr:row>
      <xdr:rowOff>47625</xdr:rowOff>
    </xdr:to>
    <xdr:pic>
      <xdr:nvPicPr>
        <xdr:cNvPr id="58144" name="Picture 25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25060275"/>
          <a:ext cx="3162300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176</xdr:row>
      <xdr:rowOff>47625</xdr:rowOff>
    </xdr:from>
    <xdr:to>
      <xdr:col>34</xdr:col>
      <xdr:colOff>114300</xdr:colOff>
      <xdr:row>200</xdr:row>
      <xdr:rowOff>9525</xdr:rowOff>
    </xdr:to>
    <xdr:pic>
      <xdr:nvPicPr>
        <xdr:cNvPr id="58145" name="Picture 2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28994100"/>
          <a:ext cx="31623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590550</xdr:colOff>
      <xdr:row>4</xdr:row>
      <xdr:rowOff>19050</xdr:rowOff>
    </xdr:from>
    <xdr:to>
      <xdr:col>9</xdr:col>
      <xdr:colOff>447675</xdr:colOff>
      <xdr:row>12</xdr:row>
      <xdr:rowOff>47625</xdr:rowOff>
    </xdr:to>
    <xdr:pic>
      <xdr:nvPicPr>
        <xdr:cNvPr id="58146" name="Picture 1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8675"/>
          <a:ext cx="29051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14</xdr:col>
      <xdr:colOff>190500</xdr:colOff>
      <xdr:row>16</xdr:row>
      <xdr:rowOff>19050</xdr:rowOff>
    </xdr:to>
    <xdr:pic>
      <xdr:nvPicPr>
        <xdr:cNvPr id="58147" name="Picture 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809625"/>
          <a:ext cx="3438525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0"/>
  <sheetViews>
    <sheetView tabSelected="1" zoomScale="80" zoomScaleNormal="80" workbookViewId="0">
      <selection activeCell="Y26" sqref="Y2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7" width="10.85546875" customWidth="1"/>
    <col min="8" max="8" width="12.85546875" customWidth="1"/>
    <col min="9" max="12" width="10.85546875" customWidth="1"/>
    <col min="13" max="13" width="18.140625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8.85546875" customWidth="1"/>
    <col min="30" max="30" width="23.42578125" bestFit="1" customWidth="1"/>
    <col min="31" max="48" width="10.85546875" customWidth="1"/>
  </cols>
  <sheetData>
    <row r="1" spans="1:27" s="2" customFormat="1" x14ac:dyDescent="0.2">
      <c r="X1" s="9" t="s">
        <v>50</v>
      </c>
      <c r="Y1" s="1" t="s">
        <v>51</v>
      </c>
      <c r="Z1" s="1" t="s">
        <v>52</v>
      </c>
      <c r="AA1" s="1" t="s">
        <v>53</v>
      </c>
    </row>
    <row r="2" spans="1:27" ht="15.75" x14ac:dyDescent="0.25">
      <c r="C2" s="3"/>
      <c r="D2" s="15" t="s">
        <v>0</v>
      </c>
      <c r="E2" s="15" t="s">
        <v>1</v>
      </c>
      <c r="F2" s="15" t="s">
        <v>2</v>
      </c>
      <c r="G2" s="15" t="s">
        <v>59</v>
      </c>
      <c r="H2" s="15" t="s">
        <v>60</v>
      </c>
      <c r="I2" s="15" t="s">
        <v>61</v>
      </c>
      <c r="J2" s="15" t="s">
        <v>62</v>
      </c>
      <c r="K2" s="15" t="s">
        <v>63</v>
      </c>
      <c r="L2" s="15" t="s">
        <v>64</v>
      </c>
      <c r="M2" s="15" t="s">
        <v>65</v>
      </c>
      <c r="N2" s="15" t="s">
        <v>3</v>
      </c>
      <c r="O2" s="15" t="s">
        <v>96</v>
      </c>
      <c r="P2" s="15" t="s">
        <v>92</v>
      </c>
      <c r="Q2" s="15" t="s">
        <v>97</v>
      </c>
      <c r="R2" s="15" t="s">
        <v>98</v>
      </c>
      <c r="S2" s="15" t="s">
        <v>4</v>
      </c>
      <c r="T2" s="15" t="s">
        <v>5</v>
      </c>
      <c r="U2" s="15" t="s">
        <v>6</v>
      </c>
      <c r="V2" s="15" t="s">
        <v>91</v>
      </c>
      <c r="X2" s="4"/>
      <c r="Y2" s="13" t="s">
        <v>72</v>
      </c>
      <c r="Z2" s="8" t="s">
        <v>44</v>
      </c>
      <c r="AA2" s="8" t="s">
        <v>54</v>
      </c>
    </row>
    <row r="3" spans="1:27" ht="39" customHeight="1" x14ac:dyDescent="0.35">
      <c r="B3" s="87"/>
      <c r="C3" s="5"/>
      <c r="D3" s="89" t="s">
        <v>7</v>
      </c>
      <c r="E3" s="90" t="s">
        <v>8</v>
      </c>
      <c r="F3" s="90" t="s">
        <v>101</v>
      </c>
      <c r="G3" s="90" t="s">
        <v>71</v>
      </c>
      <c r="H3" s="90" t="s">
        <v>68</v>
      </c>
      <c r="I3" s="90" t="s">
        <v>61</v>
      </c>
      <c r="J3" s="90" t="s">
        <v>69</v>
      </c>
      <c r="K3" s="90" t="s">
        <v>70</v>
      </c>
      <c r="L3" s="90" t="s">
        <v>66</v>
      </c>
      <c r="M3" s="90" t="s">
        <v>67</v>
      </c>
      <c r="N3" s="90" t="s">
        <v>9</v>
      </c>
      <c r="O3" s="90" t="s">
        <v>100</v>
      </c>
      <c r="P3" s="90" t="s">
        <v>93</v>
      </c>
      <c r="Q3" s="90" t="s">
        <v>94</v>
      </c>
      <c r="R3" s="90" t="s">
        <v>95</v>
      </c>
      <c r="S3" s="90" t="s">
        <v>10</v>
      </c>
      <c r="T3" s="90" t="s">
        <v>11</v>
      </c>
      <c r="U3" s="90" t="s">
        <v>48</v>
      </c>
      <c r="V3" s="91" t="s">
        <v>12</v>
      </c>
    </row>
    <row r="4" spans="1:27" x14ac:dyDescent="0.2">
      <c r="C4" s="94" t="s">
        <v>13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4"/>
      <c r="X4" s="2"/>
    </row>
    <row r="5" spans="1:27" x14ac:dyDescent="0.2">
      <c r="B5" s="17" t="s">
        <v>14</v>
      </c>
      <c r="C5" s="49" t="s">
        <v>15</v>
      </c>
      <c r="D5" s="92">
        <v>8098.3580000000002</v>
      </c>
      <c r="E5" s="14">
        <v>7899.4970000000003</v>
      </c>
      <c r="F5" s="14">
        <v>5372.5039999999999</v>
      </c>
      <c r="G5" s="14">
        <v>0.128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9900</v>
      </c>
      <c r="O5" s="14">
        <v>3015.96</v>
      </c>
      <c r="P5" s="14">
        <v>1005.3200000000002</v>
      </c>
      <c r="Q5" s="14">
        <v>753.99</v>
      </c>
      <c r="R5" s="14">
        <v>251.33000000000015</v>
      </c>
      <c r="S5" s="14">
        <v>0</v>
      </c>
      <c r="T5" s="14">
        <v>0</v>
      </c>
      <c r="U5" s="14">
        <v>0</v>
      </c>
      <c r="V5" s="66">
        <f>SUM(D5:U5)</f>
        <v>36297.087</v>
      </c>
      <c r="X5" s="81"/>
    </row>
    <row r="6" spans="1:27" x14ac:dyDescent="0.2">
      <c r="B6" s="17" t="s">
        <v>16</v>
      </c>
      <c r="C6" s="49" t="s">
        <v>17</v>
      </c>
      <c r="D6" s="14">
        <v>6462.6710000000003</v>
      </c>
      <c r="E6" s="14">
        <v>13291.728999999999</v>
      </c>
      <c r="F6" s="14">
        <v>27648.656000000003</v>
      </c>
      <c r="G6" s="14">
        <v>4409.6980000000003</v>
      </c>
      <c r="H6" s="14">
        <v>1209.9770000000001</v>
      </c>
      <c r="I6" s="14">
        <v>652.25900000000001</v>
      </c>
      <c r="J6" s="14">
        <v>1320</v>
      </c>
      <c r="K6" s="14">
        <v>1366.2</v>
      </c>
      <c r="L6" s="14">
        <v>2159.12</v>
      </c>
      <c r="M6" s="14">
        <v>1194.07</v>
      </c>
      <c r="N6" s="14">
        <v>0</v>
      </c>
      <c r="O6" s="14">
        <v>113.01900000000001</v>
      </c>
      <c r="P6" s="14">
        <v>0</v>
      </c>
      <c r="Q6" s="14">
        <v>0</v>
      </c>
      <c r="R6" s="14">
        <v>0</v>
      </c>
      <c r="S6" s="14">
        <v>7.0000000000000001E-3</v>
      </c>
      <c r="T6" s="14">
        <v>0.153</v>
      </c>
      <c r="U6" s="14">
        <v>1167.52</v>
      </c>
      <c r="V6" s="66">
        <f>SUM(D6:U6)</f>
        <v>60995.078999999991</v>
      </c>
      <c r="X6" s="2"/>
    </row>
    <row r="7" spans="1:27" x14ac:dyDescent="0.2">
      <c r="B7" s="17" t="s">
        <v>18</v>
      </c>
      <c r="C7" s="49" t="s">
        <v>19</v>
      </c>
      <c r="D7" s="93">
        <v>-1147.069</v>
      </c>
      <c r="E7" s="14">
        <v>-2516.3310000000001</v>
      </c>
      <c r="F7" s="14">
        <v>-3296.9709999999995</v>
      </c>
      <c r="G7" s="14">
        <v>-3366.2849999999999</v>
      </c>
      <c r="H7" s="14">
        <v>-590.77700000000004</v>
      </c>
      <c r="I7" s="14">
        <v>-389.03300000000002</v>
      </c>
      <c r="J7" s="14">
        <v>-3001.2840000000001</v>
      </c>
      <c r="K7" s="14">
        <v>-801.68</v>
      </c>
      <c r="L7" s="14">
        <v>-2478.56</v>
      </c>
      <c r="M7" s="14">
        <v>-906.072</v>
      </c>
      <c r="N7" s="14">
        <v>0</v>
      </c>
      <c r="O7" s="14">
        <v>-72.403999999999996</v>
      </c>
      <c r="P7" s="14">
        <v>0</v>
      </c>
      <c r="Q7" s="14">
        <v>0</v>
      </c>
      <c r="R7" s="14">
        <v>0</v>
      </c>
      <c r="S7" s="14">
        <v>0</v>
      </c>
      <c r="T7" s="14">
        <v>-0.129</v>
      </c>
      <c r="U7" s="14">
        <v>-1126.8040000000001</v>
      </c>
      <c r="V7" s="66">
        <f>SUM(D7:U7)</f>
        <v>-19693.398999999998</v>
      </c>
      <c r="X7" s="82"/>
    </row>
    <row r="8" spans="1:27" ht="15" x14ac:dyDescent="0.25">
      <c r="B8" s="61" t="s">
        <v>83</v>
      </c>
      <c r="C8" s="23" t="s">
        <v>84</v>
      </c>
      <c r="D8" s="27">
        <f>SUM(D5:D7)</f>
        <v>13413.960000000001</v>
      </c>
      <c r="E8" s="25">
        <f t="shared" ref="E8:U8" si="0">SUM(E5:E7)</f>
        <v>18674.894999999997</v>
      </c>
      <c r="F8" s="25">
        <f t="shared" si="0"/>
        <v>29724.189000000006</v>
      </c>
      <c r="G8" s="25">
        <f t="shared" si="0"/>
        <v>1043.5410000000002</v>
      </c>
      <c r="H8" s="25">
        <f t="shared" si="0"/>
        <v>619.20000000000005</v>
      </c>
      <c r="I8" s="25">
        <f t="shared" si="0"/>
        <v>263.226</v>
      </c>
      <c r="J8" s="25">
        <f t="shared" si="0"/>
        <v>-1681.2840000000001</v>
      </c>
      <c r="K8" s="25">
        <f t="shared" si="0"/>
        <v>564.5200000000001</v>
      </c>
      <c r="L8" s="25">
        <f t="shared" si="0"/>
        <v>-319.44000000000005</v>
      </c>
      <c r="M8" s="25">
        <f t="shared" si="0"/>
        <v>287.99799999999993</v>
      </c>
      <c r="N8" s="25">
        <f t="shared" si="0"/>
        <v>9900</v>
      </c>
      <c r="O8" s="25">
        <f t="shared" si="0"/>
        <v>3056.5750000000003</v>
      </c>
      <c r="P8" s="25">
        <f t="shared" si="0"/>
        <v>1005.3200000000002</v>
      </c>
      <c r="Q8" s="25">
        <f t="shared" si="0"/>
        <v>753.99</v>
      </c>
      <c r="R8" s="25">
        <f t="shared" si="0"/>
        <v>251.33000000000015</v>
      </c>
      <c r="S8" s="25">
        <f t="shared" si="0"/>
        <v>7.0000000000000001E-3</v>
      </c>
      <c r="T8" s="25">
        <f t="shared" si="0"/>
        <v>2.3999999999999994E-2</v>
      </c>
      <c r="U8" s="25">
        <f t="shared" si="0"/>
        <v>40.715999999999894</v>
      </c>
      <c r="V8" s="26">
        <f>SUM(V5:V7)</f>
        <v>77598.766999999993</v>
      </c>
      <c r="X8" s="2"/>
    </row>
    <row r="9" spans="1:27" x14ac:dyDescent="0.2">
      <c r="B9" s="12"/>
      <c r="C9" s="95" t="s">
        <v>20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8"/>
      <c r="X9" s="2"/>
    </row>
    <row r="10" spans="1:27" x14ac:dyDescent="0.2">
      <c r="B10" s="17" t="s">
        <v>21</v>
      </c>
      <c r="C10" s="28" t="s">
        <v>22</v>
      </c>
      <c r="D10" s="18">
        <v>-57.637999999999998</v>
      </c>
      <c r="E10" s="18">
        <v>-792.98</v>
      </c>
      <c r="F10" s="18"/>
      <c r="G10" s="18">
        <v>-32.567999999999998</v>
      </c>
      <c r="H10" s="18">
        <v>-4.2999999999999997E-2</v>
      </c>
      <c r="I10" s="18">
        <v>-1057.5219999999999</v>
      </c>
      <c r="J10" s="18">
        <v>-329.01600000000002</v>
      </c>
      <c r="K10" s="18">
        <v>-1.232</v>
      </c>
      <c r="L10" s="18">
        <v>-411.76</v>
      </c>
      <c r="M10" s="18"/>
      <c r="N10" s="18">
        <v>0</v>
      </c>
      <c r="O10" s="18">
        <v>-4.2830000000000004</v>
      </c>
      <c r="P10" s="18"/>
      <c r="Q10" s="18"/>
      <c r="R10" s="18"/>
      <c r="S10" s="18">
        <v>-1.52</v>
      </c>
      <c r="T10" s="19">
        <v>0</v>
      </c>
      <c r="U10" s="19">
        <v>0</v>
      </c>
      <c r="V10" s="69">
        <f>SUM(D10:U10)</f>
        <v>-2688.5619999999999</v>
      </c>
      <c r="X10" s="2"/>
    </row>
    <row r="11" spans="1:27" ht="15" x14ac:dyDescent="0.25">
      <c r="B11" s="17" t="s">
        <v>6</v>
      </c>
      <c r="C11" s="29" t="s">
        <v>23</v>
      </c>
      <c r="D11" s="18">
        <v>-9598.1200000000008</v>
      </c>
      <c r="E11" s="18">
        <v>-5635.5439999999999</v>
      </c>
      <c r="F11" s="18"/>
      <c r="G11" s="18">
        <v>-60.320999999999998</v>
      </c>
      <c r="H11" s="18"/>
      <c r="I11" s="18">
        <v>-47.67</v>
      </c>
      <c r="J11" s="18"/>
      <c r="K11" s="18"/>
      <c r="L11" s="18">
        <v>-1049.56</v>
      </c>
      <c r="M11" s="18">
        <v>-67.058000000000007</v>
      </c>
      <c r="N11" s="18">
        <f>-9900</f>
        <v>-9900</v>
      </c>
      <c r="O11" s="18">
        <v>-703.01225000000011</v>
      </c>
      <c r="P11" s="18">
        <v>-1005.3200000000002</v>
      </c>
      <c r="Q11" s="18">
        <v>-753.99</v>
      </c>
      <c r="R11" s="18">
        <v>-136</v>
      </c>
      <c r="S11" s="18">
        <v>-32.948999999999998</v>
      </c>
      <c r="T11" s="18">
        <v>1737.559</v>
      </c>
      <c r="U11" s="18">
        <v>11581</v>
      </c>
      <c r="V11" s="69">
        <f>SUM(D11:U11)</f>
        <v>-15670.985250000002</v>
      </c>
      <c r="X11" s="83"/>
    </row>
    <row r="12" spans="1:27" x14ac:dyDescent="0.2">
      <c r="B12" s="17" t="s">
        <v>24</v>
      </c>
      <c r="C12" s="29" t="s">
        <v>25</v>
      </c>
      <c r="D12" s="18">
        <v>-161.39599999999999</v>
      </c>
      <c r="E12" s="18">
        <v>-301.30099999999999</v>
      </c>
      <c r="F12" s="18"/>
      <c r="G12" s="18">
        <v>-15.238</v>
      </c>
      <c r="H12" s="18"/>
      <c r="I12" s="18">
        <v>-0.46700000000000003</v>
      </c>
      <c r="J12" s="18"/>
      <c r="K12" s="18"/>
      <c r="L12" s="18">
        <v>-30.4</v>
      </c>
      <c r="M12" s="18">
        <v>-3.544</v>
      </c>
      <c r="N12" s="18">
        <v>0</v>
      </c>
      <c r="O12" s="18">
        <v>-140.20699999999999</v>
      </c>
      <c r="P12" s="18"/>
      <c r="Q12" s="18"/>
      <c r="R12" s="18"/>
      <c r="S12" s="18">
        <v>-1.569</v>
      </c>
      <c r="T12" s="18">
        <v>658.74300000000005</v>
      </c>
      <c r="U12" s="18">
        <v>0</v>
      </c>
      <c r="V12" s="69">
        <f>SUM(D12:U12)</f>
        <v>4.6210000000000946</v>
      </c>
      <c r="X12" s="2"/>
    </row>
    <row r="13" spans="1:27" x14ac:dyDescent="0.2">
      <c r="B13" s="17" t="s">
        <v>26</v>
      </c>
      <c r="C13" s="29" t="s">
        <v>27</v>
      </c>
      <c r="D13" s="70"/>
      <c r="E13" s="19"/>
      <c r="F13" s="18">
        <v>-31736.460999999999</v>
      </c>
      <c r="G13" s="18">
        <v>11402.68</v>
      </c>
      <c r="H13" s="18">
        <v>1938.9559999999999</v>
      </c>
      <c r="I13" s="18">
        <v>2172.6080000000002</v>
      </c>
      <c r="J13" s="18">
        <v>6709.8239999999996</v>
      </c>
      <c r="K13" s="18">
        <v>1940.576</v>
      </c>
      <c r="L13" s="18">
        <v>4570.2039999999997</v>
      </c>
      <c r="M13" s="18">
        <v>2599.89</v>
      </c>
      <c r="N13" s="19"/>
      <c r="O13" s="19"/>
      <c r="P13" s="19"/>
      <c r="Q13" s="19"/>
      <c r="R13" s="19"/>
      <c r="S13" s="19"/>
      <c r="T13" s="19"/>
      <c r="U13" s="19"/>
      <c r="V13" s="69">
        <f>SUM(D13:U13)</f>
        <v>-401.72300000000041</v>
      </c>
    </row>
    <row r="14" spans="1:27" ht="15" x14ac:dyDescent="0.25">
      <c r="B14" s="12"/>
      <c r="C14" s="23" t="s">
        <v>28</v>
      </c>
      <c r="D14" s="27">
        <f>SUM(D10:D13)</f>
        <v>-9817.1540000000023</v>
      </c>
      <c r="E14" s="25">
        <f t="shared" ref="E14:U14" si="1">SUM(E10:E13)</f>
        <v>-6729.8249999999998</v>
      </c>
      <c r="F14" s="25">
        <f t="shared" si="1"/>
        <v>-31736.460999999999</v>
      </c>
      <c r="G14" s="25">
        <f t="shared" si="1"/>
        <v>11294.553</v>
      </c>
      <c r="H14" s="25">
        <f t="shared" si="1"/>
        <v>1938.913</v>
      </c>
      <c r="I14" s="25">
        <f t="shared" si="1"/>
        <v>1066.9490000000001</v>
      </c>
      <c r="J14" s="25">
        <f t="shared" si="1"/>
        <v>6380.808</v>
      </c>
      <c r="K14" s="25">
        <f t="shared" si="1"/>
        <v>1939.3440000000001</v>
      </c>
      <c r="L14" s="25">
        <f t="shared" si="1"/>
        <v>3078.4839999999995</v>
      </c>
      <c r="M14" s="25">
        <f t="shared" si="1"/>
        <v>2529.288</v>
      </c>
      <c r="N14" s="25">
        <f t="shared" si="1"/>
        <v>-9900</v>
      </c>
      <c r="O14" s="25">
        <f t="shared" si="1"/>
        <v>-847.50225000000012</v>
      </c>
      <c r="P14" s="25">
        <f t="shared" si="1"/>
        <v>-1005.3200000000002</v>
      </c>
      <c r="Q14" s="25">
        <f t="shared" si="1"/>
        <v>-753.99</v>
      </c>
      <c r="R14" s="25">
        <f t="shared" si="1"/>
        <v>-136</v>
      </c>
      <c r="S14" s="25">
        <f t="shared" si="1"/>
        <v>-36.038000000000004</v>
      </c>
      <c r="T14" s="25">
        <f t="shared" si="1"/>
        <v>2396.3020000000001</v>
      </c>
      <c r="U14" s="25">
        <f t="shared" si="1"/>
        <v>11581</v>
      </c>
      <c r="V14" s="26">
        <f>SUM(V10:V13)</f>
        <v>-18756.649250000006</v>
      </c>
    </row>
    <row r="15" spans="1:27" x14ac:dyDescent="0.2">
      <c r="B15" s="12"/>
      <c r="C15" s="95" t="s">
        <v>29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8"/>
    </row>
    <row r="16" spans="1:27" x14ac:dyDescent="0.2">
      <c r="A16" s="2"/>
      <c r="B16" s="17" t="s">
        <v>30</v>
      </c>
      <c r="C16" s="30" t="s">
        <v>31</v>
      </c>
      <c r="D16" s="71">
        <v>356.55500000000001</v>
      </c>
      <c r="E16" s="71">
        <v>5159.7929999999997</v>
      </c>
      <c r="F16" s="71"/>
      <c r="G16" s="71">
        <v>1724.106</v>
      </c>
      <c r="H16" s="71">
        <v>145.899</v>
      </c>
      <c r="I16" s="71">
        <v>380.35199999999998</v>
      </c>
      <c r="J16" s="71">
        <v>6.3360000000000003</v>
      </c>
      <c r="K16" s="71">
        <v>0</v>
      </c>
      <c r="L16" s="71">
        <v>30.76</v>
      </c>
      <c r="M16" s="71">
        <v>1.84</v>
      </c>
      <c r="N16" s="72">
        <v>0</v>
      </c>
      <c r="O16" s="71">
        <v>1193.9269999999999</v>
      </c>
      <c r="P16" s="71">
        <v>0</v>
      </c>
      <c r="Q16" s="71">
        <v>0</v>
      </c>
      <c r="R16" s="71">
        <v>100</v>
      </c>
      <c r="S16" s="71">
        <v>0</v>
      </c>
      <c r="T16" s="71">
        <v>865.48500000000001</v>
      </c>
      <c r="U16" s="71">
        <v>2871.7420000000002</v>
      </c>
      <c r="V16" s="73">
        <f>SUM(D16:U16)</f>
        <v>12836.795000000002</v>
      </c>
    </row>
    <row r="17" spans="1:22" x14ac:dyDescent="0.2">
      <c r="A17" s="2"/>
      <c r="B17" s="17" t="s">
        <v>32</v>
      </c>
      <c r="C17" s="31" t="s">
        <v>33</v>
      </c>
      <c r="D17" s="71">
        <v>56.924999999999997</v>
      </c>
      <c r="E17" s="71">
        <v>1751.73</v>
      </c>
      <c r="F17" s="71"/>
      <c r="G17" s="71">
        <v>737.68799999999999</v>
      </c>
      <c r="H17" s="71">
        <v>3.3540000000000001</v>
      </c>
      <c r="I17" s="71">
        <v>63.204000000000001</v>
      </c>
      <c r="J17" s="71">
        <v>11.44</v>
      </c>
      <c r="K17" s="71">
        <v>0</v>
      </c>
      <c r="L17" s="71">
        <v>38.64</v>
      </c>
      <c r="M17" s="71">
        <v>0.48399999999999999</v>
      </c>
      <c r="N17" s="72">
        <v>0</v>
      </c>
      <c r="O17" s="71">
        <v>52</v>
      </c>
      <c r="P17" s="71">
        <v>0</v>
      </c>
      <c r="Q17" s="71">
        <v>0</v>
      </c>
      <c r="R17" s="71">
        <v>15</v>
      </c>
      <c r="S17" s="71">
        <v>1.2170000000000001</v>
      </c>
      <c r="T17" s="71">
        <v>254.64599999999999</v>
      </c>
      <c r="U17" s="71">
        <v>2527.3910000000001</v>
      </c>
      <c r="V17" s="73">
        <f t="shared" ref="V17:V23" si="2">SUM(D17:U17)</f>
        <v>5513.7190000000001</v>
      </c>
    </row>
    <row r="18" spans="1:22" x14ac:dyDescent="0.2">
      <c r="A18" s="2"/>
      <c r="B18" s="17" t="s">
        <v>34</v>
      </c>
      <c r="C18" s="31" t="s">
        <v>35</v>
      </c>
      <c r="D18" s="71">
        <v>1896.9860000000001</v>
      </c>
      <c r="E18" s="71">
        <v>4437.1610000000001</v>
      </c>
      <c r="F18" s="71"/>
      <c r="G18" s="71">
        <v>597.36</v>
      </c>
      <c r="H18" s="71">
        <v>72.712999999999994</v>
      </c>
      <c r="I18" s="71">
        <v>285.94299999999998</v>
      </c>
      <c r="J18" s="71">
        <v>15.532</v>
      </c>
      <c r="K18" s="71">
        <v>88.132000000000005</v>
      </c>
      <c r="L18" s="71">
        <v>572.101</v>
      </c>
      <c r="M18" s="71">
        <v>383.14600000000002</v>
      </c>
      <c r="N18" s="72">
        <v>0</v>
      </c>
      <c r="O18" s="71">
        <v>721.67100000000005</v>
      </c>
      <c r="P18" s="71">
        <v>0</v>
      </c>
      <c r="Q18" s="71">
        <v>0</v>
      </c>
      <c r="R18" s="71">
        <v>0</v>
      </c>
      <c r="S18" s="71">
        <v>117.19199999999999</v>
      </c>
      <c r="T18" s="71">
        <v>633.58299999999997</v>
      </c>
      <c r="U18" s="71">
        <v>4088.444</v>
      </c>
      <c r="V18" s="73">
        <f t="shared" si="2"/>
        <v>13909.963999999998</v>
      </c>
    </row>
    <row r="19" spans="1:22" x14ac:dyDescent="0.2">
      <c r="A19" s="2"/>
      <c r="B19" s="17" t="s">
        <v>36</v>
      </c>
      <c r="C19" s="31" t="s">
        <v>37</v>
      </c>
      <c r="D19" s="71">
        <v>44.1</v>
      </c>
      <c r="E19" s="71">
        <v>201.20599999999999</v>
      </c>
      <c r="F19" s="71"/>
      <c r="G19" s="71">
        <v>733.17600000000004</v>
      </c>
      <c r="H19" s="71">
        <v>0.94599999999999995</v>
      </c>
      <c r="I19" s="71">
        <v>32.338000000000001</v>
      </c>
      <c r="J19" s="71">
        <v>3.4319999999999999</v>
      </c>
      <c r="K19" s="71">
        <v>0</v>
      </c>
      <c r="L19" s="71">
        <v>27.48</v>
      </c>
      <c r="M19" s="71">
        <v>0</v>
      </c>
      <c r="N19" s="72">
        <v>0</v>
      </c>
      <c r="O19" s="71">
        <v>63.085999999999999</v>
      </c>
      <c r="P19" s="71">
        <v>0</v>
      </c>
      <c r="Q19" s="71">
        <v>0</v>
      </c>
      <c r="R19" s="71">
        <v>0</v>
      </c>
      <c r="S19" s="71">
        <v>1E-3</v>
      </c>
      <c r="T19" s="71">
        <v>15.574</v>
      </c>
      <c r="U19" s="71">
        <v>19.386000000000003</v>
      </c>
      <c r="V19" s="73">
        <f t="shared" si="2"/>
        <v>1140.7249999999999</v>
      </c>
    </row>
    <row r="20" spans="1:22" x14ac:dyDescent="0.2">
      <c r="A20" s="2"/>
      <c r="B20" s="17" t="s">
        <v>38</v>
      </c>
      <c r="C20" s="31" t="s">
        <v>39</v>
      </c>
      <c r="D20" s="71">
        <v>0.55600000000000005</v>
      </c>
      <c r="E20" s="71">
        <v>21.248999999999999</v>
      </c>
      <c r="F20" s="71"/>
      <c r="G20" s="71">
        <v>7712.5709999999999</v>
      </c>
      <c r="H20" s="71">
        <v>2095.3040000000001</v>
      </c>
      <c r="I20" s="71">
        <v>188.46199999999999</v>
      </c>
      <c r="J20" s="71">
        <v>4788.4319999999998</v>
      </c>
      <c r="K20" s="71">
        <v>0</v>
      </c>
      <c r="L20" s="71">
        <v>66.48</v>
      </c>
      <c r="M20" s="71">
        <v>0</v>
      </c>
      <c r="N20" s="72">
        <v>0</v>
      </c>
      <c r="O20" s="71">
        <v>161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265.97199999999998</v>
      </c>
      <c r="V20" s="73">
        <f t="shared" si="2"/>
        <v>15300.026</v>
      </c>
    </row>
    <row r="21" spans="1:22" x14ac:dyDescent="0.2">
      <c r="A21" s="2"/>
      <c r="B21" s="17" t="s">
        <v>40</v>
      </c>
      <c r="C21" s="32" t="s">
        <v>41</v>
      </c>
      <c r="D21" s="20">
        <f>IF((SUM(D16:D20,D22:D23)-SUM(D10:D12))&gt;D8,0,(D8-SUM(D16:D20,D22:D23)+SUM(D10:D12)))</f>
        <v>1189.2309999999979</v>
      </c>
      <c r="E21" s="20">
        <f t="shared" ref="E21:S21" si="3">IF((SUM(E16:E20,E22:E23)-SUM(E10:E12))&gt;E8,0,(E8-SUM(E16:E20,E22:E23)+SUM(E10:E12)))</f>
        <v>0</v>
      </c>
      <c r="F21" s="20"/>
      <c r="G21" s="20">
        <f t="shared" si="3"/>
        <v>0</v>
      </c>
      <c r="H21" s="20">
        <f t="shared" si="3"/>
        <v>0</v>
      </c>
      <c r="I21" s="20">
        <f t="shared" si="3"/>
        <v>0</v>
      </c>
      <c r="J21" s="20">
        <f t="shared" si="3"/>
        <v>0</v>
      </c>
      <c r="K21" s="20">
        <f t="shared" si="3"/>
        <v>0</v>
      </c>
      <c r="L21" s="20">
        <f t="shared" si="3"/>
        <v>0</v>
      </c>
      <c r="M21" s="20">
        <f t="shared" si="3"/>
        <v>0</v>
      </c>
      <c r="N21" s="20">
        <f t="shared" si="3"/>
        <v>0</v>
      </c>
      <c r="O21" s="20">
        <v>0</v>
      </c>
      <c r="P21" s="20">
        <v>0</v>
      </c>
      <c r="Q21" s="20">
        <v>0</v>
      </c>
      <c r="R21" s="20">
        <v>0</v>
      </c>
      <c r="S21" s="20">
        <f t="shared" si="3"/>
        <v>0</v>
      </c>
      <c r="T21" s="20">
        <f>IF((SUM(T16:T20,T22:T23)-SUM(T10:T12))&gt;T8,0,(T8-SUM(T16:T20,T22:T23)+SUM(T10:T12)))</f>
        <v>627.03800000000001</v>
      </c>
      <c r="U21" s="20">
        <v>650</v>
      </c>
      <c r="V21" s="74">
        <f t="shared" si="2"/>
        <v>2466.268999999998</v>
      </c>
    </row>
    <row r="22" spans="1:22" x14ac:dyDescent="0.2">
      <c r="A22" s="2"/>
      <c r="B22" s="17" t="s">
        <v>46</v>
      </c>
      <c r="C22" s="31" t="s">
        <v>42</v>
      </c>
      <c r="D22" s="71">
        <v>52.453000000000003</v>
      </c>
      <c r="E22" s="71">
        <v>633.82299999999998</v>
      </c>
      <c r="F22" s="71"/>
      <c r="G22" s="71">
        <v>152.93</v>
      </c>
      <c r="H22" s="71">
        <v>9.5890000000000004</v>
      </c>
      <c r="I22" s="71">
        <v>399.74700000000001</v>
      </c>
      <c r="J22" s="71">
        <v>6.2919999999999998</v>
      </c>
      <c r="K22" s="71">
        <v>1798.412</v>
      </c>
      <c r="L22" s="71">
        <v>104.08</v>
      </c>
      <c r="M22" s="71">
        <v>1601.4580000000001</v>
      </c>
      <c r="N22" s="72">
        <v>0</v>
      </c>
      <c r="O22" s="72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3">
        <f t="shared" si="2"/>
        <v>4758.7839999999997</v>
      </c>
    </row>
    <row r="23" spans="1:22" x14ac:dyDescent="0.2">
      <c r="A23" s="2"/>
      <c r="B23" s="17" t="s">
        <v>47</v>
      </c>
      <c r="C23" s="31" t="s">
        <v>43</v>
      </c>
      <c r="D23" s="71">
        <v>0</v>
      </c>
      <c r="E23" s="71">
        <v>0</v>
      </c>
      <c r="F23" s="71"/>
      <c r="G23" s="71">
        <v>293.81200000000001</v>
      </c>
      <c r="H23" s="71">
        <v>0</v>
      </c>
      <c r="I23" s="71">
        <v>0</v>
      </c>
      <c r="J23" s="71">
        <v>0</v>
      </c>
      <c r="K23" s="71">
        <v>0</v>
      </c>
      <c r="L23" s="71">
        <v>1804.28</v>
      </c>
      <c r="M23" s="71">
        <v>13</v>
      </c>
      <c r="N23" s="72">
        <v>0</v>
      </c>
      <c r="O23" s="72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3">
        <f t="shared" si="2"/>
        <v>2111.0920000000001</v>
      </c>
    </row>
    <row r="24" spans="1:22" ht="15" x14ac:dyDescent="0.25">
      <c r="A24" s="2"/>
      <c r="B24" s="61" t="s">
        <v>49</v>
      </c>
      <c r="C24" s="23" t="s">
        <v>82</v>
      </c>
      <c r="D24" s="21">
        <f t="shared" ref="D24:V24" si="4">SUM(D16:D23)</f>
        <v>3596.8059999999982</v>
      </c>
      <c r="E24" s="21">
        <f t="shared" si="4"/>
        <v>12204.962</v>
      </c>
      <c r="F24" s="21"/>
      <c r="G24" s="21">
        <f t="shared" si="4"/>
        <v>11951.643</v>
      </c>
      <c r="H24" s="21">
        <f t="shared" si="4"/>
        <v>2327.8049999999998</v>
      </c>
      <c r="I24" s="21">
        <f t="shared" si="4"/>
        <v>1350.046</v>
      </c>
      <c r="J24" s="21">
        <f t="shared" si="4"/>
        <v>4831.4639999999999</v>
      </c>
      <c r="K24" s="21">
        <f t="shared" si="4"/>
        <v>1886.5440000000001</v>
      </c>
      <c r="L24" s="21">
        <f t="shared" si="4"/>
        <v>2643.8209999999999</v>
      </c>
      <c r="M24" s="21">
        <f t="shared" si="4"/>
        <v>1999.9280000000001</v>
      </c>
      <c r="N24" s="21">
        <f t="shared" si="4"/>
        <v>0</v>
      </c>
      <c r="O24" s="21">
        <f t="shared" si="4"/>
        <v>2191.6840000000002</v>
      </c>
      <c r="P24" s="21">
        <f t="shared" si="4"/>
        <v>0</v>
      </c>
      <c r="Q24" s="21">
        <f t="shared" si="4"/>
        <v>0</v>
      </c>
      <c r="R24" s="21">
        <f t="shared" si="4"/>
        <v>115</v>
      </c>
      <c r="S24" s="21">
        <f t="shared" si="4"/>
        <v>118.41</v>
      </c>
      <c r="T24" s="21">
        <f t="shared" si="4"/>
        <v>2396.326</v>
      </c>
      <c r="U24" s="21">
        <f>SUM(U16:U23)</f>
        <v>10422.934999999999</v>
      </c>
      <c r="V24" s="22">
        <f t="shared" si="4"/>
        <v>58037.373999999996</v>
      </c>
    </row>
    <row r="25" spans="1:22" x14ac:dyDescent="0.2">
      <c r="A25" s="2"/>
      <c r="D25" s="6"/>
      <c r="F25" s="6"/>
      <c r="G25" s="6"/>
      <c r="H25" s="6"/>
      <c r="I25" s="6"/>
      <c r="J25" s="6"/>
      <c r="K25" s="6"/>
      <c r="L25" s="6"/>
      <c r="M25" s="6"/>
    </row>
    <row r="26" spans="1:22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2" x14ac:dyDescent="0.2">
      <c r="C28" s="3"/>
      <c r="D28" s="15" t="s">
        <v>0</v>
      </c>
      <c r="E28" s="15" t="s">
        <v>1</v>
      </c>
      <c r="F28" s="15" t="s">
        <v>2</v>
      </c>
      <c r="G28" s="15" t="s">
        <v>59</v>
      </c>
      <c r="H28" s="15" t="s">
        <v>60</v>
      </c>
      <c r="I28" s="15" t="s">
        <v>61</v>
      </c>
      <c r="J28" s="15" t="s">
        <v>62</v>
      </c>
      <c r="K28" s="15" t="s">
        <v>63</v>
      </c>
      <c r="L28" s="15" t="s">
        <v>64</v>
      </c>
      <c r="M28" s="15" t="s">
        <v>65</v>
      </c>
      <c r="N28" s="15" t="s">
        <v>3</v>
      </c>
      <c r="O28" s="15" t="s">
        <v>96</v>
      </c>
      <c r="P28" s="15" t="s">
        <v>92</v>
      </c>
      <c r="Q28" s="15" t="s">
        <v>97</v>
      </c>
      <c r="R28" s="15" t="s">
        <v>98</v>
      </c>
      <c r="S28" s="15" t="s">
        <v>4</v>
      </c>
      <c r="T28" s="15" t="s">
        <v>5</v>
      </c>
      <c r="U28" s="15" t="s">
        <v>6</v>
      </c>
    </row>
    <row r="29" spans="1:22" ht="39" customHeight="1" x14ac:dyDescent="0.35">
      <c r="B29" s="87" t="s">
        <v>55</v>
      </c>
      <c r="C29" s="5"/>
      <c r="D29" s="89" t="s">
        <v>7</v>
      </c>
      <c r="E29" s="90" t="s">
        <v>8</v>
      </c>
      <c r="F29" s="90" t="s">
        <v>58</v>
      </c>
      <c r="G29" s="90" t="s">
        <v>71</v>
      </c>
      <c r="H29" s="90" t="s">
        <v>68</v>
      </c>
      <c r="I29" s="90" t="s">
        <v>61</v>
      </c>
      <c r="J29" s="90" t="s">
        <v>69</v>
      </c>
      <c r="K29" s="90" t="s">
        <v>70</v>
      </c>
      <c r="L29" s="90" t="s">
        <v>66</v>
      </c>
      <c r="M29" s="90" t="s">
        <v>67</v>
      </c>
      <c r="N29" s="90" t="s">
        <v>9</v>
      </c>
      <c r="O29" s="90" t="s">
        <v>99</v>
      </c>
      <c r="P29" s="90" t="s">
        <v>93</v>
      </c>
      <c r="Q29" s="90" t="s">
        <v>94</v>
      </c>
      <c r="R29" s="90" t="s">
        <v>95</v>
      </c>
      <c r="S29" s="90" t="s">
        <v>10</v>
      </c>
      <c r="T29" s="90" t="s">
        <v>11</v>
      </c>
      <c r="U29" s="91" t="s">
        <v>48</v>
      </c>
      <c r="V29" s="88"/>
    </row>
    <row r="30" spans="1:22" x14ac:dyDescent="0.2">
      <c r="C30" s="94" t="s">
        <v>13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2" x14ac:dyDescent="0.2">
      <c r="B31" s="17" t="s">
        <v>14</v>
      </c>
      <c r="C31" s="48" t="s">
        <v>15</v>
      </c>
      <c r="D31" s="44">
        <v>0.65</v>
      </c>
      <c r="E31" s="44">
        <v>0.4</v>
      </c>
      <c r="F31" s="44">
        <v>0.5</v>
      </c>
      <c r="G31" s="44">
        <v>0.5</v>
      </c>
      <c r="H31" s="44">
        <v>0.5</v>
      </c>
      <c r="I31" s="44">
        <v>0.5</v>
      </c>
      <c r="J31" s="44">
        <v>0.5</v>
      </c>
      <c r="K31" s="44">
        <v>0.5</v>
      </c>
      <c r="L31" s="44">
        <v>0.5</v>
      </c>
      <c r="M31" s="44">
        <v>0.5</v>
      </c>
      <c r="N31" s="44">
        <v>0.45</v>
      </c>
      <c r="O31" s="44">
        <v>0.75</v>
      </c>
      <c r="P31" s="44">
        <v>0.5</v>
      </c>
      <c r="Q31" s="44">
        <v>0.35</v>
      </c>
      <c r="R31" s="44">
        <v>0.5</v>
      </c>
      <c r="S31" s="44">
        <v>0.5</v>
      </c>
      <c r="T31" s="44">
        <v>0.5</v>
      </c>
      <c r="U31" s="45">
        <v>0.5</v>
      </c>
    </row>
    <row r="32" spans="1:22" x14ac:dyDescent="0.2">
      <c r="B32" s="17" t="s">
        <v>16</v>
      </c>
      <c r="C32" s="49" t="s">
        <v>17</v>
      </c>
      <c r="D32" s="46">
        <v>0.65</v>
      </c>
      <c r="E32" s="46">
        <v>0.4</v>
      </c>
      <c r="F32" s="46">
        <v>0.5</v>
      </c>
      <c r="G32" s="46">
        <v>0.5</v>
      </c>
      <c r="H32" s="46">
        <v>0.5</v>
      </c>
      <c r="I32" s="46">
        <v>0.5</v>
      </c>
      <c r="J32" s="46">
        <v>0.5</v>
      </c>
      <c r="K32" s="46">
        <v>0.5</v>
      </c>
      <c r="L32" s="46">
        <v>0.5</v>
      </c>
      <c r="M32" s="46">
        <v>0.5</v>
      </c>
      <c r="N32" s="46">
        <v>0</v>
      </c>
      <c r="O32" s="46">
        <v>0.75</v>
      </c>
      <c r="P32" s="46">
        <v>0.5</v>
      </c>
      <c r="Q32" s="46">
        <v>0.35</v>
      </c>
      <c r="R32" s="46">
        <v>0.5</v>
      </c>
      <c r="S32" s="46">
        <v>0.5</v>
      </c>
      <c r="T32" s="46">
        <v>0.5</v>
      </c>
      <c r="U32" s="47">
        <v>0.5</v>
      </c>
    </row>
    <row r="33" spans="2:21" x14ac:dyDescent="0.2">
      <c r="B33" s="17" t="s">
        <v>18</v>
      </c>
      <c r="C33" s="50" t="s">
        <v>19</v>
      </c>
      <c r="D33" s="46">
        <v>0.65</v>
      </c>
      <c r="E33" s="46">
        <v>0.4</v>
      </c>
      <c r="F33" s="46">
        <v>0.5</v>
      </c>
      <c r="G33" s="46">
        <v>0.5</v>
      </c>
      <c r="H33" s="46">
        <v>0.5</v>
      </c>
      <c r="I33" s="46">
        <v>0.5</v>
      </c>
      <c r="J33" s="46">
        <v>0.5</v>
      </c>
      <c r="K33" s="46">
        <v>0.5</v>
      </c>
      <c r="L33" s="46">
        <v>0.5</v>
      </c>
      <c r="M33" s="46">
        <v>0.5</v>
      </c>
      <c r="N33" s="46">
        <v>0</v>
      </c>
      <c r="O33" s="46">
        <v>0.75</v>
      </c>
      <c r="P33" s="46">
        <v>0.5</v>
      </c>
      <c r="Q33" s="46">
        <v>0.35</v>
      </c>
      <c r="R33" s="46">
        <v>0.5</v>
      </c>
      <c r="S33" s="46">
        <v>0.5</v>
      </c>
      <c r="T33" s="46">
        <v>0.5</v>
      </c>
      <c r="U33" s="47">
        <v>0.5</v>
      </c>
    </row>
    <row r="34" spans="2:21" ht="15" x14ac:dyDescent="0.2">
      <c r="B34" s="12"/>
      <c r="C34" s="2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</row>
    <row r="35" spans="2:21" x14ac:dyDescent="0.2">
      <c r="B35" s="12"/>
      <c r="C35" s="95" t="s">
        <v>20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B36" s="17" t="s">
        <v>21</v>
      </c>
      <c r="C36" s="28" t="s">
        <v>22</v>
      </c>
      <c r="D36" s="39">
        <v>0.65</v>
      </c>
      <c r="E36" s="39">
        <v>0.4</v>
      </c>
      <c r="F36" s="39">
        <v>0.5</v>
      </c>
      <c r="G36" s="39">
        <v>0.5</v>
      </c>
      <c r="H36" s="39">
        <v>0.5</v>
      </c>
      <c r="I36" s="39">
        <v>0.5</v>
      </c>
      <c r="J36" s="39">
        <v>0.5</v>
      </c>
      <c r="K36" s="39">
        <v>0.5</v>
      </c>
      <c r="L36" s="39">
        <v>0.5</v>
      </c>
      <c r="M36" s="39">
        <v>0.5</v>
      </c>
      <c r="N36" s="39">
        <v>0</v>
      </c>
      <c r="O36" s="39">
        <v>0.75</v>
      </c>
      <c r="P36" s="39">
        <v>0.5</v>
      </c>
      <c r="Q36" s="39">
        <v>0.35</v>
      </c>
      <c r="R36" s="39">
        <v>0.5</v>
      </c>
      <c r="S36" s="39">
        <v>0.5</v>
      </c>
      <c r="T36" s="39">
        <v>0.5</v>
      </c>
      <c r="U36" s="40"/>
    </row>
    <row r="37" spans="2:21" x14ac:dyDescent="0.2">
      <c r="B37" s="17" t="s">
        <v>6</v>
      </c>
      <c r="C37" s="29" t="s">
        <v>23</v>
      </c>
      <c r="D37" s="38">
        <v>0.65</v>
      </c>
      <c r="E37" s="38">
        <v>0.4</v>
      </c>
      <c r="F37" s="38">
        <v>0.5</v>
      </c>
      <c r="G37" s="38">
        <v>0.5</v>
      </c>
      <c r="H37" s="38">
        <v>0.5</v>
      </c>
      <c r="I37" s="38">
        <v>0.5</v>
      </c>
      <c r="J37" s="38">
        <v>0.5</v>
      </c>
      <c r="K37" s="38">
        <v>0.5</v>
      </c>
      <c r="L37" s="38">
        <v>0.5</v>
      </c>
      <c r="M37" s="38">
        <v>0.5</v>
      </c>
      <c r="N37" s="38">
        <v>0.45</v>
      </c>
      <c r="O37" s="38">
        <v>0.75</v>
      </c>
      <c r="P37" s="38">
        <v>0.5</v>
      </c>
      <c r="Q37" s="38">
        <v>0.35</v>
      </c>
      <c r="R37" s="38">
        <v>0.5</v>
      </c>
      <c r="S37" s="38">
        <v>0.5</v>
      </c>
      <c r="T37" s="38">
        <v>0.5</v>
      </c>
      <c r="U37" s="41">
        <v>0.5</v>
      </c>
    </row>
    <row r="38" spans="2:21" x14ac:dyDescent="0.2">
      <c r="B38" s="17" t="s">
        <v>24</v>
      </c>
      <c r="C38" s="29" t="s">
        <v>25</v>
      </c>
      <c r="D38" s="38">
        <v>0.65</v>
      </c>
      <c r="E38" s="38">
        <v>0.4</v>
      </c>
      <c r="F38" s="38">
        <v>0.5</v>
      </c>
      <c r="G38" s="38">
        <v>0.5</v>
      </c>
      <c r="H38" s="38">
        <v>0.5</v>
      </c>
      <c r="I38" s="38">
        <v>0.5</v>
      </c>
      <c r="J38" s="38">
        <v>0.5</v>
      </c>
      <c r="K38" s="38">
        <v>0.5</v>
      </c>
      <c r="L38" s="38">
        <v>0.5</v>
      </c>
      <c r="M38" s="38">
        <v>0.5</v>
      </c>
      <c r="N38" s="38">
        <v>0</v>
      </c>
      <c r="O38" s="38">
        <v>0.75</v>
      </c>
      <c r="P38" s="38">
        <v>0.5</v>
      </c>
      <c r="Q38" s="38">
        <v>0.35</v>
      </c>
      <c r="R38" s="38">
        <v>0.5</v>
      </c>
      <c r="S38" s="38">
        <v>0.5</v>
      </c>
      <c r="T38" s="38">
        <v>0.5</v>
      </c>
      <c r="U38" s="41"/>
    </row>
    <row r="39" spans="2:21" x14ac:dyDescent="0.2">
      <c r="B39" s="17" t="s">
        <v>26</v>
      </c>
      <c r="C39" s="29" t="s">
        <v>27</v>
      </c>
      <c r="D39" s="42">
        <v>0.65</v>
      </c>
      <c r="E39" s="42">
        <v>0.4</v>
      </c>
      <c r="F39" s="42">
        <v>0.5</v>
      </c>
      <c r="G39" s="42">
        <v>0.5</v>
      </c>
      <c r="H39" s="42">
        <v>0.5</v>
      </c>
      <c r="I39" s="42">
        <v>0.5</v>
      </c>
      <c r="J39" s="42">
        <v>0.5</v>
      </c>
      <c r="K39" s="42">
        <v>0.5</v>
      </c>
      <c r="L39" s="42">
        <v>0.5</v>
      </c>
      <c r="M39" s="42">
        <v>0.5</v>
      </c>
      <c r="N39" s="42">
        <v>0</v>
      </c>
      <c r="O39" s="42">
        <v>0.75</v>
      </c>
      <c r="P39" s="42">
        <v>0.5</v>
      </c>
      <c r="Q39" s="42">
        <v>0.35</v>
      </c>
      <c r="R39" s="42">
        <v>0.5</v>
      </c>
      <c r="S39" s="42">
        <v>0.5</v>
      </c>
      <c r="T39" s="42">
        <v>0.5</v>
      </c>
      <c r="U39" s="43"/>
    </row>
    <row r="40" spans="2:21" ht="15" x14ac:dyDescent="0.2">
      <c r="B40" s="12"/>
      <c r="C40" s="2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</row>
    <row r="41" spans="2:21" x14ac:dyDescent="0.2">
      <c r="B41" s="12"/>
      <c r="C41" s="95" t="s">
        <v>29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11"/>
      <c r="O41" s="3"/>
      <c r="P41" s="3"/>
      <c r="Q41" s="3"/>
      <c r="R41" s="3"/>
      <c r="S41" s="3"/>
      <c r="T41" s="3"/>
      <c r="U41" s="3"/>
    </row>
    <row r="42" spans="2:21" x14ac:dyDescent="0.2">
      <c r="B42" s="17" t="s">
        <v>30</v>
      </c>
      <c r="C42" s="30" t="s">
        <v>31</v>
      </c>
      <c r="D42" s="85">
        <v>0.65</v>
      </c>
      <c r="E42" s="85">
        <v>0.4</v>
      </c>
      <c r="F42" s="85">
        <v>0.5</v>
      </c>
      <c r="G42" s="85">
        <v>0.5</v>
      </c>
      <c r="H42" s="85">
        <v>0.5</v>
      </c>
      <c r="I42" s="85">
        <v>0.5</v>
      </c>
      <c r="J42" s="85">
        <v>0.5</v>
      </c>
      <c r="K42" s="85">
        <v>0.5</v>
      </c>
      <c r="L42" s="85">
        <v>0.5</v>
      </c>
      <c r="M42" s="85">
        <v>0.5</v>
      </c>
      <c r="N42" s="85">
        <v>0</v>
      </c>
      <c r="O42" s="85">
        <v>0.75</v>
      </c>
      <c r="P42" s="85">
        <v>0.5</v>
      </c>
      <c r="Q42" s="85">
        <v>0.35</v>
      </c>
      <c r="R42" s="85">
        <v>0.5</v>
      </c>
      <c r="S42" s="85">
        <v>0.5</v>
      </c>
      <c r="T42" s="85">
        <v>0.5</v>
      </c>
      <c r="U42" s="86">
        <v>0.5</v>
      </c>
    </row>
    <row r="43" spans="2:21" x14ac:dyDescent="0.2">
      <c r="B43" s="17" t="s">
        <v>32</v>
      </c>
      <c r="C43" s="31" t="s">
        <v>33</v>
      </c>
      <c r="D43" s="36">
        <v>0.65</v>
      </c>
      <c r="E43" s="36">
        <v>0.4</v>
      </c>
      <c r="F43" s="36">
        <v>0.5</v>
      </c>
      <c r="G43" s="36">
        <v>0.5</v>
      </c>
      <c r="H43" s="36">
        <v>0.5</v>
      </c>
      <c r="I43" s="36">
        <v>0.5</v>
      </c>
      <c r="J43" s="36">
        <v>0.5</v>
      </c>
      <c r="K43" s="36">
        <v>0.5</v>
      </c>
      <c r="L43" s="36">
        <v>0.5</v>
      </c>
      <c r="M43" s="36">
        <v>0.5</v>
      </c>
      <c r="N43" s="36">
        <v>0</v>
      </c>
      <c r="O43" s="36">
        <v>0.75</v>
      </c>
      <c r="P43" s="36">
        <v>0.5</v>
      </c>
      <c r="Q43" s="36">
        <v>0.35</v>
      </c>
      <c r="R43" s="36">
        <v>0.5</v>
      </c>
      <c r="S43" s="36">
        <v>0.5</v>
      </c>
      <c r="T43" s="36">
        <v>0.5</v>
      </c>
      <c r="U43" s="37">
        <v>0.5</v>
      </c>
    </row>
    <row r="44" spans="2:21" x14ac:dyDescent="0.2">
      <c r="B44" s="17" t="s">
        <v>34</v>
      </c>
      <c r="C44" s="31" t="s">
        <v>35</v>
      </c>
      <c r="D44" s="36">
        <v>0.65</v>
      </c>
      <c r="E44" s="36">
        <v>0.4</v>
      </c>
      <c r="F44" s="36">
        <v>0.5</v>
      </c>
      <c r="G44" s="36">
        <v>0.5</v>
      </c>
      <c r="H44" s="36">
        <v>0.5</v>
      </c>
      <c r="I44" s="36">
        <v>0.5</v>
      </c>
      <c r="J44" s="36">
        <v>0.5</v>
      </c>
      <c r="K44" s="36">
        <v>0.5</v>
      </c>
      <c r="L44" s="36">
        <v>0.5</v>
      </c>
      <c r="M44" s="36">
        <v>0.5</v>
      </c>
      <c r="N44" s="36">
        <v>0</v>
      </c>
      <c r="O44" s="36">
        <v>0.75</v>
      </c>
      <c r="P44" s="36">
        <v>0.5</v>
      </c>
      <c r="Q44" s="36">
        <v>0.35</v>
      </c>
      <c r="R44" s="36">
        <v>0.5</v>
      </c>
      <c r="S44" s="36">
        <v>0.5</v>
      </c>
      <c r="T44" s="36">
        <v>0.5</v>
      </c>
      <c r="U44" s="37">
        <v>0.5</v>
      </c>
    </row>
    <row r="45" spans="2:21" x14ac:dyDescent="0.2">
      <c r="B45" s="17" t="s">
        <v>36</v>
      </c>
      <c r="C45" s="31" t="s">
        <v>37</v>
      </c>
      <c r="D45" s="36">
        <v>0.65</v>
      </c>
      <c r="E45" s="36">
        <v>0.4</v>
      </c>
      <c r="F45" s="36">
        <v>0.5</v>
      </c>
      <c r="G45" s="36">
        <v>0.5</v>
      </c>
      <c r="H45" s="36">
        <v>0.5</v>
      </c>
      <c r="I45" s="36">
        <v>0.5</v>
      </c>
      <c r="J45" s="36">
        <v>0.5</v>
      </c>
      <c r="K45" s="36">
        <v>0.5</v>
      </c>
      <c r="L45" s="36">
        <v>0.5</v>
      </c>
      <c r="M45" s="36">
        <v>0.5</v>
      </c>
      <c r="N45" s="36">
        <v>0</v>
      </c>
      <c r="O45" s="36">
        <v>0.75</v>
      </c>
      <c r="P45" s="36">
        <v>0.5</v>
      </c>
      <c r="Q45" s="36">
        <v>0.35</v>
      </c>
      <c r="R45" s="36">
        <v>0.5</v>
      </c>
      <c r="S45" s="36">
        <v>0.5</v>
      </c>
      <c r="T45" s="36">
        <v>0.5</v>
      </c>
      <c r="U45" s="37">
        <v>0.5</v>
      </c>
    </row>
    <row r="46" spans="2:21" x14ac:dyDescent="0.2">
      <c r="B46" s="17" t="s">
        <v>38</v>
      </c>
      <c r="C46" s="31" t="s">
        <v>39</v>
      </c>
      <c r="D46" s="36">
        <v>0.65</v>
      </c>
      <c r="E46" s="36">
        <v>0.4</v>
      </c>
      <c r="F46" s="36">
        <v>0.5</v>
      </c>
      <c r="G46" s="36">
        <v>0.5</v>
      </c>
      <c r="H46" s="36">
        <v>0.5</v>
      </c>
      <c r="I46" s="36">
        <v>0.5</v>
      </c>
      <c r="J46" s="36">
        <v>0.5</v>
      </c>
      <c r="K46" s="36">
        <v>0.5</v>
      </c>
      <c r="L46" s="36">
        <v>0.5</v>
      </c>
      <c r="M46" s="36">
        <v>0.5</v>
      </c>
      <c r="N46" s="36">
        <v>0</v>
      </c>
      <c r="O46" s="36">
        <v>0.75</v>
      </c>
      <c r="P46" s="36">
        <v>0.5</v>
      </c>
      <c r="Q46" s="36">
        <v>0.35</v>
      </c>
      <c r="R46" s="36">
        <v>0.5</v>
      </c>
      <c r="S46" s="36">
        <v>0.5</v>
      </c>
      <c r="T46" s="36">
        <v>0.5</v>
      </c>
      <c r="U46" s="37">
        <v>0.5</v>
      </c>
    </row>
    <row r="47" spans="2:21" x14ac:dyDescent="0.2">
      <c r="B47" s="17" t="s">
        <v>40</v>
      </c>
      <c r="C47" s="32" t="s">
        <v>41</v>
      </c>
      <c r="D47" s="35">
        <v>0.65</v>
      </c>
      <c r="E47" s="35">
        <v>0.4</v>
      </c>
      <c r="F47" s="35">
        <v>0.5</v>
      </c>
      <c r="G47" s="35">
        <v>0.5</v>
      </c>
      <c r="H47" s="35">
        <v>0.5</v>
      </c>
      <c r="I47" s="35">
        <v>0.5</v>
      </c>
      <c r="J47" s="35">
        <v>0.5</v>
      </c>
      <c r="K47" s="35">
        <v>0.5</v>
      </c>
      <c r="L47" s="35">
        <v>0.5</v>
      </c>
      <c r="M47" s="35">
        <v>0.5</v>
      </c>
      <c r="N47" s="35">
        <v>0</v>
      </c>
      <c r="O47" s="35">
        <v>0.75</v>
      </c>
      <c r="P47" s="35">
        <v>0.5</v>
      </c>
      <c r="Q47" s="35">
        <v>0.35</v>
      </c>
      <c r="R47" s="35">
        <v>0.5</v>
      </c>
      <c r="S47" s="35">
        <v>0.5</v>
      </c>
      <c r="T47" s="35">
        <v>0.5</v>
      </c>
      <c r="U47" s="84">
        <v>0.5</v>
      </c>
    </row>
    <row r="48" spans="2:21" x14ac:dyDescent="0.2">
      <c r="B48" s="17" t="s">
        <v>46</v>
      </c>
      <c r="C48" s="31" t="s">
        <v>42</v>
      </c>
      <c r="D48" s="36">
        <v>0.65</v>
      </c>
      <c r="E48" s="36">
        <v>0.4</v>
      </c>
      <c r="F48" s="36">
        <v>0.5</v>
      </c>
      <c r="G48" s="36">
        <v>0.5</v>
      </c>
      <c r="H48" s="36">
        <v>0.5</v>
      </c>
      <c r="I48" s="36">
        <v>0.5</v>
      </c>
      <c r="J48" s="36">
        <v>0.5</v>
      </c>
      <c r="K48" s="36">
        <v>0.5</v>
      </c>
      <c r="L48" s="36">
        <v>0.5</v>
      </c>
      <c r="M48" s="36">
        <v>0.5</v>
      </c>
      <c r="N48" s="36">
        <v>0</v>
      </c>
      <c r="O48" s="36">
        <v>0.75</v>
      </c>
      <c r="P48" s="36">
        <v>0.5</v>
      </c>
      <c r="Q48" s="36">
        <v>0.35</v>
      </c>
      <c r="R48" s="36">
        <v>0.5</v>
      </c>
      <c r="S48" s="36">
        <v>0.5</v>
      </c>
      <c r="T48" s="36">
        <v>0.5</v>
      </c>
      <c r="U48" s="37">
        <v>0.5</v>
      </c>
    </row>
    <row r="49" spans="2:21" x14ac:dyDescent="0.2">
      <c r="B49" s="17" t="s">
        <v>47</v>
      </c>
      <c r="C49" s="31" t="s">
        <v>43</v>
      </c>
      <c r="D49" s="36">
        <v>0.65</v>
      </c>
      <c r="E49" s="36">
        <v>0.4</v>
      </c>
      <c r="F49" s="36">
        <v>0.5</v>
      </c>
      <c r="G49" s="36">
        <v>0.5</v>
      </c>
      <c r="H49" s="36">
        <v>0.5</v>
      </c>
      <c r="I49" s="36">
        <v>0.5</v>
      </c>
      <c r="J49" s="36">
        <v>0.5</v>
      </c>
      <c r="K49" s="36">
        <v>0.5</v>
      </c>
      <c r="L49" s="36">
        <v>0.5</v>
      </c>
      <c r="M49" s="36">
        <v>0.5</v>
      </c>
      <c r="N49" s="36">
        <v>0</v>
      </c>
      <c r="O49" s="35">
        <v>0.75</v>
      </c>
      <c r="P49" s="36">
        <v>0.5</v>
      </c>
      <c r="Q49" s="36">
        <v>0.35</v>
      </c>
      <c r="R49" s="36">
        <v>0.5</v>
      </c>
      <c r="S49" s="36">
        <v>0.5</v>
      </c>
      <c r="T49" s="36">
        <v>0.5</v>
      </c>
      <c r="U49" s="37">
        <v>0.5</v>
      </c>
    </row>
    <row r="50" spans="2:21" ht="15" x14ac:dyDescent="0.2">
      <c r="B50" s="17" t="s">
        <v>49</v>
      </c>
      <c r="C50" s="23"/>
      <c r="D50" s="96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7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A28"/>
  <sheetViews>
    <sheetView zoomScale="80" zoomScaleNormal="8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5703125" customWidth="1"/>
    <col min="22" max="22" width="6.710937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2" customFormat="1" x14ac:dyDescent="0.2">
      <c r="X1" s="9" t="s">
        <v>50</v>
      </c>
      <c r="Y1" s="1" t="s">
        <v>51</v>
      </c>
      <c r="Z1" s="1" t="s">
        <v>52</v>
      </c>
      <c r="AA1" s="1" t="s">
        <v>53</v>
      </c>
    </row>
    <row r="2" spans="1:27" ht="15.75" x14ac:dyDescent="0.25">
      <c r="C2" s="3"/>
      <c r="D2" s="15" t="s">
        <v>0</v>
      </c>
      <c r="E2" s="15" t="s">
        <v>1</v>
      </c>
      <c r="F2" s="15" t="s">
        <v>2</v>
      </c>
      <c r="G2" s="15" t="s">
        <v>59</v>
      </c>
      <c r="H2" s="15" t="s">
        <v>60</v>
      </c>
      <c r="I2" s="15" t="s">
        <v>61</v>
      </c>
      <c r="J2" s="15" t="s">
        <v>62</v>
      </c>
      <c r="K2" s="15" t="s">
        <v>63</v>
      </c>
      <c r="L2" s="15" t="s">
        <v>64</v>
      </c>
      <c r="M2" s="15" t="s">
        <v>65</v>
      </c>
      <c r="N2" s="15" t="s">
        <v>3</v>
      </c>
      <c r="O2" s="15" t="s">
        <v>96</v>
      </c>
      <c r="P2" s="15" t="s">
        <v>92</v>
      </c>
      <c r="Q2" s="15" t="s">
        <v>97</v>
      </c>
      <c r="R2" s="15" t="s">
        <v>98</v>
      </c>
      <c r="S2" s="15" t="s">
        <v>4</v>
      </c>
      <c r="T2" s="15" t="s">
        <v>5</v>
      </c>
      <c r="U2" s="15" t="s">
        <v>6</v>
      </c>
      <c r="V2" s="15" t="s">
        <v>91</v>
      </c>
      <c r="X2" s="4"/>
      <c r="Y2" s="8" t="s">
        <v>45</v>
      </c>
      <c r="Z2" s="8" t="s">
        <v>44</v>
      </c>
      <c r="AA2" s="8" t="s">
        <v>54</v>
      </c>
    </row>
    <row r="3" spans="1:27" ht="38.25" x14ac:dyDescent="0.2">
      <c r="C3" s="51" t="s">
        <v>56</v>
      </c>
      <c r="D3" s="16" t="s">
        <v>7</v>
      </c>
      <c r="E3" s="16" t="s">
        <v>8</v>
      </c>
      <c r="F3" s="16" t="s">
        <v>101</v>
      </c>
      <c r="G3" s="16" t="s">
        <v>71</v>
      </c>
      <c r="H3" s="16" t="s">
        <v>68</v>
      </c>
      <c r="I3" s="16" t="s">
        <v>61</v>
      </c>
      <c r="J3" s="16" t="s">
        <v>69</v>
      </c>
      <c r="K3" s="16" t="s">
        <v>70</v>
      </c>
      <c r="L3" s="16" t="s">
        <v>66</v>
      </c>
      <c r="M3" s="16" t="s">
        <v>67</v>
      </c>
      <c r="N3" s="16" t="s">
        <v>9</v>
      </c>
      <c r="O3" s="16" t="s">
        <v>100</v>
      </c>
      <c r="P3" s="16" t="s">
        <v>93</v>
      </c>
      <c r="Q3" s="16" t="s">
        <v>94</v>
      </c>
      <c r="R3" s="16" t="s">
        <v>95</v>
      </c>
      <c r="S3" s="16" t="s">
        <v>10</v>
      </c>
      <c r="T3" s="16" t="s">
        <v>11</v>
      </c>
      <c r="U3" s="16" t="s">
        <v>48</v>
      </c>
      <c r="V3" s="16" t="s">
        <v>12</v>
      </c>
    </row>
    <row r="4" spans="1:27" x14ac:dyDescent="0.2">
      <c r="C4" s="62" t="s">
        <v>13</v>
      </c>
      <c r="D4" s="80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4"/>
    </row>
    <row r="5" spans="1:27" x14ac:dyDescent="0.2">
      <c r="B5" s="17" t="s">
        <v>14</v>
      </c>
      <c r="C5" s="65" t="s">
        <v>15</v>
      </c>
      <c r="D5" s="76">
        <f>EnergyBalance!D5*EnergyBalance!D31</f>
        <v>5263.9327000000003</v>
      </c>
      <c r="E5" s="14">
        <f>EnergyBalance!E5*EnergyBalance!E31</f>
        <v>3159.7988000000005</v>
      </c>
      <c r="F5" s="14">
        <f>EnergyBalance!F5*EnergyBalance!F31</f>
        <v>2686.252</v>
      </c>
      <c r="G5" s="14">
        <f>EnergyBalance!G5*EnergyBalance!G31</f>
        <v>6.4000000000000001E-2</v>
      </c>
      <c r="H5" s="14">
        <f>EnergyBalance!H5*EnergyBalance!H31</f>
        <v>0</v>
      </c>
      <c r="I5" s="14">
        <f>EnergyBalance!I5*EnergyBalance!I31</f>
        <v>0</v>
      </c>
      <c r="J5" s="14">
        <f>EnergyBalance!J5*EnergyBalance!J31</f>
        <v>0</v>
      </c>
      <c r="K5" s="14">
        <f>EnergyBalance!K5*EnergyBalance!K31</f>
        <v>0</v>
      </c>
      <c r="L5" s="14">
        <f>EnergyBalance!L5*EnergyBalance!L31</f>
        <v>0</v>
      </c>
      <c r="M5" s="14">
        <f>EnergyBalance!M5*EnergyBalance!M31</f>
        <v>0</v>
      </c>
      <c r="N5" s="14">
        <f>EnergyBalance!N5*EnergyBalance!N31</f>
        <v>4455</v>
      </c>
      <c r="O5" s="14">
        <f>EnergyBalance!O5*EnergyBalance!O31</f>
        <v>2261.9700000000003</v>
      </c>
      <c r="P5" s="14">
        <f>EnergyBalance!P5*EnergyBalance!P31</f>
        <v>502.66000000000008</v>
      </c>
      <c r="Q5" s="14">
        <f>EnergyBalance!Q5*EnergyBalance!Q31</f>
        <v>263.8965</v>
      </c>
      <c r="R5" s="14">
        <f>EnergyBalance!R5*EnergyBalance!R31</f>
        <v>125.66500000000008</v>
      </c>
      <c r="S5" s="14">
        <f>EnergyBalance!S5*EnergyBalance!S31</f>
        <v>0</v>
      </c>
      <c r="T5" s="14">
        <f>EnergyBalance!T5*EnergyBalance!T31</f>
        <v>0</v>
      </c>
      <c r="U5" s="14">
        <f>EnergyBalance!U5*EnergyBalance!U31</f>
        <v>0</v>
      </c>
      <c r="V5" s="66">
        <f>SUM(D5:U5)</f>
        <v>18719.239000000001</v>
      </c>
      <c r="X5" s="6"/>
    </row>
    <row r="6" spans="1:27" x14ac:dyDescent="0.2">
      <c r="B6" s="17" t="s">
        <v>16</v>
      </c>
      <c r="C6" s="65" t="s">
        <v>17</v>
      </c>
      <c r="D6" s="77">
        <f>EnergyBalance!D6*EnergyBalance!D32</f>
        <v>4200.7361500000006</v>
      </c>
      <c r="E6" s="14">
        <f>EnergyBalance!E6*EnergyBalance!E32</f>
        <v>5316.6916000000001</v>
      </c>
      <c r="F6" s="14">
        <f>EnergyBalance!F6*EnergyBalance!F32</f>
        <v>13824.328000000001</v>
      </c>
      <c r="G6" s="14">
        <f>EnergyBalance!G6*EnergyBalance!G32</f>
        <v>2204.8490000000002</v>
      </c>
      <c r="H6" s="14">
        <f>EnergyBalance!H6*EnergyBalance!H32</f>
        <v>604.98850000000004</v>
      </c>
      <c r="I6" s="14">
        <f>EnergyBalance!I6*EnergyBalance!I32</f>
        <v>326.12950000000001</v>
      </c>
      <c r="J6" s="14">
        <f>EnergyBalance!J6*EnergyBalance!J32</f>
        <v>660</v>
      </c>
      <c r="K6" s="14">
        <f>EnergyBalance!K6*EnergyBalance!K32</f>
        <v>683.1</v>
      </c>
      <c r="L6" s="14">
        <f>EnergyBalance!L6*EnergyBalance!L32</f>
        <v>1079.56</v>
      </c>
      <c r="M6" s="14">
        <f>EnergyBalance!M6*EnergyBalance!M32</f>
        <v>597.03499999999997</v>
      </c>
      <c r="N6" s="14">
        <f>EnergyBalance!N6*EnergyBalance!N32</f>
        <v>0</v>
      </c>
      <c r="O6" s="14">
        <f>EnergyBalance!O6*EnergyBalance!O32</f>
        <v>84.764250000000004</v>
      </c>
      <c r="P6" s="14">
        <f>EnergyBalance!P6*EnergyBalance!P32</f>
        <v>0</v>
      </c>
      <c r="Q6" s="14">
        <f>EnergyBalance!Q6*EnergyBalance!Q32</f>
        <v>0</v>
      </c>
      <c r="R6" s="14">
        <f>EnergyBalance!R6*EnergyBalance!R32</f>
        <v>0</v>
      </c>
      <c r="S6" s="14">
        <f>EnergyBalance!S6*EnergyBalance!S32</f>
        <v>3.5000000000000001E-3</v>
      </c>
      <c r="T6" s="14">
        <f>EnergyBalance!T6*EnergyBalance!T32</f>
        <v>7.6499999999999999E-2</v>
      </c>
      <c r="U6" s="14">
        <f>EnergyBalance!U6*EnergyBalance!U32</f>
        <v>583.76</v>
      </c>
      <c r="V6" s="66">
        <f>SUM(D6:U6)</f>
        <v>30166.022000000001</v>
      </c>
    </row>
    <row r="7" spans="1:27" x14ac:dyDescent="0.2">
      <c r="B7" s="17" t="s">
        <v>18</v>
      </c>
      <c r="C7" s="65" t="s">
        <v>19</v>
      </c>
      <c r="D7" s="78">
        <f>EnergyBalance!D7*EnergyBalance!D33</f>
        <v>-745.59484999999995</v>
      </c>
      <c r="E7" s="14">
        <f>EnergyBalance!E7*EnergyBalance!E33</f>
        <v>-1006.5324000000001</v>
      </c>
      <c r="F7" s="14">
        <f>EnergyBalance!F7*EnergyBalance!F33</f>
        <v>-1648.4854999999998</v>
      </c>
      <c r="G7" s="14">
        <f>EnergyBalance!G7*EnergyBalance!G33</f>
        <v>-1683.1424999999999</v>
      </c>
      <c r="H7" s="14">
        <f>EnergyBalance!H7*EnergyBalance!H33</f>
        <v>-295.38850000000002</v>
      </c>
      <c r="I7" s="14">
        <f>EnergyBalance!I7*EnergyBalance!I33</f>
        <v>-194.51650000000001</v>
      </c>
      <c r="J7" s="14">
        <f>EnergyBalance!J7*EnergyBalance!J33</f>
        <v>-1500.6420000000001</v>
      </c>
      <c r="K7" s="14">
        <f>EnergyBalance!K7*EnergyBalance!K33</f>
        <v>-400.84</v>
      </c>
      <c r="L7" s="14">
        <f>EnergyBalance!L7*EnergyBalance!L33</f>
        <v>-1239.28</v>
      </c>
      <c r="M7" s="14">
        <f>EnergyBalance!M7*EnergyBalance!M33</f>
        <v>-453.036</v>
      </c>
      <c r="N7" s="14">
        <f>EnergyBalance!N7*EnergyBalance!N33</f>
        <v>0</v>
      </c>
      <c r="O7" s="14">
        <f>EnergyBalance!O7*EnergyBalance!O33</f>
        <v>-54.302999999999997</v>
      </c>
      <c r="P7" s="14">
        <f>EnergyBalance!P7*EnergyBalance!P33</f>
        <v>0</v>
      </c>
      <c r="Q7" s="14">
        <f>EnergyBalance!Q7*EnergyBalance!Q33</f>
        <v>0</v>
      </c>
      <c r="R7" s="14">
        <f>EnergyBalance!R7*EnergyBalance!R33</f>
        <v>0</v>
      </c>
      <c r="S7" s="14">
        <f>EnergyBalance!S7*EnergyBalance!S33</f>
        <v>0</v>
      </c>
      <c r="T7" s="14">
        <f>EnergyBalance!T7*EnergyBalance!T33</f>
        <v>-6.4500000000000002E-2</v>
      </c>
      <c r="U7" s="14">
        <f>EnergyBalance!U7*EnergyBalance!U33</f>
        <v>-563.40200000000004</v>
      </c>
      <c r="V7" s="66">
        <f>SUM(D7:U7)</f>
        <v>-9785.22775</v>
      </c>
      <c r="X7" s="6"/>
    </row>
    <row r="8" spans="1:27" ht="15" x14ac:dyDescent="0.25">
      <c r="B8" s="61" t="s">
        <v>83</v>
      </c>
      <c r="C8" s="23" t="s">
        <v>84</v>
      </c>
      <c r="D8" s="24">
        <f>SUM(D5:D7)</f>
        <v>8719.0740000000023</v>
      </c>
      <c r="E8" s="25">
        <f t="shared" ref="E8:U8" si="0">SUM(E5:E7)</f>
        <v>7469.9580000000005</v>
      </c>
      <c r="F8" s="25">
        <f>SUM(F5:F7)</f>
        <v>14862.094500000003</v>
      </c>
      <c r="G8" s="25">
        <f t="shared" si="0"/>
        <v>521.77050000000008</v>
      </c>
      <c r="H8" s="25">
        <f t="shared" si="0"/>
        <v>309.60000000000002</v>
      </c>
      <c r="I8" s="25">
        <f t="shared" si="0"/>
        <v>131.613</v>
      </c>
      <c r="J8" s="25">
        <f t="shared" si="0"/>
        <v>-840.64200000000005</v>
      </c>
      <c r="K8" s="25">
        <f t="shared" si="0"/>
        <v>282.26000000000005</v>
      </c>
      <c r="L8" s="25">
        <f t="shared" si="0"/>
        <v>-159.72000000000003</v>
      </c>
      <c r="M8" s="25">
        <f t="shared" si="0"/>
        <v>143.99899999999997</v>
      </c>
      <c r="N8" s="25">
        <f t="shared" si="0"/>
        <v>4455</v>
      </c>
      <c r="O8" s="25">
        <f>SUM(O5:O7)</f>
        <v>2292.4312500000005</v>
      </c>
      <c r="P8" s="25">
        <f>SUM(P5:P7)</f>
        <v>502.66000000000008</v>
      </c>
      <c r="Q8" s="25">
        <f>SUM(Q5:Q7)</f>
        <v>263.8965</v>
      </c>
      <c r="R8" s="25">
        <f>SUM(R5:R7)</f>
        <v>125.66500000000008</v>
      </c>
      <c r="S8" s="25">
        <f t="shared" si="0"/>
        <v>3.5000000000000001E-3</v>
      </c>
      <c r="T8" s="25">
        <f t="shared" si="0"/>
        <v>1.1999999999999997E-2</v>
      </c>
      <c r="U8" s="25">
        <f t="shared" si="0"/>
        <v>20.357999999999947</v>
      </c>
      <c r="V8" s="26">
        <f>SUM(D8:U8)</f>
        <v>39100.033250000008</v>
      </c>
    </row>
    <row r="9" spans="1:27" x14ac:dyDescent="0.2">
      <c r="B9" s="12"/>
      <c r="C9" s="67" t="s">
        <v>20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8"/>
    </row>
    <row r="10" spans="1:27" x14ac:dyDescent="0.2">
      <c r="B10" s="17" t="s">
        <v>21</v>
      </c>
      <c r="C10" s="28" t="s">
        <v>22</v>
      </c>
      <c r="D10" s="18">
        <f>EnergyBalance!D10*EnergyBalance!D36</f>
        <v>-37.464700000000001</v>
      </c>
      <c r="E10" s="18">
        <f>EnergyBalance!E10*EnergyBalance!E36</f>
        <v>-317.19200000000001</v>
      </c>
      <c r="F10" s="18">
        <f>EnergyBalance!F10*EnergyBalance!F36</f>
        <v>0</v>
      </c>
      <c r="G10" s="18">
        <f>EnergyBalance!G10*EnergyBalance!G36</f>
        <v>-16.283999999999999</v>
      </c>
      <c r="H10" s="18">
        <f>EnergyBalance!H10*EnergyBalance!H36</f>
        <v>-2.1499999999999998E-2</v>
      </c>
      <c r="I10" s="18">
        <f>EnergyBalance!I10*EnergyBalance!I36</f>
        <v>-528.76099999999997</v>
      </c>
      <c r="J10" s="18">
        <f>EnergyBalance!J10*EnergyBalance!J36</f>
        <v>-164.50800000000001</v>
      </c>
      <c r="K10" s="18">
        <f>EnergyBalance!K10*EnergyBalance!K36</f>
        <v>-0.61599999999999999</v>
      </c>
      <c r="L10" s="18">
        <f>EnergyBalance!L10*EnergyBalance!L36</f>
        <v>-205.88</v>
      </c>
      <c r="M10" s="18">
        <f>EnergyBalance!M10*EnergyBalance!M36</f>
        <v>0</v>
      </c>
      <c r="N10" s="18">
        <f>EnergyBalance!N10*EnergyBalance!N36</f>
        <v>0</v>
      </c>
      <c r="O10" s="18">
        <f>EnergyBalance!O10*EnergyBalance!O36</f>
        <v>-3.21225</v>
      </c>
      <c r="P10" s="18">
        <f>EnergyBalance!P10*EnergyBalance!P36</f>
        <v>0</v>
      </c>
      <c r="Q10" s="18">
        <f>EnergyBalance!Q10*EnergyBalance!Q36</f>
        <v>0</v>
      </c>
      <c r="R10" s="18">
        <f>EnergyBalance!R10*EnergyBalance!R36</f>
        <v>0</v>
      </c>
      <c r="S10" s="18">
        <f>EnergyBalance!S10*EnergyBalance!S36</f>
        <v>-0.76</v>
      </c>
      <c r="T10" s="19">
        <f>EnergyBalance!T10*EnergyBalance!T36</f>
        <v>0</v>
      </c>
      <c r="U10" s="19">
        <f>EnergyBalance!U10*EnergyBalance!U36</f>
        <v>0</v>
      </c>
      <c r="V10" s="69">
        <f>SUM(D10:U10)</f>
        <v>-1274.6994499999998</v>
      </c>
    </row>
    <row r="11" spans="1:27" x14ac:dyDescent="0.2">
      <c r="B11" s="17" t="s">
        <v>6</v>
      </c>
      <c r="C11" s="29" t="s">
        <v>23</v>
      </c>
      <c r="D11" s="18">
        <f>EnergyBalance!D11*EnergyBalance!D37</f>
        <v>-6238.7780000000012</v>
      </c>
      <c r="E11" s="18">
        <f>EnergyBalance!E11*EnergyBalance!E37</f>
        <v>-2254.2175999999999</v>
      </c>
      <c r="F11" s="18">
        <f>EnergyBalance!F11*EnergyBalance!F37</f>
        <v>0</v>
      </c>
      <c r="G11" s="18">
        <f>EnergyBalance!G11*EnergyBalance!G37</f>
        <v>-30.160499999999999</v>
      </c>
      <c r="H11" s="18">
        <f>EnergyBalance!H11*EnergyBalance!H37</f>
        <v>0</v>
      </c>
      <c r="I11" s="18">
        <f>EnergyBalance!I11*EnergyBalance!I37</f>
        <v>-23.835000000000001</v>
      </c>
      <c r="J11" s="18">
        <f>EnergyBalance!J11*EnergyBalance!J37</f>
        <v>0</v>
      </c>
      <c r="K11" s="18">
        <f>EnergyBalance!K11*EnergyBalance!K37</f>
        <v>0</v>
      </c>
      <c r="L11" s="18">
        <f>EnergyBalance!L11*EnergyBalance!L37</f>
        <v>-524.78</v>
      </c>
      <c r="M11" s="18">
        <f>EnergyBalance!M11*EnergyBalance!M37</f>
        <v>-33.529000000000003</v>
      </c>
      <c r="N11" s="18">
        <f>EnergyBalance!N11*EnergyBalance!N37</f>
        <v>-4455</v>
      </c>
      <c r="O11" s="18">
        <f>EnergyBalance!O11*EnergyBalance!O37</f>
        <v>-527.25918750000005</v>
      </c>
      <c r="P11" s="18">
        <f>EnergyBalance!P11*EnergyBalance!P37</f>
        <v>-502.66000000000008</v>
      </c>
      <c r="Q11" s="18">
        <f>EnergyBalance!Q11*EnergyBalance!Q37</f>
        <v>-263.8965</v>
      </c>
      <c r="R11" s="18">
        <f>EnergyBalance!R11*EnergyBalance!R37</f>
        <v>-68</v>
      </c>
      <c r="S11" s="18">
        <f>EnergyBalance!S11*EnergyBalance!S37</f>
        <v>-16.474499999999999</v>
      </c>
      <c r="T11" s="18">
        <f>EnergyBalance!T11*EnergyBalance!T37</f>
        <v>868.77949999999998</v>
      </c>
      <c r="U11" s="18">
        <f>EnergyBalance!U11*EnergyBalance!U37</f>
        <v>5790.5</v>
      </c>
      <c r="V11" s="69">
        <f>SUM(D11:U11)</f>
        <v>-8279.3107875000023</v>
      </c>
      <c r="Y11" s="6"/>
    </row>
    <row r="12" spans="1:27" x14ac:dyDescent="0.2">
      <c r="B12" s="17" t="s">
        <v>24</v>
      </c>
      <c r="C12" s="29" t="s">
        <v>25</v>
      </c>
      <c r="D12" s="18">
        <f>EnergyBalance!D12*EnergyBalance!D38</f>
        <v>-104.9074</v>
      </c>
      <c r="E12" s="18">
        <f>EnergyBalance!E12*EnergyBalance!E38</f>
        <v>-120.5204</v>
      </c>
      <c r="F12" s="18">
        <f>EnergyBalance!F12*EnergyBalance!F38</f>
        <v>0</v>
      </c>
      <c r="G12" s="18">
        <f>EnergyBalance!G12*EnergyBalance!G38</f>
        <v>-7.6189999999999998</v>
      </c>
      <c r="H12" s="18">
        <f>EnergyBalance!H12*EnergyBalance!H38</f>
        <v>0</v>
      </c>
      <c r="I12" s="18">
        <f>EnergyBalance!I12*EnergyBalance!I38</f>
        <v>-0.23350000000000001</v>
      </c>
      <c r="J12" s="18">
        <f>EnergyBalance!J12*EnergyBalance!J38</f>
        <v>0</v>
      </c>
      <c r="K12" s="18">
        <f>EnergyBalance!K12*EnergyBalance!K38</f>
        <v>0</v>
      </c>
      <c r="L12" s="18">
        <f>EnergyBalance!L12*EnergyBalance!L38</f>
        <v>-15.2</v>
      </c>
      <c r="M12" s="18">
        <f>EnergyBalance!M12*EnergyBalance!M38</f>
        <v>-1.772</v>
      </c>
      <c r="N12" s="18">
        <f>EnergyBalance!N12*EnergyBalance!N38</f>
        <v>0</v>
      </c>
      <c r="O12" s="18">
        <f>EnergyBalance!O12*EnergyBalance!O38</f>
        <v>-105.15525</v>
      </c>
      <c r="P12" s="18">
        <f>EnergyBalance!P12*EnergyBalance!P38</f>
        <v>0</v>
      </c>
      <c r="Q12" s="18">
        <f>EnergyBalance!Q12*EnergyBalance!Q38</f>
        <v>0</v>
      </c>
      <c r="R12" s="18">
        <f>EnergyBalance!R12*EnergyBalance!R38</f>
        <v>0</v>
      </c>
      <c r="S12" s="18">
        <f>EnergyBalance!S12*EnergyBalance!S38</f>
        <v>-0.78449999999999998</v>
      </c>
      <c r="T12" s="18">
        <f>EnergyBalance!T12*EnergyBalance!T38</f>
        <v>329.37150000000003</v>
      </c>
      <c r="U12" s="18">
        <f>EnergyBalance!U12*EnergyBalance!U38</f>
        <v>0</v>
      </c>
      <c r="V12" s="69">
        <f>SUM(D12:U12)</f>
        <v>-26.820549999999912</v>
      </c>
    </row>
    <row r="13" spans="1:27" x14ac:dyDescent="0.2">
      <c r="B13" s="17" t="s">
        <v>26</v>
      </c>
      <c r="C13" s="29" t="s">
        <v>27</v>
      </c>
      <c r="D13" s="18">
        <f>EnergyBalance!D13*EnergyBalance!D39</f>
        <v>0</v>
      </c>
      <c r="E13" s="18">
        <f>EnergyBalance!E13*EnergyBalance!E39</f>
        <v>0</v>
      </c>
      <c r="F13" s="18">
        <f>EnergyBalance!F13*EnergyBalance!F39</f>
        <v>-15868.2305</v>
      </c>
      <c r="G13" s="18">
        <f>EnergyBalance!G13*EnergyBalance!G39</f>
        <v>5701.34</v>
      </c>
      <c r="H13" s="18">
        <f>EnergyBalance!H13*EnergyBalance!H39</f>
        <v>969.47799999999995</v>
      </c>
      <c r="I13" s="18">
        <f>EnergyBalance!I13*EnergyBalance!I39</f>
        <v>1086.3040000000001</v>
      </c>
      <c r="J13" s="18">
        <f>EnergyBalance!J13*EnergyBalance!J39</f>
        <v>3354.9119999999998</v>
      </c>
      <c r="K13" s="18">
        <f>EnergyBalance!K13*EnergyBalance!K39</f>
        <v>970.28800000000001</v>
      </c>
      <c r="L13" s="18">
        <f>EnergyBalance!L13*EnergyBalance!L39</f>
        <v>2285.1019999999999</v>
      </c>
      <c r="M13" s="18">
        <f>EnergyBalance!M13*EnergyBalance!M39</f>
        <v>1299.9449999999999</v>
      </c>
      <c r="N13" s="18">
        <f>EnergyBalance!N13*EnergyBalance!N39</f>
        <v>0</v>
      </c>
      <c r="O13" s="18">
        <f>EnergyBalance!O13*EnergyBalance!O39</f>
        <v>0</v>
      </c>
      <c r="P13" s="18">
        <f>EnergyBalance!P13*EnergyBalance!P39</f>
        <v>0</v>
      </c>
      <c r="Q13" s="18">
        <f>EnergyBalance!Q13*EnergyBalance!Q39</f>
        <v>0</v>
      </c>
      <c r="R13" s="18">
        <f>EnergyBalance!R13*EnergyBalance!R39</f>
        <v>0</v>
      </c>
      <c r="S13" s="18">
        <f>EnergyBalance!S13*EnergyBalance!S39</f>
        <v>0</v>
      </c>
      <c r="T13" s="18">
        <f>EnergyBalance!T13*EnergyBalance!T39</f>
        <v>0</v>
      </c>
      <c r="U13" s="18">
        <f>EnergyBalance!U13*EnergyBalance!U39</f>
        <v>0</v>
      </c>
      <c r="V13" s="69">
        <f>SUM(D13:U13)</f>
        <v>-200.86150000000021</v>
      </c>
    </row>
    <row r="14" spans="1:27" ht="15" x14ac:dyDescent="0.25">
      <c r="B14" s="12"/>
      <c r="C14" s="23" t="s">
        <v>28</v>
      </c>
      <c r="D14" s="27">
        <f>SUM(D10:D13)</f>
        <v>-6381.1501000000017</v>
      </c>
      <c r="E14" s="25">
        <f>SUM(E10:E13)</f>
        <v>-2691.93</v>
      </c>
      <c r="F14" s="25">
        <f>SUM(F10:F13)</f>
        <v>-15868.2305</v>
      </c>
      <c r="G14" s="25">
        <f t="shared" ref="G14:M14" si="1">SUM(G10:G13)</f>
        <v>5647.2764999999999</v>
      </c>
      <c r="H14" s="25">
        <f t="shared" si="1"/>
        <v>969.45650000000001</v>
      </c>
      <c r="I14" s="25">
        <f t="shared" si="1"/>
        <v>533.47450000000003</v>
      </c>
      <c r="J14" s="25">
        <f t="shared" si="1"/>
        <v>3190.404</v>
      </c>
      <c r="K14" s="25">
        <f t="shared" si="1"/>
        <v>969.67200000000003</v>
      </c>
      <c r="L14" s="25">
        <f t="shared" si="1"/>
        <v>1539.2419999999997</v>
      </c>
      <c r="M14" s="25">
        <f t="shared" si="1"/>
        <v>1264.644</v>
      </c>
      <c r="N14" s="25">
        <f t="shared" ref="N14:U14" si="2">SUM(N10:N13)</f>
        <v>-4455</v>
      </c>
      <c r="O14" s="25">
        <f t="shared" si="2"/>
        <v>-635.62668750000012</v>
      </c>
      <c r="P14" s="25">
        <f t="shared" si="2"/>
        <v>-502.66000000000008</v>
      </c>
      <c r="Q14" s="25">
        <f t="shared" si="2"/>
        <v>-263.8965</v>
      </c>
      <c r="R14" s="25">
        <f t="shared" si="2"/>
        <v>-68</v>
      </c>
      <c r="S14" s="25">
        <f t="shared" si="2"/>
        <v>-18.019000000000002</v>
      </c>
      <c r="T14" s="25">
        <f t="shared" si="2"/>
        <v>1198.1510000000001</v>
      </c>
      <c r="U14" s="25">
        <f t="shared" si="2"/>
        <v>5790.5</v>
      </c>
      <c r="V14" s="26">
        <f>SUM(D14:U14)</f>
        <v>-9781.6922875</v>
      </c>
    </row>
    <row r="15" spans="1:27" x14ac:dyDescent="0.2">
      <c r="B15" s="12"/>
      <c r="C15" s="67" t="s">
        <v>29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8"/>
    </row>
    <row r="16" spans="1:27" x14ac:dyDescent="0.2">
      <c r="A16" s="2"/>
      <c r="B16" s="17" t="s">
        <v>30</v>
      </c>
      <c r="C16" s="30" t="s">
        <v>31</v>
      </c>
      <c r="D16" s="71">
        <f>EnergyBalance!D16*EnergyBalance!D42</f>
        <v>231.76075</v>
      </c>
      <c r="E16" s="71">
        <f>EnergyBalance!E16*EnergyBalance!E42</f>
        <v>2063.9171999999999</v>
      </c>
      <c r="F16" s="71"/>
      <c r="G16" s="71">
        <f>EnergyBalance!G16*EnergyBalance!G42</f>
        <v>862.053</v>
      </c>
      <c r="H16" s="71">
        <f>EnergyBalance!H16*EnergyBalance!H42</f>
        <v>72.9495</v>
      </c>
      <c r="I16" s="71">
        <f>EnergyBalance!I16*EnergyBalance!I42</f>
        <v>190.17599999999999</v>
      </c>
      <c r="J16" s="71">
        <f>EnergyBalance!J16*EnergyBalance!J42</f>
        <v>3.1680000000000001</v>
      </c>
      <c r="K16" s="71">
        <f>EnergyBalance!K16*EnergyBalance!K42</f>
        <v>0</v>
      </c>
      <c r="L16" s="71">
        <f>EnergyBalance!L16*EnergyBalance!L42</f>
        <v>15.38</v>
      </c>
      <c r="M16" s="71">
        <f>EnergyBalance!M16*EnergyBalance!M42</f>
        <v>0.92</v>
      </c>
      <c r="N16" s="72">
        <f>EnergyBalance!N16*EnergyBalance!N42</f>
        <v>0</v>
      </c>
      <c r="O16" s="71">
        <f>EnergyBalance!O16*EnergyBalance!O42</f>
        <v>895.44524999999999</v>
      </c>
      <c r="P16" s="71">
        <f>EnergyBalance!P16*EnergyBalance!P42</f>
        <v>0</v>
      </c>
      <c r="Q16" s="71">
        <f>EnergyBalance!Q16*EnergyBalance!Q42</f>
        <v>0</v>
      </c>
      <c r="R16" s="71">
        <f>EnergyBalance!R16*EnergyBalance!R42</f>
        <v>50</v>
      </c>
      <c r="S16" s="71">
        <f>EnergyBalance!S16*EnergyBalance!S42</f>
        <v>0</v>
      </c>
      <c r="T16" s="71">
        <f>EnergyBalance!T16*EnergyBalance!T42</f>
        <v>432.74250000000001</v>
      </c>
      <c r="U16" s="71">
        <f>EnergyBalance!U16*EnergyBalance!U42</f>
        <v>1435.8710000000001</v>
      </c>
      <c r="V16" s="73">
        <f>SUM(D16:U16)</f>
        <v>6254.3832000000002</v>
      </c>
    </row>
    <row r="17" spans="1:22" x14ac:dyDescent="0.2">
      <c r="A17" s="2"/>
      <c r="B17" s="17" t="s">
        <v>32</v>
      </c>
      <c r="C17" s="31" t="s">
        <v>33</v>
      </c>
      <c r="D17" s="71">
        <f>EnergyBalance!D17*EnergyBalance!D43</f>
        <v>37.001249999999999</v>
      </c>
      <c r="E17" s="71">
        <f>EnergyBalance!E17*EnergyBalance!E43</f>
        <v>700.69200000000001</v>
      </c>
      <c r="F17" s="71"/>
      <c r="G17" s="71">
        <f>EnergyBalance!G17*EnergyBalance!G43</f>
        <v>368.84399999999999</v>
      </c>
      <c r="H17" s="71">
        <f>EnergyBalance!H17*EnergyBalance!H43</f>
        <v>1.677</v>
      </c>
      <c r="I17" s="71">
        <f>EnergyBalance!I17*EnergyBalance!I43</f>
        <v>31.602</v>
      </c>
      <c r="J17" s="71">
        <f>EnergyBalance!J17*EnergyBalance!J43</f>
        <v>5.72</v>
      </c>
      <c r="K17" s="71">
        <f>EnergyBalance!K17*EnergyBalance!K43</f>
        <v>0</v>
      </c>
      <c r="L17" s="71">
        <f>EnergyBalance!L17*EnergyBalance!L43</f>
        <v>19.32</v>
      </c>
      <c r="M17" s="71">
        <f>EnergyBalance!M17*EnergyBalance!M43</f>
        <v>0.24199999999999999</v>
      </c>
      <c r="N17" s="72">
        <f>EnergyBalance!N17*EnergyBalance!N43</f>
        <v>0</v>
      </c>
      <c r="O17" s="71">
        <f>EnergyBalance!O17*EnergyBalance!O43</f>
        <v>39</v>
      </c>
      <c r="P17" s="71">
        <f>EnergyBalance!P17*EnergyBalance!P43</f>
        <v>0</v>
      </c>
      <c r="Q17" s="71">
        <f>EnergyBalance!Q17*EnergyBalance!Q43</f>
        <v>0</v>
      </c>
      <c r="R17" s="71">
        <f>EnergyBalance!R17*EnergyBalance!R43</f>
        <v>7.5</v>
      </c>
      <c r="S17" s="71">
        <f>EnergyBalance!S17*EnergyBalance!S43</f>
        <v>0.60850000000000004</v>
      </c>
      <c r="T17" s="71">
        <f>EnergyBalance!T17*EnergyBalance!T43</f>
        <v>127.32299999999999</v>
      </c>
      <c r="U17" s="71">
        <f>EnergyBalance!U17*EnergyBalance!U43</f>
        <v>1263.6955</v>
      </c>
      <c r="V17" s="73">
        <f t="shared" ref="V17:V24" si="3">SUM(D17:U17)</f>
        <v>2603.2252500000004</v>
      </c>
    </row>
    <row r="18" spans="1:22" x14ac:dyDescent="0.2">
      <c r="A18" s="2"/>
      <c r="B18" s="17" t="s">
        <v>34</v>
      </c>
      <c r="C18" s="31" t="s">
        <v>35</v>
      </c>
      <c r="D18" s="71">
        <f>EnergyBalance!D18*EnergyBalance!D44</f>
        <v>1233.0409000000002</v>
      </c>
      <c r="E18" s="71">
        <f>EnergyBalance!E18*EnergyBalance!E44</f>
        <v>1774.8644000000002</v>
      </c>
      <c r="F18" s="71"/>
      <c r="G18" s="71">
        <f>EnergyBalance!G18*EnergyBalance!G44</f>
        <v>298.68</v>
      </c>
      <c r="H18" s="71">
        <f>EnergyBalance!H18*EnergyBalance!H44</f>
        <v>36.356499999999997</v>
      </c>
      <c r="I18" s="71">
        <f>EnergyBalance!I18*EnergyBalance!I44</f>
        <v>142.97149999999999</v>
      </c>
      <c r="J18" s="71">
        <f>EnergyBalance!J18*EnergyBalance!J44</f>
        <v>7.766</v>
      </c>
      <c r="K18" s="71">
        <f>EnergyBalance!K18*EnergyBalance!K44</f>
        <v>44.066000000000003</v>
      </c>
      <c r="L18" s="71">
        <f>EnergyBalance!L18*EnergyBalance!L44</f>
        <v>286.0505</v>
      </c>
      <c r="M18" s="71">
        <f>EnergyBalance!M18*EnergyBalance!M44</f>
        <v>191.57300000000001</v>
      </c>
      <c r="N18" s="72">
        <f>EnergyBalance!N18*EnergyBalance!N44</f>
        <v>0</v>
      </c>
      <c r="O18" s="71">
        <f>EnergyBalance!O18*EnergyBalance!O44</f>
        <v>541.25324999999998</v>
      </c>
      <c r="P18" s="71">
        <f>EnergyBalance!P18*EnergyBalance!P44</f>
        <v>0</v>
      </c>
      <c r="Q18" s="71">
        <f>EnergyBalance!Q18*EnergyBalance!Q44</f>
        <v>0</v>
      </c>
      <c r="R18" s="71">
        <f>EnergyBalance!R18*EnergyBalance!R44</f>
        <v>0</v>
      </c>
      <c r="S18" s="71">
        <f>EnergyBalance!S18*EnergyBalance!S44</f>
        <v>58.595999999999997</v>
      </c>
      <c r="T18" s="71">
        <f>EnergyBalance!T18*EnergyBalance!T44</f>
        <v>316.79149999999998</v>
      </c>
      <c r="U18" s="71">
        <f>EnergyBalance!U18*EnergyBalance!U44</f>
        <v>2044.222</v>
      </c>
      <c r="V18" s="73">
        <f t="shared" si="3"/>
        <v>6976.2315499999995</v>
      </c>
    </row>
    <row r="19" spans="1:22" x14ac:dyDescent="0.2">
      <c r="A19" s="2"/>
      <c r="B19" s="17" t="s">
        <v>36</v>
      </c>
      <c r="C19" s="31" t="s">
        <v>37</v>
      </c>
      <c r="D19" s="71">
        <f>EnergyBalance!D19*EnergyBalance!D45</f>
        <v>28.665000000000003</v>
      </c>
      <c r="E19" s="71">
        <f>EnergyBalance!E19*EnergyBalance!E45</f>
        <v>80.482399999999998</v>
      </c>
      <c r="F19" s="71"/>
      <c r="G19" s="71">
        <f>EnergyBalance!G19*EnergyBalance!G45</f>
        <v>366.58800000000002</v>
      </c>
      <c r="H19" s="71">
        <f>EnergyBalance!H19*EnergyBalance!H45</f>
        <v>0.47299999999999998</v>
      </c>
      <c r="I19" s="71">
        <f>EnergyBalance!I19*EnergyBalance!I45</f>
        <v>16.169</v>
      </c>
      <c r="J19" s="71">
        <f>EnergyBalance!J19*EnergyBalance!J45</f>
        <v>1.716</v>
      </c>
      <c r="K19" s="71">
        <f>EnergyBalance!K19*EnergyBalance!K45</f>
        <v>0</v>
      </c>
      <c r="L19" s="71">
        <f>EnergyBalance!L19*EnergyBalance!L45</f>
        <v>13.74</v>
      </c>
      <c r="M19" s="71">
        <f>EnergyBalance!M19*EnergyBalance!M45</f>
        <v>0</v>
      </c>
      <c r="N19" s="72">
        <f>EnergyBalance!N19*EnergyBalance!N45</f>
        <v>0</v>
      </c>
      <c r="O19" s="71">
        <f>EnergyBalance!O19*EnergyBalance!O45</f>
        <v>47.314499999999995</v>
      </c>
      <c r="P19" s="71">
        <f>EnergyBalance!P19*EnergyBalance!P45</f>
        <v>0</v>
      </c>
      <c r="Q19" s="71">
        <f>EnergyBalance!Q19*EnergyBalance!Q45</f>
        <v>0</v>
      </c>
      <c r="R19" s="71">
        <f>EnergyBalance!R19*EnergyBalance!R45</f>
        <v>0</v>
      </c>
      <c r="S19" s="71">
        <f>EnergyBalance!S19*EnergyBalance!S45</f>
        <v>5.0000000000000001E-4</v>
      </c>
      <c r="T19" s="71">
        <f>EnergyBalance!T19*EnergyBalance!T45</f>
        <v>7.7869999999999999</v>
      </c>
      <c r="U19" s="71">
        <f>EnergyBalance!U19*EnergyBalance!U45</f>
        <v>9.6930000000000014</v>
      </c>
      <c r="V19" s="73">
        <f t="shared" si="3"/>
        <v>572.62840000000006</v>
      </c>
    </row>
    <row r="20" spans="1:22" x14ac:dyDescent="0.2">
      <c r="A20" s="2"/>
      <c r="B20" s="17" t="s">
        <v>38</v>
      </c>
      <c r="C20" s="31" t="s">
        <v>39</v>
      </c>
      <c r="D20" s="71">
        <f>EnergyBalance!D20*EnergyBalance!D46</f>
        <v>0.36140000000000005</v>
      </c>
      <c r="E20" s="71">
        <f>EnergyBalance!E20*EnergyBalance!E46</f>
        <v>8.4995999999999992</v>
      </c>
      <c r="F20" s="71"/>
      <c r="G20" s="71">
        <f>EnergyBalance!G20*EnergyBalance!G46</f>
        <v>3856.2855</v>
      </c>
      <c r="H20" s="71">
        <f>EnergyBalance!H20*EnergyBalance!H46</f>
        <v>1047.652</v>
      </c>
      <c r="I20" s="71">
        <f>EnergyBalance!I20*EnergyBalance!I46</f>
        <v>94.230999999999995</v>
      </c>
      <c r="J20" s="71">
        <f>EnergyBalance!J20*EnergyBalance!J46</f>
        <v>2394.2159999999999</v>
      </c>
      <c r="K20" s="71">
        <f>EnergyBalance!K20*EnergyBalance!K46</f>
        <v>0</v>
      </c>
      <c r="L20" s="71">
        <f>EnergyBalance!L20*EnergyBalance!L46</f>
        <v>33.24</v>
      </c>
      <c r="M20" s="71">
        <f>EnergyBalance!M20*EnergyBalance!M46</f>
        <v>0</v>
      </c>
      <c r="N20" s="72">
        <f>EnergyBalance!N20*EnergyBalance!N46</f>
        <v>0</v>
      </c>
      <c r="O20" s="71">
        <f>EnergyBalance!O20*EnergyBalance!O46</f>
        <v>120.75</v>
      </c>
      <c r="P20" s="71">
        <f>EnergyBalance!P20*EnergyBalance!P46</f>
        <v>0</v>
      </c>
      <c r="Q20" s="71">
        <f>EnergyBalance!Q20*EnergyBalance!Q46</f>
        <v>0</v>
      </c>
      <c r="R20" s="71">
        <f>EnergyBalance!R20*EnergyBalance!R46</f>
        <v>0</v>
      </c>
      <c r="S20" s="71">
        <f>EnergyBalance!S20*EnergyBalance!S46</f>
        <v>0</v>
      </c>
      <c r="T20" s="71">
        <f>EnergyBalance!T20*EnergyBalance!T46</f>
        <v>0</v>
      </c>
      <c r="U20" s="71">
        <f>EnergyBalance!U20*EnergyBalance!U46</f>
        <v>132.98599999999999</v>
      </c>
      <c r="V20" s="73">
        <f t="shared" si="3"/>
        <v>7688.2214999999987</v>
      </c>
    </row>
    <row r="21" spans="1:22" x14ac:dyDescent="0.2">
      <c r="A21" s="2"/>
      <c r="B21" s="17" t="s">
        <v>40</v>
      </c>
      <c r="C21" s="32" t="s">
        <v>41</v>
      </c>
      <c r="D21" s="20">
        <f>EnergyBalance!D21*EnergyBalance!D47</f>
        <v>773.00014999999871</v>
      </c>
      <c r="E21" s="20">
        <f>EnergyBalance!E21*EnergyBalance!E47</f>
        <v>0</v>
      </c>
      <c r="F21" s="20"/>
      <c r="G21" s="20">
        <f>EnergyBalance!G21*EnergyBalance!G47</f>
        <v>0</v>
      </c>
      <c r="H21" s="20">
        <f>EnergyBalance!H21*EnergyBalance!H47</f>
        <v>0</v>
      </c>
      <c r="I21" s="20">
        <f>EnergyBalance!I21*EnergyBalance!I47</f>
        <v>0</v>
      </c>
      <c r="J21" s="20">
        <f>EnergyBalance!J21*EnergyBalance!J47</f>
        <v>0</v>
      </c>
      <c r="K21" s="20">
        <f>EnergyBalance!K21*EnergyBalance!K47</f>
        <v>0</v>
      </c>
      <c r="L21" s="20">
        <f>EnergyBalance!L21*EnergyBalance!L47</f>
        <v>0</v>
      </c>
      <c r="M21" s="20">
        <f>EnergyBalance!M21*EnergyBalance!M47</f>
        <v>0</v>
      </c>
      <c r="N21" s="20">
        <f>EnergyBalance!N21*EnergyBalance!N47</f>
        <v>0</v>
      </c>
      <c r="O21" s="20">
        <f>EnergyBalance!O21*EnergyBalance!O47</f>
        <v>0</v>
      </c>
      <c r="P21" s="20">
        <f>EnergyBalance!P21*EnergyBalance!P47</f>
        <v>0</v>
      </c>
      <c r="Q21" s="20">
        <f>EnergyBalance!Q21*EnergyBalance!Q47</f>
        <v>0</v>
      </c>
      <c r="R21" s="20">
        <f>EnergyBalance!R21*EnergyBalance!R47</f>
        <v>0</v>
      </c>
      <c r="S21" s="20">
        <f>EnergyBalance!S21*EnergyBalance!S47</f>
        <v>0</v>
      </c>
      <c r="T21" s="20">
        <f>EnergyBalance!T21*EnergyBalance!T47</f>
        <v>313.51900000000001</v>
      </c>
      <c r="U21" s="20">
        <f>EnergyBalance!U21*EnergyBalance!U47</f>
        <v>325</v>
      </c>
      <c r="V21" s="74">
        <f t="shared" si="3"/>
        <v>1411.5191499999987</v>
      </c>
    </row>
    <row r="22" spans="1:22" x14ac:dyDescent="0.2">
      <c r="A22" s="2"/>
      <c r="B22" s="17" t="s">
        <v>46</v>
      </c>
      <c r="C22" s="31" t="s">
        <v>42</v>
      </c>
      <c r="D22" s="71">
        <f>EnergyBalance!D22*EnergyBalance!D48</f>
        <v>34.094450000000002</v>
      </c>
      <c r="E22" s="71">
        <f>EnergyBalance!E22*EnergyBalance!E48</f>
        <v>253.5292</v>
      </c>
      <c r="F22" s="71"/>
      <c r="G22" s="71">
        <f>EnergyBalance!G22*EnergyBalance!G48</f>
        <v>76.465000000000003</v>
      </c>
      <c r="H22" s="71">
        <f>EnergyBalance!H22*EnergyBalance!H48</f>
        <v>4.7945000000000002</v>
      </c>
      <c r="I22" s="71">
        <f>EnergyBalance!I22*EnergyBalance!I48</f>
        <v>199.87350000000001</v>
      </c>
      <c r="J22" s="71">
        <f>EnergyBalance!J22*EnergyBalance!J48</f>
        <v>3.1459999999999999</v>
      </c>
      <c r="K22" s="71">
        <f>EnergyBalance!K22*EnergyBalance!K48</f>
        <v>899.20600000000002</v>
      </c>
      <c r="L22" s="71">
        <f>EnergyBalance!L22*EnergyBalance!L48</f>
        <v>52.04</v>
      </c>
      <c r="M22" s="71">
        <f>EnergyBalance!M22*EnergyBalance!M48</f>
        <v>800.72900000000004</v>
      </c>
      <c r="N22" s="72">
        <f>EnergyBalance!N22*EnergyBalance!N48</f>
        <v>0</v>
      </c>
      <c r="O22" s="71">
        <f>EnergyBalance!O22*EnergyBalance!O48</f>
        <v>0</v>
      </c>
      <c r="P22" s="71">
        <f>EnergyBalance!P22*EnergyBalance!P48</f>
        <v>0</v>
      </c>
      <c r="Q22" s="71">
        <f>EnergyBalance!Q22*EnergyBalance!Q48</f>
        <v>0</v>
      </c>
      <c r="R22" s="71">
        <f>EnergyBalance!R22*EnergyBalance!R48</f>
        <v>0</v>
      </c>
      <c r="S22" s="71">
        <f>EnergyBalance!S22*EnergyBalance!S48</f>
        <v>0</v>
      </c>
      <c r="T22" s="71">
        <f>EnergyBalance!T22*EnergyBalance!T48</f>
        <v>0</v>
      </c>
      <c r="U22" s="71">
        <f>EnergyBalance!U22*EnergyBalance!U48</f>
        <v>0</v>
      </c>
      <c r="V22" s="73">
        <f t="shared" si="3"/>
        <v>2323.8776500000004</v>
      </c>
    </row>
    <row r="23" spans="1:22" x14ac:dyDescent="0.2">
      <c r="A23" s="2"/>
      <c r="B23" s="17" t="s">
        <v>47</v>
      </c>
      <c r="C23" s="31" t="s">
        <v>43</v>
      </c>
      <c r="D23" s="71">
        <f>EnergyBalance!D23*EnergyBalance!D49</f>
        <v>0</v>
      </c>
      <c r="E23" s="71">
        <f>EnergyBalance!E23*EnergyBalance!E49</f>
        <v>0</v>
      </c>
      <c r="F23" s="71"/>
      <c r="G23" s="71">
        <f>EnergyBalance!G23*EnergyBalance!G49</f>
        <v>146.90600000000001</v>
      </c>
      <c r="H23" s="71">
        <f>EnergyBalance!H23*EnergyBalance!H49</f>
        <v>0</v>
      </c>
      <c r="I23" s="71">
        <f>EnergyBalance!I23*EnergyBalance!I49</f>
        <v>0</v>
      </c>
      <c r="J23" s="71">
        <f>EnergyBalance!J23*EnergyBalance!J49</f>
        <v>0</v>
      </c>
      <c r="K23" s="71">
        <f>EnergyBalance!K23*EnergyBalance!K49</f>
        <v>0</v>
      </c>
      <c r="L23" s="71">
        <f>EnergyBalance!L23*EnergyBalance!L49</f>
        <v>902.14</v>
      </c>
      <c r="M23" s="71">
        <f>EnergyBalance!M23*EnergyBalance!M49</f>
        <v>6.5</v>
      </c>
      <c r="N23" s="72">
        <f>EnergyBalance!N23*EnergyBalance!N49</f>
        <v>0</v>
      </c>
      <c r="O23" s="20">
        <f>EnergyBalance!O23*EnergyBalance!O49</f>
        <v>0</v>
      </c>
      <c r="P23" s="20">
        <f>EnergyBalance!P23*EnergyBalance!P49</f>
        <v>0</v>
      </c>
      <c r="Q23" s="20">
        <f>EnergyBalance!Q23*EnergyBalance!Q49</f>
        <v>0</v>
      </c>
      <c r="R23" s="20">
        <f>EnergyBalance!R23*EnergyBalance!R49</f>
        <v>0</v>
      </c>
      <c r="S23" s="71">
        <f>EnergyBalance!S23*EnergyBalance!S49</f>
        <v>0</v>
      </c>
      <c r="T23" s="71">
        <f>EnergyBalance!T23*EnergyBalance!T49</f>
        <v>0</v>
      </c>
      <c r="U23" s="71">
        <f>EnergyBalance!U23*EnergyBalance!U49</f>
        <v>0</v>
      </c>
      <c r="V23" s="73">
        <f t="shared" si="3"/>
        <v>1055.546</v>
      </c>
    </row>
    <row r="24" spans="1:22" ht="15" x14ac:dyDescent="0.25">
      <c r="A24" s="2"/>
      <c r="B24" s="61" t="s">
        <v>49</v>
      </c>
      <c r="C24" s="23" t="s">
        <v>82</v>
      </c>
      <c r="D24" s="21">
        <f>SUM(D16:D23)</f>
        <v>2337.9238999999989</v>
      </c>
      <c r="E24" s="21">
        <f>SUM(E16:E23)</f>
        <v>4881.9848000000002</v>
      </c>
      <c r="F24" s="21"/>
      <c r="G24" s="21">
        <f t="shared" ref="G24:M24" si="4">SUM(G16:G23)</f>
        <v>5975.8215</v>
      </c>
      <c r="H24" s="21">
        <f t="shared" si="4"/>
        <v>1163.9024999999999</v>
      </c>
      <c r="I24" s="21">
        <f t="shared" si="4"/>
        <v>675.02300000000002</v>
      </c>
      <c r="J24" s="21">
        <f t="shared" si="4"/>
        <v>2415.732</v>
      </c>
      <c r="K24" s="21">
        <f t="shared" si="4"/>
        <v>943.27200000000005</v>
      </c>
      <c r="L24" s="21">
        <f t="shared" si="4"/>
        <v>1321.9105</v>
      </c>
      <c r="M24" s="21">
        <f t="shared" si="4"/>
        <v>999.96400000000006</v>
      </c>
      <c r="N24" s="21">
        <f t="shared" ref="N24:U24" si="5">SUM(N16:N23)</f>
        <v>0</v>
      </c>
      <c r="O24" s="21">
        <f t="shared" si="5"/>
        <v>1643.7629999999999</v>
      </c>
      <c r="P24" s="21">
        <f t="shared" si="5"/>
        <v>0</v>
      </c>
      <c r="Q24" s="21">
        <f t="shared" si="5"/>
        <v>0</v>
      </c>
      <c r="R24" s="21">
        <f t="shared" si="5"/>
        <v>57.5</v>
      </c>
      <c r="S24" s="21">
        <f t="shared" si="5"/>
        <v>59.204999999999998</v>
      </c>
      <c r="T24" s="21">
        <f t="shared" si="5"/>
        <v>1198.163</v>
      </c>
      <c r="U24" s="21">
        <f t="shared" si="5"/>
        <v>5211.4674999999997</v>
      </c>
      <c r="V24" s="22">
        <f t="shared" si="3"/>
        <v>28885.632700000002</v>
      </c>
    </row>
    <row r="25" spans="1:22" x14ac:dyDescent="0.2">
      <c r="A25" s="2"/>
      <c r="D25" s="6"/>
      <c r="F25" s="6"/>
      <c r="G25" s="6"/>
      <c r="H25" s="6"/>
      <c r="I25" s="6"/>
      <c r="J25" s="6"/>
      <c r="K25" s="6"/>
      <c r="L25" s="6"/>
      <c r="M25" s="6"/>
    </row>
    <row r="26" spans="1:22" x14ac:dyDescent="0.2">
      <c r="A26" s="2"/>
      <c r="D26" s="6"/>
      <c r="F26" s="6"/>
      <c r="G26" s="6"/>
      <c r="H26" s="6"/>
      <c r="I26" s="6"/>
      <c r="J26" s="6"/>
      <c r="K26" s="6"/>
      <c r="L26" s="6"/>
      <c r="M26" s="6"/>
    </row>
    <row r="28" spans="1:22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27"/>
  <sheetViews>
    <sheetView zoomScale="80" zoomScaleNormal="80" workbookViewId="0">
      <selection activeCell="F4" sqref="F4"/>
    </sheetView>
  </sheetViews>
  <sheetFormatPr defaultRowHeight="12.75" x14ac:dyDescent="0.2"/>
  <cols>
    <col min="1" max="1" width="1.5703125" customWidth="1"/>
    <col min="2" max="2" width="18.42578125" bestFit="1" customWidth="1"/>
    <col min="3" max="3" width="41.140625" bestFit="1" customWidth="1"/>
    <col min="4" max="21" width="10.570312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2" customFormat="1" x14ac:dyDescent="0.2">
      <c r="X1" s="9" t="s">
        <v>50</v>
      </c>
      <c r="Y1" s="1" t="s">
        <v>51</v>
      </c>
      <c r="Z1" s="1" t="s">
        <v>52</v>
      </c>
      <c r="AA1" s="1" t="s">
        <v>53</v>
      </c>
    </row>
    <row r="2" spans="1:27" ht="15.75" x14ac:dyDescent="0.25">
      <c r="C2" s="3"/>
      <c r="D2" s="15" t="s">
        <v>0</v>
      </c>
      <c r="E2" s="15" t="s">
        <v>1</v>
      </c>
      <c r="F2" s="15" t="s">
        <v>2</v>
      </c>
      <c r="G2" s="15" t="s">
        <v>59</v>
      </c>
      <c r="H2" s="15" t="s">
        <v>60</v>
      </c>
      <c r="I2" s="15" t="s">
        <v>61</v>
      </c>
      <c r="J2" s="15" t="s">
        <v>62</v>
      </c>
      <c r="K2" s="15" t="s">
        <v>63</v>
      </c>
      <c r="L2" s="15" t="s">
        <v>64</v>
      </c>
      <c r="M2" s="15" t="s">
        <v>65</v>
      </c>
      <c r="N2" s="15" t="s">
        <v>3</v>
      </c>
      <c r="O2" s="15" t="s">
        <v>96</v>
      </c>
      <c r="P2" s="15" t="s">
        <v>92</v>
      </c>
      <c r="Q2" s="15" t="s">
        <v>97</v>
      </c>
      <c r="R2" s="15" t="s">
        <v>98</v>
      </c>
      <c r="S2" s="15" t="s">
        <v>4</v>
      </c>
      <c r="T2" s="15" t="s">
        <v>5</v>
      </c>
      <c r="U2" s="15" t="s">
        <v>6</v>
      </c>
      <c r="V2" s="15" t="s">
        <v>91</v>
      </c>
      <c r="X2" s="4"/>
      <c r="Y2" s="8" t="s">
        <v>45</v>
      </c>
      <c r="Z2" s="8" t="s">
        <v>44</v>
      </c>
      <c r="AA2" s="8" t="s">
        <v>54</v>
      </c>
    </row>
    <row r="3" spans="1:27" ht="38.25" x14ac:dyDescent="0.2">
      <c r="C3" s="52" t="s">
        <v>57</v>
      </c>
      <c r="D3" s="16" t="s">
        <v>7</v>
      </c>
      <c r="E3" s="16" t="s">
        <v>8</v>
      </c>
      <c r="F3" s="16" t="s">
        <v>101</v>
      </c>
      <c r="G3" s="16" t="s">
        <v>71</v>
      </c>
      <c r="H3" s="16" t="s">
        <v>68</v>
      </c>
      <c r="I3" s="16" t="s">
        <v>61</v>
      </c>
      <c r="J3" s="16" t="s">
        <v>69</v>
      </c>
      <c r="K3" s="16" t="s">
        <v>70</v>
      </c>
      <c r="L3" s="16" t="s">
        <v>66</v>
      </c>
      <c r="M3" s="16" t="s">
        <v>67</v>
      </c>
      <c r="N3" s="16" t="s">
        <v>9</v>
      </c>
      <c r="O3" s="16" t="s">
        <v>100</v>
      </c>
      <c r="P3" s="16" t="s">
        <v>93</v>
      </c>
      <c r="Q3" s="16" t="s">
        <v>94</v>
      </c>
      <c r="R3" s="16" t="s">
        <v>95</v>
      </c>
      <c r="S3" s="16" t="s">
        <v>10</v>
      </c>
      <c r="T3" s="16" t="s">
        <v>11</v>
      </c>
      <c r="U3" s="16" t="s">
        <v>48</v>
      </c>
      <c r="V3" s="16" t="s">
        <v>12</v>
      </c>
    </row>
    <row r="4" spans="1:27" x14ac:dyDescent="0.2">
      <c r="C4" s="62" t="s">
        <v>13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4"/>
    </row>
    <row r="5" spans="1:27" x14ac:dyDescent="0.2">
      <c r="B5" s="17" t="s">
        <v>14</v>
      </c>
      <c r="C5" s="65" t="s">
        <v>15</v>
      </c>
      <c r="D5" s="76">
        <f>EnergyBalance!D5-'EB1'!D5</f>
        <v>2834.4252999999999</v>
      </c>
      <c r="E5" s="14">
        <f>EnergyBalance!E5-'EB1'!E5</f>
        <v>4739.6981999999998</v>
      </c>
      <c r="F5" s="14">
        <f>EnergyBalance!F5-'EB1'!F5</f>
        <v>2686.252</v>
      </c>
      <c r="G5" s="14">
        <f>EnergyBalance!G5-'EB1'!G5</f>
        <v>6.4000000000000001E-2</v>
      </c>
      <c r="H5" s="14">
        <f>EnergyBalance!H5-'EB1'!H5</f>
        <v>0</v>
      </c>
      <c r="I5" s="14">
        <f>EnergyBalance!I5-'EB1'!I5</f>
        <v>0</v>
      </c>
      <c r="J5" s="14">
        <f>EnergyBalance!J5-'EB1'!J5</f>
        <v>0</v>
      </c>
      <c r="K5" s="14">
        <f>EnergyBalance!K5-'EB1'!K5</f>
        <v>0</v>
      </c>
      <c r="L5" s="14">
        <f>EnergyBalance!L5-'EB1'!L5</f>
        <v>0</v>
      </c>
      <c r="M5" s="14">
        <f>EnergyBalance!M5-'EB1'!M5</f>
        <v>0</v>
      </c>
      <c r="N5" s="14">
        <f>EnergyBalance!N5-'EB1'!N5</f>
        <v>5445</v>
      </c>
      <c r="O5" s="14">
        <f>EnergyBalance!O5-'EB1'!O5</f>
        <v>753.98999999999978</v>
      </c>
      <c r="P5" s="14">
        <f>EnergyBalance!P5-'EB1'!P5</f>
        <v>502.66000000000008</v>
      </c>
      <c r="Q5" s="14">
        <f>EnergyBalance!Q5-'EB1'!Q5</f>
        <v>490.09350000000001</v>
      </c>
      <c r="R5" s="14">
        <f>EnergyBalance!R5-'EB1'!R5</f>
        <v>125.66500000000008</v>
      </c>
      <c r="S5" s="14">
        <f>EnergyBalance!S5-'EB1'!S5</f>
        <v>0</v>
      </c>
      <c r="T5" s="14">
        <f>EnergyBalance!T5-'EB1'!T5</f>
        <v>0</v>
      </c>
      <c r="U5" s="14">
        <f>EnergyBalance!U5-'EB1'!U5</f>
        <v>0</v>
      </c>
      <c r="V5" s="66">
        <f>SUM(D5:U5)</f>
        <v>17577.847999999998</v>
      </c>
      <c r="X5" s="6"/>
    </row>
    <row r="6" spans="1:27" x14ac:dyDescent="0.2">
      <c r="B6" s="17" t="s">
        <v>16</v>
      </c>
      <c r="C6" s="65" t="s">
        <v>17</v>
      </c>
      <c r="D6" s="77">
        <f>EnergyBalance!D6-'EB1'!D6</f>
        <v>2261.9348499999996</v>
      </c>
      <c r="E6" s="14">
        <f>EnergyBalance!E6-'EB1'!E6</f>
        <v>7975.0373999999993</v>
      </c>
      <c r="F6" s="14">
        <f>EnergyBalance!F6-'EB1'!F6</f>
        <v>13824.328000000001</v>
      </c>
      <c r="G6" s="14">
        <f>EnergyBalance!G6-'EB1'!G6</f>
        <v>2204.8490000000002</v>
      </c>
      <c r="H6" s="14">
        <f>EnergyBalance!H6-'EB1'!H6</f>
        <v>604.98850000000004</v>
      </c>
      <c r="I6" s="14">
        <f>EnergyBalance!I6-'EB1'!I6</f>
        <v>326.12950000000001</v>
      </c>
      <c r="J6" s="14">
        <f>EnergyBalance!J6-'EB1'!J6</f>
        <v>660</v>
      </c>
      <c r="K6" s="14">
        <f>EnergyBalance!K6-'EB1'!K6</f>
        <v>683.1</v>
      </c>
      <c r="L6" s="14">
        <f>EnergyBalance!L6-'EB1'!L6</f>
        <v>1079.56</v>
      </c>
      <c r="M6" s="14">
        <f>EnergyBalance!M6-'EB1'!M6</f>
        <v>597.03499999999997</v>
      </c>
      <c r="N6" s="14">
        <f>EnergyBalance!N6-'EB1'!N6</f>
        <v>0</v>
      </c>
      <c r="O6" s="14">
        <f>EnergyBalance!O6-'EB1'!O6</f>
        <v>28.254750000000001</v>
      </c>
      <c r="P6" s="14">
        <f>EnergyBalance!P6-'EB1'!P6</f>
        <v>0</v>
      </c>
      <c r="Q6" s="14">
        <f>EnergyBalance!Q6-'EB1'!Q6</f>
        <v>0</v>
      </c>
      <c r="R6" s="14">
        <f>EnergyBalance!R6-'EB1'!R6</f>
        <v>0</v>
      </c>
      <c r="S6" s="14">
        <f>EnergyBalance!S6-'EB1'!S6</f>
        <v>3.5000000000000001E-3</v>
      </c>
      <c r="T6" s="14">
        <f>EnergyBalance!T6-'EB1'!T6</f>
        <v>7.6499999999999999E-2</v>
      </c>
      <c r="U6" s="14">
        <f>EnergyBalance!U6-'EB1'!U6</f>
        <v>583.76</v>
      </c>
      <c r="V6" s="66">
        <f>SUM(D6:U6)</f>
        <v>30829.056999999997</v>
      </c>
    </row>
    <row r="7" spans="1:27" x14ac:dyDescent="0.2">
      <c r="B7" s="17" t="s">
        <v>18</v>
      </c>
      <c r="C7" s="65" t="s">
        <v>19</v>
      </c>
      <c r="D7" s="78">
        <f>EnergyBalance!D7-'EB1'!D7</f>
        <v>-401.47415000000001</v>
      </c>
      <c r="E7" s="14">
        <f>EnergyBalance!E7-'EB1'!E7</f>
        <v>-1509.7986000000001</v>
      </c>
      <c r="F7" s="14">
        <f>EnergyBalance!F7-'EB1'!F7</f>
        <v>-1648.4854999999998</v>
      </c>
      <c r="G7" s="14">
        <f>EnergyBalance!G7-'EB1'!G7</f>
        <v>-1683.1424999999999</v>
      </c>
      <c r="H7" s="14">
        <f>EnergyBalance!H7-'EB1'!H7</f>
        <v>-295.38850000000002</v>
      </c>
      <c r="I7" s="14">
        <f>EnergyBalance!I7-'EB1'!I7</f>
        <v>-194.51650000000001</v>
      </c>
      <c r="J7" s="14">
        <f>EnergyBalance!J7-'EB1'!J7</f>
        <v>-1500.6420000000001</v>
      </c>
      <c r="K7" s="14">
        <f>EnergyBalance!K7-'EB1'!K7</f>
        <v>-400.84</v>
      </c>
      <c r="L7" s="14">
        <f>EnergyBalance!L7-'EB1'!L7</f>
        <v>-1239.28</v>
      </c>
      <c r="M7" s="14">
        <f>EnergyBalance!M7-'EB1'!M7</f>
        <v>-453.036</v>
      </c>
      <c r="N7" s="14">
        <f>EnergyBalance!N7-'EB1'!N7</f>
        <v>0</v>
      </c>
      <c r="O7" s="14">
        <f>EnergyBalance!O7-'EB1'!O7</f>
        <v>-18.100999999999999</v>
      </c>
      <c r="P7" s="14">
        <f>EnergyBalance!P7-'EB1'!P7</f>
        <v>0</v>
      </c>
      <c r="Q7" s="14">
        <f>EnergyBalance!Q7-'EB1'!Q7</f>
        <v>0</v>
      </c>
      <c r="R7" s="14">
        <f>EnergyBalance!R7-'EB1'!R7</f>
        <v>0</v>
      </c>
      <c r="S7" s="14">
        <f>EnergyBalance!S7-'EB1'!S7</f>
        <v>0</v>
      </c>
      <c r="T7" s="14">
        <f>EnergyBalance!T7-'EB1'!T7</f>
        <v>-6.4500000000000002E-2</v>
      </c>
      <c r="U7" s="14">
        <f>EnergyBalance!U7-'EB1'!U7</f>
        <v>-563.40200000000004</v>
      </c>
      <c r="V7" s="66">
        <f>SUM(D7:U7)</f>
        <v>-9908.1712500000012</v>
      </c>
      <c r="X7" s="6"/>
    </row>
    <row r="8" spans="1:27" ht="15" x14ac:dyDescent="0.25">
      <c r="B8" s="61" t="s">
        <v>83</v>
      </c>
      <c r="C8" s="23" t="s">
        <v>84</v>
      </c>
      <c r="D8" s="24">
        <f>SUM(D5:D7)</f>
        <v>4694.8859999999995</v>
      </c>
      <c r="E8" s="25">
        <f>SUM(E5:E7)</f>
        <v>11204.937</v>
      </c>
      <c r="F8" s="25">
        <f>SUM(F5:F7)</f>
        <v>14862.094500000003</v>
      </c>
      <c r="G8" s="25">
        <f t="shared" ref="G8:M8" si="0">SUM(G5:G7)</f>
        <v>521.77050000000008</v>
      </c>
      <c r="H8" s="25">
        <f t="shared" si="0"/>
        <v>309.60000000000002</v>
      </c>
      <c r="I8" s="25">
        <f t="shared" si="0"/>
        <v>131.613</v>
      </c>
      <c r="J8" s="25">
        <f t="shared" si="0"/>
        <v>-840.64200000000005</v>
      </c>
      <c r="K8" s="25">
        <f t="shared" si="0"/>
        <v>282.26000000000005</v>
      </c>
      <c r="L8" s="25">
        <f t="shared" si="0"/>
        <v>-159.72000000000003</v>
      </c>
      <c r="M8" s="25">
        <f t="shared" si="0"/>
        <v>143.99899999999997</v>
      </c>
      <c r="N8" s="25">
        <f t="shared" ref="N8:V8" si="1">SUM(N5:N7)</f>
        <v>5445</v>
      </c>
      <c r="O8" s="25">
        <f t="shared" si="1"/>
        <v>764.14374999999984</v>
      </c>
      <c r="P8" s="25">
        <f t="shared" si="1"/>
        <v>502.66000000000008</v>
      </c>
      <c r="Q8" s="25">
        <f t="shared" si="1"/>
        <v>490.09350000000001</v>
      </c>
      <c r="R8" s="25">
        <f t="shared" si="1"/>
        <v>125.66500000000008</v>
      </c>
      <c r="S8" s="25">
        <f t="shared" si="1"/>
        <v>3.5000000000000001E-3</v>
      </c>
      <c r="T8" s="25">
        <f t="shared" si="1"/>
        <v>1.1999999999999997E-2</v>
      </c>
      <c r="U8" s="25">
        <f t="shared" si="1"/>
        <v>20.357999999999947</v>
      </c>
      <c r="V8" s="26">
        <f t="shared" si="1"/>
        <v>38498.733749999999</v>
      </c>
    </row>
    <row r="9" spans="1:27" x14ac:dyDescent="0.2">
      <c r="B9" s="12"/>
      <c r="C9" s="67" t="s">
        <v>20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8"/>
    </row>
    <row r="10" spans="1:27" x14ac:dyDescent="0.2">
      <c r="B10" s="17" t="s">
        <v>21</v>
      </c>
      <c r="C10" s="28" t="s">
        <v>22</v>
      </c>
      <c r="D10" s="18">
        <f>EnergyBalance!D10-'EB1'!D10</f>
        <v>-20.173299999999998</v>
      </c>
      <c r="E10" s="18">
        <f>EnergyBalance!E10-'EB1'!E10</f>
        <v>-475.78800000000001</v>
      </c>
      <c r="F10" s="18">
        <f>EnergyBalance!F10-'EB1'!F10</f>
        <v>0</v>
      </c>
      <c r="G10" s="18">
        <f>EnergyBalance!G10-'EB1'!G10</f>
        <v>-16.283999999999999</v>
      </c>
      <c r="H10" s="18">
        <f>EnergyBalance!H10-'EB1'!H10</f>
        <v>-2.1499999999999998E-2</v>
      </c>
      <c r="I10" s="18">
        <f>EnergyBalance!I10-'EB1'!I10</f>
        <v>-528.76099999999997</v>
      </c>
      <c r="J10" s="18">
        <f>EnergyBalance!J10-'EB1'!J10</f>
        <v>-164.50800000000001</v>
      </c>
      <c r="K10" s="18">
        <f>EnergyBalance!K10-'EB1'!K10</f>
        <v>-0.61599999999999999</v>
      </c>
      <c r="L10" s="18">
        <f>EnergyBalance!L10-'EB1'!L10</f>
        <v>-205.88</v>
      </c>
      <c r="M10" s="18">
        <f>EnergyBalance!M10-'EB1'!M10</f>
        <v>0</v>
      </c>
      <c r="N10" s="18">
        <f>EnergyBalance!N10-'EB1'!N10</f>
        <v>0</v>
      </c>
      <c r="O10" s="18">
        <f>EnergyBalance!O10-'EB1'!O10</f>
        <v>-1.0707500000000003</v>
      </c>
      <c r="P10" s="18">
        <f>EnergyBalance!P10-'EB1'!P10</f>
        <v>0</v>
      </c>
      <c r="Q10" s="18">
        <f>EnergyBalance!Q10-'EB1'!Q10</f>
        <v>0</v>
      </c>
      <c r="R10" s="18">
        <f>EnergyBalance!R10-'EB1'!R10</f>
        <v>0</v>
      </c>
      <c r="S10" s="18">
        <f>EnergyBalance!S10-'EB1'!S10</f>
        <v>-0.76</v>
      </c>
      <c r="T10" s="18">
        <f>EnergyBalance!T10-'EB1'!T10</f>
        <v>0</v>
      </c>
      <c r="U10" s="18">
        <f>EnergyBalance!U10-'EB1'!U10</f>
        <v>0</v>
      </c>
      <c r="V10" s="69">
        <f>SUM(D10:U10)</f>
        <v>-1413.8625499999998</v>
      </c>
    </row>
    <row r="11" spans="1:27" x14ac:dyDescent="0.2">
      <c r="B11" s="17" t="s">
        <v>6</v>
      </c>
      <c r="C11" s="29" t="s">
        <v>23</v>
      </c>
      <c r="D11" s="18">
        <f>EnergyBalance!D11-'EB1'!D11</f>
        <v>-3359.3419999999996</v>
      </c>
      <c r="E11" s="18">
        <f>EnergyBalance!E11-'EB1'!E11</f>
        <v>-3381.3263999999999</v>
      </c>
      <c r="F11" s="18">
        <f>EnergyBalance!F11-'EB1'!F11</f>
        <v>0</v>
      </c>
      <c r="G11" s="18">
        <f>EnergyBalance!G11-'EB1'!G11</f>
        <v>-30.160499999999999</v>
      </c>
      <c r="H11" s="18">
        <f>EnergyBalance!H11-'EB1'!H11</f>
        <v>0</v>
      </c>
      <c r="I11" s="18">
        <f>EnergyBalance!I11-'EB1'!I11</f>
        <v>-23.835000000000001</v>
      </c>
      <c r="J11" s="18">
        <f>EnergyBalance!J11-'EB1'!J11</f>
        <v>0</v>
      </c>
      <c r="K11" s="18">
        <f>EnergyBalance!K11-'EB1'!K11</f>
        <v>0</v>
      </c>
      <c r="L11" s="18">
        <f>EnergyBalance!L11-'EB1'!L11</f>
        <v>-524.78</v>
      </c>
      <c r="M11" s="18">
        <f>EnergyBalance!M11-'EB1'!M11</f>
        <v>-33.529000000000003</v>
      </c>
      <c r="N11" s="18">
        <f>EnergyBalance!N11-'EB1'!N11</f>
        <v>-5445</v>
      </c>
      <c r="O11" s="18">
        <f>EnergyBalance!O11-'EB1'!O11</f>
        <v>-175.75306250000006</v>
      </c>
      <c r="P11" s="18">
        <f>EnergyBalance!P11-'EB1'!P11</f>
        <v>-502.66000000000008</v>
      </c>
      <c r="Q11" s="18">
        <f>EnergyBalance!Q11-'EB1'!Q11</f>
        <v>-490.09350000000001</v>
      </c>
      <c r="R11" s="18">
        <f>EnergyBalance!R11-'EB1'!R11</f>
        <v>-68</v>
      </c>
      <c r="S11" s="18">
        <f>EnergyBalance!S11-'EB1'!S11</f>
        <v>-16.474499999999999</v>
      </c>
      <c r="T11" s="18">
        <f>EnergyBalance!T11-'EB1'!T11</f>
        <v>868.77949999999998</v>
      </c>
      <c r="U11" s="18">
        <f>EnergyBalance!U11-'EB1'!U11</f>
        <v>5790.5</v>
      </c>
      <c r="V11" s="69">
        <f>SUM(D11:U11)</f>
        <v>-7391.674462500001</v>
      </c>
    </row>
    <row r="12" spans="1:27" x14ac:dyDescent="0.2">
      <c r="B12" s="17" t="s">
        <v>24</v>
      </c>
      <c r="C12" s="29" t="s">
        <v>25</v>
      </c>
      <c r="D12" s="18">
        <f>EnergyBalance!D12-'EB1'!D12</f>
        <v>-56.488599999999991</v>
      </c>
      <c r="E12" s="18">
        <f>EnergyBalance!E12-'EB1'!E12</f>
        <v>-180.78059999999999</v>
      </c>
      <c r="F12" s="18">
        <f>EnergyBalance!F12-'EB1'!F12</f>
        <v>0</v>
      </c>
      <c r="G12" s="18">
        <f>EnergyBalance!G12-'EB1'!G12</f>
        <v>-7.6189999999999998</v>
      </c>
      <c r="H12" s="18">
        <f>EnergyBalance!H12-'EB1'!H12</f>
        <v>0</v>
      </c>
      <c r="I12" s="18">
        <f>EnergyBalance!I12-'EB1'!I12</f>
        <v>-0.23350000000000001</v>
      </c>
      <c r="J12" s="18">
        <f>EnergyBalance!J12-'EB1'!J12</f>
        <v>0</v>
      </c>
      <c r="K12" s="18">
        <f>EnergyBalance!K12-'EB1'!K12</f>
        <v>0</v>
      </c>
      <c r="L12" s="18">
        <f>EnergyBalance!L12-'EB1'!L12</f>
        <v>-15.2</v>
      </c>
      <c r="M12" s="18">
        <f>EnergyBalance!M12-'EB1'!M12</f>
        <v>-1.772</v>
      </c>
      <c r="N12" s="18">
        <f>EnergyBalance!N12-'EB1'!N12</f>
        <v>0</v>
      </c>
      <c r="O12" s="18">
        <f>EnergyBalance!O12-'EB1'!O12</f>
        <v>-35.051749999999998</v>
      </c>
      <c r="P12" s="18">
        <f>EnergyBalance!P12-'EB1'!P12</f>
        <v>0</v>
      </c>
      <c r="Q12" s="18">
        <f>EnergyBalance!Q12-'EB1'!Q12</f>
        <v>0</v>
      </c>
      <c r="R12" s="18">
        <f>EnergyBalance!R12-'EB1'!R12</f>
        <v>0</v>
      </c>
      <c r="S12" s="18">
        <f>EnergyBalance!S12-'EB1'!S12</f>
        <v>-0.78449999999999998</v>
      </c>
      <c r="T12" s="18">
        <f>EnergyBalance!T12-'EB1'!T12</f>
        <v>329.37150000000003</v>
      </c>
      <c r="U12" s="18">
        <f>EnergyBalance!U12-'EB1'!U12</f>
        <v>0</v>
      </c>
      <c r="V12" s="69">
        <f>SUM(D12:U12)</f>
        <v>31.441550000000063</v>
      </c>
    </row>
    <row r="13" spans="1:27" x14ac:dyDescent="0.2">
      <c r="B13" s="17" t="s">
        <v>26</v>
      </c>
      <c r="C13" s="29" t="s">
        <v>27</v>
      </c>
      <c r="D13" s="18">
        <f>EnergyBalance!D13-'EB1'!D13</f>
        <v>0</v>
      </c>
      <c r="E13" s="18">
        <f>EnergyBalance!E13-'EB1'!E13</f>
        <v>0</v>
      </c>
      <c r="F13" s="18">
        <f>EnergyBalance!F13-'EB1'!F13</f>
        <v>-15868.2305</v>
      </c>
      <c r="G13" s="18">
        <f>EnergyBalance!G13-'EB1'!G13</f>
        <v>5701.34</v>
      </c>
      <c r="H13" s="18">
        <f>EnergyBalance!H13-'EB1'!H13</f>
        <v>969.47799999999995</v>
      </c>
      <c r="I13" s="18">
        <f>EnergyBalance!I13-'EB1'!I13</f>
        <v>1086.3040000000001</v>
      </c>
      <c r="J13" s="18">
        <f>EnergyBalance!J13-'EB1'!J13</f>
        <v>3354.9119999999998</v>
      </c>
      <c r="K13" s="18">
        <f>EnergyBalance!K13-'EB1'!K13</f>
        <v>970.28800000000001</v>
      </c>
      <c r="L13" s="18">
        <f>EnergyBalance!L13-'EB1'!L13</f>
        <v>2285.1019999999999</v>
      </c>
      <c r="M13" s="18">
        <f>EnergyBalance!M13-'EB1'!M13</f>
        <v>1299.9449999999999</v>
      </c>
      <c r="N13" s="18">
        <f>EnergyBalance!N13-'EB1'!N13</f>
        <v>0</v>
      </c>
      <c r="O13" s="18">
        <f>EnergyBalance!O13-'EB1'!O13</f>
        <v>0</v>
      </c>
      <c r="P13" s="18">
        <f>EnergyBalance!P13-'EB1'!P13</f>
        <v>0</v>
      </c>
      <c r="Q13" s="18">
        <f>EnergyBalance!Q13-'EB1'!Q13</f>
        <v>0</v>
      </c>
      <c r="R13" s="18">
        <f>EnergyBalance!R13-'EB1'!R13</f>
        <v>0</v>
      </c>
      <c r="S13" s="18">
        <f>EnergyBalance!S13-'EB1'!S13</f>
        <v>0</v>
      </c>
      <c r="T13" s="18">
        <f>EnergyBalance!T13-'EB1'!T13</f>
        <v>0</v>
      </c>
      <c r="U13" s="18">
        <f>EnergyBalance!U13-'EB1'!U13</f>
        <v>0</v>
      </c>
      <c r="V13" s="69">
        <f>SUM(D13:U13)</f>
        <v>-200.86150000000021</v>
      </c>
    </row>
    <row r="14" spans="1:27" ht="15" x14ac:dyDescent="0.25">
      <c r="B14" s="12"/>
      <c r="C14" s="23" t="s">
        <v>28</v>
      </c>
      <c r="D14" s="27">
        <f t="shared" ref="D14:U14" si="2">SUM(D10:D13)</f>
        <v>-3436.0038999999997</v>
      </c>
      <c r="E14" s="25">
        <f t="shared" si="2"/>
        <v>-4037.895</v>
      </c>
      <c r="F14" s="25">
        <f t="shared" si="2"/>
        <v>-15868.2305</v>
      </c>
      <c r="G14" s="25">
        <f t="shared" ref="G14:M14" si="3">SUM(G10:G13)</f>
        <v>5647.2764999999999</v>
      </c>
      <c r="H14" s="25">
        <f t="shared" si="3"/>
        <v>969.45650000000001</v>
      </c>
      <c r="I14" s="25">
        <f t="shared" si="3"/>
        <v>533.47450000000003</v>
      </c>
      <c r="J14" s="25">
        <f t="shared" si="3"/>
        <v>3190.404</v>
      </c>
      <c r="K14" s="25">
        <f t="shared" si="3"/>
        <v>969.67200000000003</v>
      </c>
      <c r="L14" s="25">
        <f t="shared" si="3"/>
        <v>1539.2419999999997</v>
      </c>
      <c r="M14" s="25">
        <f t="shared" si="3"/>
        <v>1264.644</v>
      </c>
      <c r="N14" s="25">
        <f t="shared" si="2"/>
        <v>-5445</v>
      </c>
      <c r="O14" s="25">
        <f t="shared" si="2"/>
        <v>-211.87556250000006</v>
      </c>
      <c r="P14" s="25">
        <f t="shared" si="2"/>
        <v>-502.66000000000008</v>
      </c>
      <c r="Q14" s="25">
        <f t="shared" si="2"/>
        <v>-490.09350000000001</v>
      </c>
      <c r="R14" s="25">
        <f t="shared" si="2"/>
        <v>-68</v>
      </c>
      <c r="S14" s="25">
        <f t="shared" si="2"/>
        <v>-18.019000000000002</v>
      </c>
      <c r="T14" s="25">
        <f t="shared" si="2"/>
        <v>1198.1510000000001</v>
      </c>
      <c r="U14" s="25">
        <f t="shared" si="2"/>
        <v>5790.5</v>
      </c>
      <c r="V14" s="26">
        <f>SUM(V10:V13)</f>
        <v>-8974.9569625000022</v>
      </c>
    </row>
    <row r="15" spans="1:27" x14ac:dyDescent="0.2">
      <c r="B15" s="12"/>
      <c r="C15" s="67" t="s">
        <v>29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8"/>
    </row>
    <row r="16" spans="1:27" x14ac:dyDescent="0.2">
      <c r="A16" s="2"/>
      <c r="B16" s="17" t="s">
        <v>30</v>
      </c>
      <c r="C16" s="30" t="s">
        <v>31</v>
      </c>
      <c r="D16" s="71">
        <f>EnergyBalance!D16-'EB1'!D16</f>
        <v>124.79425000000001</v>
      </c>
      <c r="E16" s="71">
        <f>EnergyBalance!E16-'EB1'!E16</f>
        <v>3095.8757999999998</v>
      </c>
      <c r="F16" s="71"/>
      <c r="G16" s="71">
        <f>EnergyBalance!G16-'EB1'!G16</f>
        <v>862.053</v>
      </c>
      <c r="H16" s="71">
        <f>EnergyBalance!H16-'EB1'!H16</f>
        <v>72.9495</v>
      </c>
      <c r="I16" s="71">
        <f>EnergyBalance!I16-'EB1'!I16</f>
        <v>190.17599999999999</v>
      </c>
      <c r="J16" s="71">
        <f>EnergyBalance!J16-'EB1'!J16</f>
        <v>3.1680000000000001</v>
      </c>
      <c r="K16" s="71">
        <f>EnergyBalance!K16-'EB1'!K16</f>
        <v>0</v>
      </c>
      <c r="L16" s="71">
        <f>EnergyBalance!L16-'EB1'!L16</f>
        <v>15.38</v>
      </c>
      <c r="M16" s="71">
        <f>EnergyBalance!M16-'EB1'!M16</f>
        <v>0.92</v>
      </c>
      <c r="N16" s="72">
        <f>EnergyBalance!N16-'EB1'!N16</f>
        <v>0</v>
      </c>
      <c r="O16" s="71">
        <f>EnergyBalance!O16-'EB1'!O16</f>
        <v>298.48174999999992</v>
      </c>
      <c r="P16" s="71">
        <f>EnergyBalance!P16-'EB1'!P16</f>
        <v>0</v>
      </c>
      <c r="Q16" s="71">
        <f>EnergyBalance!Q16-'EB1'!Q16</f>
        <v>0</v>
      </c>
      <c r="R16" s="71">
        <f>EnergyBalance!R16-'EB1'!R16</f>
        <v>50</v>
      </c>
      <c r="S16" s="71">
        <f>EnergyBalance!S16-'EB1'!S16</f>
        <v>0</v>
      </c>
      <c r="T16" s="71">
        <f>EnergyBalance!T16-'EB1'!T16</f>
        <v>432.74250000000001</v>
      </c>
      <c r="U16" s="71">
        <f>EnergyBalance!U16-'EB1'!U16</f>
        <v>1435.8710000000001</v>
      </c>
      <c r="V16" s="73">
        <f>SUM(D16:U16)</f>
        <v>6582.4117999999999</v>
      </c>
    </row>
    <row r="17" spans="1:22" x14ac:dyDescent="0.2">
      <c r="A17" s="2"/>
      <c r="B17" s="17" t="s">
        <v>32</v>
      </c>
      <c r="C17" s="31" t="s">
        <v>33</v>
      </c>
      <c r="D17" s="71">
        <f>EnergyBalance!D17-'EB1'!D17</f>
        <v>19.923749999999998</v>
      </c>
      <c r="E17" s="71">
        <f>EnergyBalance!E17-'EB1'!E17</f>
        <v>1051.038</v>
      </c>
      <c r="F17" s="71"/>
      <c r="G17" s="71">
        <f>EnergyBalance!G17-'EB1'!G17</f>
        <v>368.84399999999999</v>
      </c>
      <c r="H17" s="71">
        <f>EnergyBalance!H17-'EB1'!H17</f>
        <v>1.677</v>
      </c>
      <c r="I17" s="71">
        <f>EnergyBalance!I17-'EB1'!I17</f>
        <v>31.602</v>
      </c>
      <c r="J17" s="71">
        <f>EnergyBalance!J17-'EB1'!J17</f>
        <v>5.72</v>
      </c>
      <c r="K17" s="71">
        <f>EnergyBalance!K17-'EB1'!K17</f>
        <v>0</v>
      </c>
      <c r="L17" s="71">
        <f>EnergyBalance!L17-'EB1'!L17</f>
        <v>19.32</v>
      </c>
      <c r="M17" s="71">
        <f>EnergyBalance!M17-'EB1'!M17</f>
        <v>0.24199999999999999</v>
      </c>
      <c r="N17" s="72">
        <f>EnergyBalance!N17-'EB1'!N17</f>
        <v>0</v>
      </c>
      <c r="O17" s="71">
        <f>EnergyBalance!O17-'EB1'!O17</f>
        <v>13</v>
      </c>
      <c r="P17" s="71">
        <f>EnergyBalance!P17-'EB1'!P17</f>
        <v>0</v>
      </c>
      <c r="Q17" s="71">
        <f>EnergyBalance!Q17-'EB1'!Q17</f>
        <v>0</v>
      </c>
      <c r="R17" s="71">
        <f>EnergyBalance!R17-'EB1'!R17</f>
        <v>7.5</v>
      </c>
      <c r="S17" s="71">
        <f>EnergyBalance!S17-'EB1'!S17</f>
        <v>0.60850000000000004</v>
      </c>
      <c r="T17" s="71">
        <f>EnergyBalance!T17-'EB1'!T17</f>
        <v>127.32299999999999</v>
      </c>
      <c r="U17" s="71">
        <f>EnergyBalance!U17-'EB1'!U17</f>
        <v>1263.6955</v>
      </c>
      <c r="V17" s="73">
        <f t="shared" ref="V17:V23" si="4">SUM(D17:U17)</f>
        <v>2910.4937500000001</v>
      </c>
    </row>
    <row r="18" spans="1:22" x14ac:dyDescent="0.2">
      <c r="A18" s="2"/>
      <c r="B18" s="17" t="s">
        <v>34</v>
      </c>
      <c r="C18" s="31" t="s">
        <v>35</v>
      </c>
      <c r="D18" s="71">
        <f>EnergyBalance!D18-'EB1'!D18</f>
        <v>663.94509999999991</v>
      </c>
      <c r="E18" s="71">
        <f>EnergyBalance!E18-'EB1'!E18</f>
        <v>2662.2965999999997</v>
      </c>
      <c r="F18" s="71"/>
      <c r="G18" s="71">
        <f>EnergyBalance!G18-'EB1'!G18</f>
        <v>298.68</v>
      </c>
      <c r="H18" s="71">
        <f>EnergyBalance!H18-'EB1'!H18</f>
        <v>36.356499999999997</v>
      </c>
      <c r="I18" s="71">
        <f>EnergyBalance!I18-'EB1'!I18</f>
        <v>142.97149999999999</v>
      </c>
      <c r="J18" s="71">
        <f>EnergyBalance!J18-'EB1'!J18</f>
        <v>7.766</v>
      </c>
      <c r="K18" s="71">
        <f>EnergyBalance!K18-'EB1'!K18</f>
        <v>44.066000000000003</v>
      </c>
      <c r="L18" s="71">
        <f>EnergyBalance!L18-'EB1'!L18</f>
        <v>286.0505</v>
      </c>
      <c r="M18" s="71">
        <f>EnergyBalance!M18-'EB1'!M18</f>
        <v>191.57300000000001</v>
      </c>
      <c r="N18" s="72">
        <f>EnergyBalance!N18-'EB1'!N18</f>
        <v>0</v>
      </c>
      <c r="O18" s="71">
        <f>EnergyBalance!O18-'EB1'!O18</f>
        <v>180.41775000000007</v>
      </c>
      <c r="P18" s="71">
        <f>EnergyBalance!P18-'EB1'!P18</f>
        <v>0</v>
      </c>
      <c r="Q18" s="71">
        <f>EnergyBalance!Q18-'EB1'!Q18</f>
        <v>0</v>
      </c>
      <c r="R18" s="71">
        <f>EnergyBalance!R18-'EB1'!R18</f>
        <v>0</v>
      </c>
      <c r="S18" s="71">
        <f>EnergyBalance!S18-'EB1'!S18</f>
        <v>58.595999999999997</v>
      </c>
      <c r="T18" s="71">
        <f>EnergyBalance!T18-'EB1'!T18</f>
        <v>316.79149999999998</v>
      </c>
      <c r="U18" s="71">
        <f>EnergyBalance!U18-'EB1'!U18</f>
        <v>2044.222</v>
      </c>
      <c r="V18" s="73">
        <f t="shared" si="4"/>
        <v>6933.7324499999986</v>
      </c>
    </row>
    <row r="19" spans="1:22" x14ac:dyDescent="0.2">
      <c r="A19" s="2"/>
      <c r="B19" s="17" t="s">
        <v>36</v>
      </c>
      <c r="C19" s="31" t="s">
        <v>37</v>
      </c>
      <c r="D19" s="71">
        <f>EnergyBalance!D19-'EB1'!D19</f>
        <v>15.434999999999999</v>
      </c>
      <c r="E19" s="71">
        <f>EnergyBalance!E19-'EB1'!E19</f>
        <v>120.72359999999999</v>
      </c>
      <c r="F19" s="71"/>
      <c r="G19" s="71">
        <f>EnergyBalance!G19-'EB1'!G19</f>
        <v>366.58800000000002</v>
      </c>
      <c r="H19" s="71">
        <f>EnergyBalance!H19-'EB1'!H19</f>
        <v>0.47299999999999998</v>
      </c>
      <c r="I19" s="71">
        <f>EnergyBalance!I19-'EB1'!I19</f>
        <v>16.169</v>
      </c>
      <c r="J19" s="71">
        <f>EnergyBalance!J19-'EB1'!J19</f>
        <v>1.716</v>
      </c>
      <c r="K19" s="71">
        <f>EnergyBalance!K19-'EB1'!K19</f>
        <v>0</v>
      </c>
      <c r="L19" s="71">
        <f>EnergyBalance!L19-'EB1'!L19</f>
        <v>13.74</v>
      </c>
      <c r="M19" s="71">
        <f>EnergyBalance!M19-'EB1'!M19</f>
        <v>0</v>
      </c>
      <c r="N19" s="72">
        <f>EnergyBalance!N19-'EB1'!N19</f>
        <v>0</v>
      </c>
      <c r="O19" s="71">
        <f>EnergyBalance!O19-'EB1'!O19</f>
        <v>15.771500000000003</v>
      </c>
      <c r="P19" s="71">
        <f>EnergyBalance!P19-'EB1'!P19</f>
        <v>0</v>
      </c>
      <c r="Q19" s="71">
        <f>EnergyBalance!Q19-'EB1'!Q19</f>
        <v>0</v>
      </c>
      <c r="R19" s="71">
        <f>EnergyBalance!R19-'EB1'!R19</f>
        <v>0</v>
      </c>
      <c r="S19" s="71">
        <f>EnergyBalance!S19-'EB1'!S19</f>
        <v>5.0000000000000001E-4</v>
      </c>
      <c r="T19" s="71">
        <f>EnergyBalance!T19-'EB1'!T19</f>
        <v>7.7869999999999999</v>
      </c>
      <c r="U19" s="71">
        <f>EnergyBalance!U19-'EB1'!U19</f>
        <v>9.6930000000000014</v>
      </c>
      <c r="V19" s="73">
        <f t="shared" si="4"/>
        <v>568.09659999999997</v>
      </c>
    </row>
    <row r="20" spans="1:22" x14ac:dyDescent="0.2">
      <c r="A20" s="2"/>
      <c r="B20" s="17" t="s">
        <v>38</v>
      </c>
      <c r="C20" s="31" t="s">
        <v>39</v>
      </c>
      <c r="D20" s="71">
        <f>EnergyBalance!D20-'EB1'!D20</f>
        <v>0.1946</v>
      </c>
      <c r="E20" s="71">
        <f>EnergyBalance!E20-'EB1'!E20</f>
        <v>12.7494</v>
      </c>
      <c r="F20" s="71"/>
      <c r="G20" s="71">
        <f>EnergyBalance!G20-'EB1'!G20</f>
        <v>3856.2855</v>
      </c>
      <c r="H20" s="71">
        <f>EnergyBalance!H20-'EB1'!H20</f>
        <v>1047.652</v>
      </c>
      <c r="I20" s="71">
        <f>EnergyBalance!I20-'EB1'!I20</f>
        <v>94.230999999999995</v>
      </c>
      <c r="J20" s="71">
        <f>EnergyBalance!J20-'EB1'!J20</f>
        <v>2394.2159999999999</v>
      </c>
      <c r="K20" s="71">
        <f>EnergyBalance!K20-'EB1'!K20</f>
        <v>0</v>
      </c>
      <c r="L20" s="71">
        <f>EnergyBalance!L20-'EB1'!L20</f>
        <v>33.24</v>
      </c>
      <c r="M20" s="71">
        <f>EnergyBalance!M20-'EB1'!M20</f>
        <v>0</v>
      </c>
      <c r="N20" s="72">
        <f>EnergyBalance!N20-'EB1'!N20</f>
        <v>0</v>
      </c>
      <c r="O20" s="71">
        <f>EnergyBalance!O20-'EB1'!O20</f>
        <v>40.25</v>
      </c>
      <c r="P20" s="71">
        <f>EnergyBalance!P20-'EB1'!P20</f>
        <v>0</v>
      </c>
      <c r="Q20" s="71">
        <f>EnergyBalance!Q20-'EB1'!Q20</f>
        <v>0</v>
      </c>
      <c r="R20" s="71">
        <f>EnergyBalance!R20-'EB1'!R20</f>
        <v>0</v>
      </c>
      <c r="S20" s="71">
        <f>EnergyBalance!S20-'EB1'!S20</f>
        <v>0</v>
      </c>
      <c r="T20" s="71">
        <f>EnergyBalance!T20-'EB1'!T20</f>
        <v>0</v>
      </c>
      <c r="U20" s="71">
        <f>EnergyBalance!U20-'EB1'!U20</f>
        <v>132.98599999999999</v>
      </c>
      <c r="V20" s="73">
        <f t="shared" si="4"/>
        <v>7611.8044999999993</v>
      </c>
    </row>
    <row r="21" spans="1:22" x14ac:dyDescent="0.2">
      <c r="A21" s="2"/>
      <c r="B21" s="17" t="s">
        <v>40</v>
      </c>
      <c r="C21" s="32" t="s">
        <v>41</v>
      </c>
      <c r="D21" s="20">
        <f>EnergyBalance!D21-'EB1'!D21</f>
        <v>416.23084999999924</v>
      </c>
      <c r="E21" s="20">
        <f>EnergyBalance!E21-'EB1'!E21</f>
        <v>0</v>
      </c>
      <c r="F21" s="20"/>
      <c r="G21" s="20">
        <f>EnergyBalance!G21-'EB1'!G21</f>
        <v>0</v>
      </c>
      <c r="H21" s="20">
        <f>EnergyBalance!H21-'EB1'!H21</f>
        <v>0</v>
      </c>
      <c r="I21" s="20">
        <f>EnergyBalance!I21-'EB1'!I21</f>
        <v>0</v>
      </c>
      <c r="J21" s="20">
        <f>EnergyBalance!J21-'EB1'!J21</f>
        <v>0</v>
      </c>
      <c r="K21" s="20">
        <f>EnergyBalance!K21-'EB1'!K21</f>
        <v>0</v>
      </c>
      <c r="L21" s="20">
        <f>EnergyBalance!L21-'EB1'!L21</f>
        <v>0</v>
      </c>
      <c r="M21" s="20">
        <f>EnergyBalance!M21-'EB1'!M21</f>
        <v>0</v>
      </c>
      <c r="N21" s="20">
        <f>EnergyBalance!N21-'EB1'!N21</f>
        <v>0</v>
      </c>
      <c r="O21" s="20">
        <f>EnergyBalance!O21-'EB1'!O21</f>
        <v>0</v>
      </c>
      <c r="P21" s="20">
        <f>EnergyBalance!P21-'EB1'!P21</f>
        <v>0</v>
      </c>
      <c r="Q21" s="20">
        <f>EnergyBalance!Q21-'EB1'!Q21</f>
        <v>0</v>
      </c>
      <c r="R21" s="20">
        <f>EnergyBalance!R21-'EB1'!R21</f>
        <v>0</v>
      </c>
      <c r="S21" s="20">
        <f>EnergyBalance!S21-'EB1'!S21</f>
        <v>0</v>
      </c>
      <c r="T21" s="20">
        <f>EnergyBalance!T21-'EB1'!T21</f>
        <v>313.51900000000001</v>
      </c>
      <c r="U21" s="20">
        <f>EnergyBalance!U21-'EB1'!U21</f>
        <v>325</v>
      </c>
      <c r="V21" s="74">
        <f t="shared" si="4"/>
        <v>1054.7498499999992</v>
      </c>
    </row>
    <row r="22" spans="1:22" x14ac:dyDescent="0.2">
      <c r="A22" s="2"/>
      <c r="B22" s="17" t="s">
        <v>46</v>
      </c>
      <c r="C22" s="31" t="s">
        <v>42</v>
      </c>
      <c r="D22" s="71">
        <f>EnergyBalance!D22-'EB1'!D22</f>
        <v>18.358550000000001</v>
      </c>
      <c r="E22" s="71">
        <f>EnergyBalance!E22-'EB1'!E22</f>
        <v>380.29379999999998</v>
      </c>
      <c r="F22" s="71"/>
      <c r="G22" s="71">
        <f>EnergyBalance!G22-'EB1'!G22</f>
        <v>76.465000000000003</v>
      </c>
      <c r="H22" s="71">
        <f>EnergyBalance!H22-'EB1'!H22</f>
        <v>4.7945000000000002</v>
      </c>
      <c r="I22" s="71">
        <f>EnergyBalance!I22-'EB1'!I22</f>
        <v>199.87350000000001</v>
      </c>
      <c r="J22" s="71">
        <f>EnergyBalance!J22-'EB1'!J22</f>
        <v>3.1459999999999999</v>
      </c>
      <c r="K22" s="71">
        <f>EnergyBalance!K22-'EB1'!K22</f>
        <v>899.20600000000002</v>
      </c>
      <c r="L22" s="71">
        <f>EnergyBalance!L22-'EB1'!L22</f>
        <v>52.04</v>
      </c>
      <c r="M22" s="71">
        <f>EnergyBalance!M22-'EB1'!M22</f>
        <v>800.72900000000004</v>
      </c>
      <c r="N22" s="72">
        <f>EnergyBalance!N22-'EB1'!N22</f>
        <v>0</v>
      </c>
      <c r="O22" s="71">
        <f>EnergyBalance!O22-'EB1'!O22</f>
        <v>0</v>
      </c>
      <c r="P22" s="71">
        <f>EnergyBalance!P22-'EB1'!P22</f>
        <v>0</v>
      </c>
      <c r="Q22" s="71">
        <f>EnergyBalance!Q22-'EB1'!Q22</f>
        <v>0</v>
      </c>
      <c r="R22" s="71">
        <f>EnergyBalance!R22-'EB1'!R22</f>
        <v>0</v>
      </c>
      <c r="S22" s="71">
        <f>EnergyBalance!S22-'EB1'!S22</f>
        <v>0</v>
      </c>
      <c r="T22" s="71">
        <f>EnergyBalance!T22-'EB1'!T22</f>
        <v>0</v>
      </c>
      <c r="U22" s="71">
        <f>EnergyBalance!U22-'EB1'!U22</f>
        <v>0</v>
      </c>
      <c r="V22" s="73">
        <f t="shared" si="4"/>
        <v>2434.9063500000002</v>
      </c>
    </row>
    <row r="23" spans="1:22" x14ac:dyDescent="0.2">
      <c r="A23" s="2"/>
      <c r="B23" s="17" t="s">
        <v>47</v>
      </c>
      <c r="C23" s="31" t="s">
        <v>43</v>
      </c>
      <c r="D23" s="71">
        <f>EnergyBalance!D23-'EB1'!D23</f>
        <v>0</v>
      </c>
      <c r="E23" s="71">
        <f>EnergyBalance!E23-'EB1'!E23</f>
        <v>0</v>
      </c>
      <c r="F23" s="71"/>
      <c r="G23" s="71">
        <f>EnergyBalance!G23-'EB1'!G23</f>
        <v>146.90600000000001</v>
      </c>
      <c r="H23" s="71">
        <f>EnergyBalance!H23-'EB1'!H23</f>
        <v>0</v>
      </c>
      <c r="I23" s="71">
        <f>EnergyBalance!I23-'EB1'!I23</f>
        <v>0</v>
      </c>
      <c r="J23" s="71">
        <f>EnergyBalance!J23-'EB1'!J23</f>
        <v>0</v>
      </c>
      <c r="K23" s="71">
        <f>EnergyBalance!K23-'EB1'!K23</f>
        <v>0</v>
      </c>
      <c r="L23" s="71">
        <f>EnergyBalance!L23-'EB1'!L23</f>
        <v>902.14</v>
      </c>
      <c r="M23" s="71">
        <f>EnergyBalance!M23-'EB1'!M23</f>
        <v>6.5</v>
      </c>
      <c r="N23" s="72">
        <f>EnergyBalance!N23-'EB1'!N23</f>
        <v>0</v>
      </c>
      <c r="O23" s="20">
        <f>EnergyBalance!O23-'EB1'!O23</f>
        <v>0</v>
      </c>
      <c r="P23" s="20">
        <f>EnergyBalance!P23-'EB1'!P23</f>
        <v>0</v>
      </c>
      <c r="Q23" s="20">
        <f>EnergyBalance!Q23-'EB1'!Q23</f>
        <v>0</v>
      </c>
      <c r="R23" s="20">
        <f>EnergyBalance!R23-'EB1'!R23</f>
        <v>0</v>
      </c>
      <c r="S23" s="71">
        <f>EnergyBalance!S23-'EB1'!S23</f>
        <v>0</v>
      </c>
      <c r="T23" s="71">
        <f>EnergyBalance!T23-'EB1'!T23</f>
        <v>0</v>
      </c>
      <c r="U23" s="71">
        <f>EnergyBalance!U23-'EB1'!U23</f>
        <v>0</v>
      </c>
      <c r="V23" s="73">
        <f t="shared" si="4"/>
        <v>1055.546</v>
      </c>
    </row>
    <row r="24" spans="1:22" ht="15" x14ac:dyDescent="0.25">
      <c r="A24" s="2"/>
      <c r="B24" s="61" t="s">
        <v>49</v>
      </c>
      <c r="C24" s="23" t="s">
        <v>82</v>
      </c>
      <c r="D24" s="21">
        <f>SUM(D16:D23)</f>
        <v>1258.8820999999991</v>
      </c>
      <c r="E24" s="21">
        <f>SUM(E16:E23)</f>
        <v>7322.9772000000003</v>
      </c>
      <c r="F24" s="21"/>
      <c r="G24" s="21">
        <f t="shared" ref="G24:M24" si="5">SUM(G16:G23)</f>
        <v>5975.8215</v>
      </c>
      <c r="H24" s="21">
        <f t="shared" si="5"/>
        <v>1163.9024999999999</v>
      </c>
      <c r="I24" s="21">
        <f t="shared" si="5"/>
        <v>675.02300000000002</v>
      </c>
      <c r="J24" s="21">
        <f t="shared" si="5"/>
        <v>2415.732</v>
      </c>
      <c r="K24" s="21">
        <f t="shared" si="5"/>
        <v>943.27200000000005</v>
      </c>
      <c r="L24" s="21">
        <f t="shared" si="5"/>
        <v>1321.9105</v>
      </c>
      <c r="M24" s="21">
        <f t="shared" si="5"/>
        <v>999.96400000000006</v>
      </c>
      <c r="N24" s="21">
        <f t="shared" ref="N24:V24" si="6">SUM(N16:N23)</f>
        <v>0</v>
      </c>
      <c r="O24" s="21">
        <f t="shared" si="6"/>
        <v>547.92100000000005</v>
      </c>
      <c r="P24" s="21">
        <f t="shared" si="6"/>
        <v>0</v>
      </c>
      <c r="Q24" s="21">
        <f t="shared" si="6"/>
        <v>0</v>
      </c>
      <c r="R24" s="21">
        <f t="shared" si="6"/>
        <v>57.5</v>
      </c>
      <c r="S24" s="21">
        <f t="shared" si="6"/>
        <v>59.204999999999998</v>
      </c>
      <c r="T24" s="21">
        <f t="shared" si="6"/>
        <v>1198.163</v>
      </c>
      <c r="U24" s="21">
        <f t="shared" si="6"/>
        <v>5211.4674999999997</v>
      </c>
      <c r="V24" s="22">
        <f t="shared" si="6"/>
        <v>29151.741299999998</v>
      </c>
    </row>
    <row r="25" spans="1:22" x14ac:dyDescent="0.2">
      <c r="A25" s="2"/>
      <c r="D25" s="6"/>
      <c r="F25" s="6"/>
      <c r="G25" s="6"/>
      <c r="H25" s="6"/>
      <c r="I25" s="6"/>
      <c r="J25" s="6"/>
      <c r="K25" s="6"/>
      <c r="L25" s="6"/>
      <c r="M25" s="6"/>
    </row>
    <row r="26" spans="1:22" x14ac:dyDescent="0.2">
      <c r="A26" s="2"/>
      <c r="C26" s="2"/>
      <c r="D26" s="82"/>
      <c r="E26" s="2"/>
      <c r="F26" s="6"/>
      <c r="G26" s="6"/>
      <c r="H26" s="6"/>
      <c r="I26" s="6"/>
      <c r="J26" s="6"/>
      <c r="K26" s="6"/>
      <c r="L26" s="6"/>
      <c r="M26" s="6"/>
    </row>
    <row r="27" spans="1:22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9"/>
  <sheetViews>
    <sheetView zoomScale="60" zoomScaleNormal="60" workbookViewId="0">
      <selection activeCell="T11" sqref="T11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0" max="11" width="9.140625" customWidth="1"/>
    <col min="12" max="12" width="3" customWidth="1"/>
    <col min="13" max="13" width="26.140625" customWidth="1"/>
    <col min="14" max="14" width="22.5703125" customWidth="1"/>
    <col min="16" max="17" width="7.140625" customWidth="1"/>
    <col min="27" max="27" width="2.85546875" customWidth="1"/>
  </cols>
  <sheetData>
    <row r="2" spans="2:19" ht="18" x14ac:dyDescent="0.25">
      <c r="B2" s="53" t="s">
        <v>74</v>
      </c>
      <c r="M2" s="53" t="s">
        <v>80</v>
      </c>
      <c r="N2" s="56"/>
      <c r="O2" s="56"/>
    </row>
    <row r="3" spans="2:19" ht="18" x14ac:dyDescent="0.25">
      <c r="M3" s="53" t="s">
        <v>81</v>
      </c>
      <c r="N3" s="60"/>
      <c r="O3" s="57"/>
    </row>
    <row r="4" spans="2:19" ht="15" x14ac:dyDescent="0.2">
      <c r="B4" s="10" t="s">
        <v>102</v>
      </c>
      <c r="M4" s="57"/>
      <c r="N4" s="60"/>
      <c r="O4" s="57"/>
    </row>
    <row r="5" spans="2:19" ht="15" x14ac:dyDescent="0.2">
      <c r="M5" s="57"/>
      <c r="N5" s="57"/>
      <c r="O5" s="57"/>
    </row>
    <row r="6" spans="2:19" ht="15" x14ac:dyDescent="0.2">
      <c r="B6" t="s">
        <v>104</v>
      </c>
      <c r="M6" s="57"/>
      <c r="N6" s="57"/>
      <c r="O6" s="57"/>
      <c r="S6" s="1"/>
    </row>
    <row r="7" spans="2:19" ht="15" x14ac:dyDescent="0.2">
      <c r="B7" s="1" t="s">
        <v>86</v>
      </c>
      <c r="M7" s="57"/>
      <c r="N7" s="57"/>
      <c r="O7" s="57"/>
      <c r="S7" s="1"/>
    </row>
    <row r="8" spans="2:19" ht="15.75" x14ac:dyDescent="0.25">
      <c r="B8" s="1" t="s">
        <v>85</v>
      </c>
      <c r="M8" s="57"/>
      <c r="N8" s="58"/>
      <c r="O8" s="59"/>
      <c r="S8" s="1"/>
    </row>
    <row r="9" spans="2:19" ht="15" x14ac:dyDescent="0.2">
      <c r="B9" s="1" t="s">
        <v>103</v>
      </c>
      <c r="M9" s="57"/>
      <c r="N9" s="57"/>
      <c r="O9" s="57"/>
      <c r="S9" s="1"/>
    </row>
    <row r="10" spans="2:19" x14ac:dyDescent="0.2">
      <c r="B10" s="1" t="s">
        <v>87</v>
      </c>
    </row>
    <row r="11" spans="2:19" x14ac:dyDescent="0.2">
      <c r="B11" s="1" t="s">
        <v>105</v>
      </c>
      <c r="P11" s="55"/>
      <c r="Q11" s="55"/>
      <c r="R11" s="55"/>
      <c r="S11" s="2"/>
    </row>
    <row r="12" spans="2:19" x14ac:dyDescent="0.2">
      <c r="B12" s="1" t="s">
        <v>106</v>
      </c>
      <c r="P12" s="2"/>
      <c r="Q12" s="2"/>
      <c r="R12" s="7"/>
      <c r="S12" s="2"/>
    </row>
    <row r="13" spans="2:19" x14ac:dyDescent="0.2">
      <c r="P13" s="2"/>
      <c r="Q13" s="2"/>
      <c r="R13" s="7"/>
      <c r="S13" s="2"/>
    </row>
    <row r="14" spans="2:19" x14ac:dyDescent="0.2">
      <c r="P14" s="2"/>
      <c r="Q14" s="2"/>
      <c r="R14" s="7"/>
      <c r="S14" s="2"/>
    </row>
    <row r="15" spans="2:19" x14ac:dyDescent="0.2">
      <c r="P15" s="2"/>
      <c r="Q15" s="2"/>
      <c r="R15" s="7"/>
      <c r="S15" s="2"/>
    </row>
    <row r="16" spans="2:19" x14ac:dyDescent="0.2">
      <c r="P16" s="2"/>
      <c r="Q16" s="2"/>
      <c r="R16" s="7"/>
      <c r="S16" s="2"/>
    </row>
    <row r="17" spans="2:35" x14ac:dyDescent="0.2">
      <c r="P17" s="2"/>
      <c r="Q17" s="2"/>
      <c r="R17" s="7"/>
      <c r="S17" s="2"/>
    </row>
    <row r="18" spans="2:35" ht="18" x14ac:dyDescent="0.25">
      <c r="B18" s="53" t="s">
        <v>73</v>
      </c>
      <c r="P18" s="2"/>
      <c r="Q18" s="2"/>
      <c r="R18" s="2"/>
      <c r="S18" s="2"/>
    </row>
    <row r="20" spans="2:35" ht="18" x14ac:dyDescent="0.25">
      <c r="D20" s="97" t="s">
        <v>88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9"/>
      <c r="P20" s="75"/>
      <c r="Q20" s="75"/>
      <c r="R20" s="97" t="s">
        <v>89</v>
      </c>
      <c r="S20" s="98"/>
      <c r="T20" s="98"/>
      <c r="U20" s="98"/>
      <c r="V20" s="98"/>
      <c r="W20" s="98"/>
      <c r="X20" s="98"/>
      <c r="Y20" s="98"/>
      <c r="Z20" s="98"/>
      <c r="AA20" s="99"/>
      <c r="AD20" s="97" t="s">
        <v>90</v>
      </c>
      <c r="AE20" s="98"/>
      <c r="AF20" s="98"/>
      <c r="AG20" s="98"/>
      <c r="AH20" s="99"/>
      <c r="AI20" s="75"/>
    </row>
    <row r="21" spans="2:35" x14ac:dyDescent="0.2">
      <c r="D21" s="54" t="s">
        <v>76</v>
      </c>
      <c r="E21" s="54"/>
      <c r="F21" s="54"/>
      <c r="G21" s="54"/>
      <c r="H21" s="54"/>
      <c r="I21" s="54"/>
      <c r="M21" s="54" t="s">
        <v>75</v>
      </c>
      <c r="N21" s="54"/>
      <c r="O21" s="54"/>
      <c r="R21" s="54" t="s">
        <v>77</v>
      </c>
      <c r="S21" s="54"/>
      <c r="T21" s="54"/>
      <c r="U21" s="54"/>
      <c r="AD21" s="54" t="s">
        <v>78</v>
      </c>
      <c r="AE21" s="54"/>
      <c r="AF21" s="54"/>
      <c r="AG21" s="54"/>
    </row>
    <row r="22" spans="2:35" x14ac:dyDescent="0.2">
      <c r="M22" s="54" t="s">
        <v>79</v>
      </c>
      <c r="N22" s="54"/>
      <c r="O22" s="54"/>
    </row>
    <row r="59" spans="13:15" x14ac:dyDescent="0.2">
      <c r="M59" s="55"/>
      <c r="N59" s="55"/>
      <c r="O59" s="55"/>
    </row>
  </sheetData>
  <mergeCells count="3">
    <mergeCell ref="D20:O20"/>
    <mergeCell ref="R20:AA20"/>
    <mergeCell ref="AD20:AH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EnergyBalance</vt:lpstr>
      <vt:lpstr>EB1</vt:lpstr>
      <vt:lpstr>EB2</vt:lpstr>
      <vt:lpstr>RES&amp;OBJ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387203395366668</vt:r8>
  </property>
</Properties>
</file>