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tolan\Documents\"/>
    </mc:Choice>
  </mc:AlternateContent>
  <xr:revisionPtr revIDLastSave="0" documentId="13_ncr:1_{C2AC3A2F-E173-418B-B80B-14B8CCF0C73B}" xr6:coauthVersionLast="47" xr6:coauthVersionMax="47" xr10:uidLastSave="{00000000-0000-0000-0000-000000000000}"/>
  <bookViews>
    <workbookView xWindow="-108" yWindow="-108" windowWidth="23256" windowHeight="12456" xr2:uid="{B652E99B-0559-4F70-9E8A-7F2F92C98958}"/>
  </bookViews>
  <sheets>
    <sheet name="Overview" sheetId="13" r:id="rId1"/>
    <sheet name="1.1 IncomeStatement Data" sheetId="5" r:id="rId2"/>
    <sheet name="1.2 BalanceSheet Data" sheetId="4" r:id="rId3"/>
    <sheet name="1.3 CashFlow Data" sheetId="1" r:id="rId4"/>
    <sheet name="2.1 HistoricalFS" sheetId="6" r:id="rId5"/>
    <sheet name="2.2 Ratio Analysis" sheetId="7" r:id="rId6"/>
    <sheet name="2.3 Forecasting" sheetId="8" r:id="rId7"/>
    <sheet name="2.4 Beta Analysis"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6" l="1"/>
  <c r="J6" i="9"/>
  <c r="G8" i="9" l="1"/>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7" i="9"/>
  <c r="J12" i="9"/>
  <c r="O7" i="8" l="1"/>
  <c r="N9" i="8"/>
  <c r="O9" i="8" s="1"/>
  <c r="N8" i="8"/>
  <c r="O8" i="8" s="1"/>
  <c r="N7" i="8"/>
  <c r="N6" i="8"/>
  <c r="O6" i="8" s="1"/>
  <c r="N5" i="8"/>
  <c r="N11" i="8" s="1"/>
  <c r="I8" i="8"/>
  <c r="J8" i="8" s="1"/>
  <c r="I11" i="8"/>
  <c r="I9" i="8"/>
  <c r="J9" i="8" s="1"/>
  <c r="I7" i="8"/>
  <c r="J7" i="8" s="1"/>
  <c r="I6" i="8"/>
  <c r="J6" i="8" s="1"/>
  <c r="I5" i="8"/>
  <c r="I10" i="8" s="1"/>
  <c r="J10" i="8" s="1"/>
  <c r="E8" i="8"/>
  <c r="D11" i="8"/>
  <c r="E11" i="8" s="1"/>
  <c r="D12" i="8"/>
  <c r="E12" i="8" s="1"/>
  <c r="D13" i="8"/>
  <c r="E13" i="8" s="1"/>
  <c r="D14" i="8"/>
  <c r="E14" i="8" s="1"/>
  <c r="D10" i="8"/>
  <c r="E10" i="8" s="1"/>
  <c r="D9" i="8"/>
  <c r="E9" i="8" s="1"/>
  <c r="D8" i="8"/>
  <c r="D7" i="8"/>
  <c r="D6" i="8"/>
  <c r="E6" i="8" s="1"/>
  <c r="D5" i="8"/>
  <c r="E7" i="8" l="1"/>
  <c r="N10" i="8"/>
  <c r="O10" i="8" s="1"/>
  <c r="N14" i="8"/>
  <c r="O14" i="8" s="1"/>
  <c r="I14" i="8"/>
  <c r="J14" i="8" s="1"/>
  <c r="N13" i="8"/>
  <c r="N12" i="8"/>
  <c r="O12" i="8" s="1"/>
  <c r="I13" i="8"/>
  <c r="J11" i="8"/>
  <c r="I12" i="8"/>
  <c r="J12" i="8" s="1"/>
  <c r="J18" i="7"/>
  <c r="J19" i="7"/>
  <c r="J17" i="7"/>
  <c r="J16" i="7"/>
  <c r="J15" i="7"/>
  <c r="I18" i="7"/>
  <c r="I19" i="7"/>
  <c r="I17" i="7"/>
  <c r="I16" i="7"/>
  <c r="I15" i="7"/>
  <c r="D19" i="7"/>
  <c r="E19" i="7"/>
  <c r="F19" i="7"/>
  <c r="G19" i="7"/>
  <c r="C19" i="7"/>
  <c r="D18" i="7"/>
  <c r="E18" i="7"/>
  <c r="F18" i="7"/>
  <c r="G18" i="7"/>
  <c r="C18" i="7"/>
  <c r="D17" i="7"/>
  <c r="E17" i="7"/>
  <c r="F17" i="7"/>
  <c r="G17" i="7"/>
  <c r="C17" i="7"/>
  <c r="D16" i="7"/>
  <c r="E16" i="7"/>
  <c r="F16" i="7"/>
  <c r="G16" i="7"/>
  <c r="C16" i="7"/>
  <c r="D15" i="7"/>
  <c r="E15" i="7"/>
  <c r="F15" i="7"/>
  <c r="G15" i="7"/>
  <c r="C15" i="7"/>
  <c r="J13" i="7"/>
  <c r="I13" i="7"/>
  <c r="D13" i="7"/>
  <c r="E13" i="7"/>
  <c r="F13" i="7"/>
  <c r="G13" i="7"/>
  <c r="C13" i="7"/>
  <c r="J13" i="8" l="1"/>
  <c r="O13" i="8"/>
  <c r="O11" i="8"/>
  <c r="I6" i="7"/>
  <c r="E6" i="7"/>
  <c r="F6" i="7"/>
  <c r="G6" i="7"/>
  <c r="D6" i="7"/>
  <c r="J6" i="7" s="1"/>
  <c r="D49" i="6" l="1"/>
  <c r="E49" i="6"/>
  <c r="F49" i="6"/>
  <c r="G49" i="6"/>
  <c r="C49" i="6"/>
  <c r="D47" i="6"/>
  <c r="E47" i="6"/>
  <c r="F47" i="6"/>
  <c r="G47" i="6"/>
  <c r="C47" i="6"/>
  <c r="D45" i="6"/>
  <c r="E45" i="6"/>
  <c r="F45" i="6"/>
  <c r="G45" i="6"/>
  <c r="C45" i="6"/>
  <c r="D43" i="6"/>
  <c r="E43" i="6"/>
  <c r="F43" i="6"/>
  <c r="G43" i="6"/>
  <c r="C43" i="6"/>
  <c r="D39" i="6"/>
  <c r="E39" i="6"/>
  <c r="F39" i="6"/>
  <c r="G39" i="6"/>
  <c r="C39" i="6"/>
  <c r="D38" i="6"/>
  <c r="E38" i="6"/>
  <c r="F38" i="6"/>
  <c r="G38" i="6"/>
  <c r="C38" i="6"/>
  <c r="D37" i="6"/>
  <c r="E37" i="6"/>
  <c r="F37" i="6"/>
  <c r="G37" i="6"/>
  <c r="C37" i="6"/>
  <c r="D35" i="6"/>
  <c r="E35" i="6"/>
  <c r="F35" i="6"/>
  <c r="G35" i="6"/>
  <c r="C35" i="6"/>
  <c r="D34" i="6"/>
  <c r="E34" i="6"/>
  <c r="F34" i="6"/>
  <c r="G34" i="6"/>
  <c r="C34" i="6"/>
  <c r="D33" i="6"/>
  <c r="E33" i="6"/>
  <c r="F33" i="6"/>
  <c r="G33" i="6"/>
  <c r="C33" i="6"/>
  <c r="D32" i="6"/>
  <c r="E32" i="6"/>
  <c r="F32" i="6"/>
  <c r="G32" i="6"/>
  <c r="C32" i="6"/>
  <c r="E28" i="6"/>
  <c r="E8" i="7" s="1"/>
  <c r="F28" i="6"/>
  <c r="F8" i="7" s="1"/>
  <c r="G28" i="6"/>
  <c r="G8" i="7" s="1"/>
  <c r="D28" i="6"/>
  <c r="D8" i="7" s="1"/>
  <c r="D27" i="6"/>
  <c r="E27" i="6"/>
  <c r="F27" i="6"/>
  <c r="G27" i="6"/>
  <c r="C27" i="6"/>
  <c r="D24" i="6"/>
  <c r="E24" i="6"/>
  <c r="F24" i="6"/>
  <c r="G24" i="6"/>
  <c r="C24" i="6"/>
  <c r="C25" i="6" s="1"/>
  <c r="C11" i="7" s="1"/>
  <c r="D22" i="6"/>
  <c r="E22" i="6"/>
  <c r="F22" i="6"/>
  <c r="C22" i="6"/>
  <c r="C15" i="6"/>
  <c r="D21" i="6"/>
  <c r="E21" i="6"/>
  <c r="F21" i="6"/>
  <c r="G21" i="6"/>
  <c r="C21" i="6"/>
  <c r="D19" i="6"/>
  <c r="D12" i="7" s="1"/>
  <c r="E19" i="6"/>
  <c r="E12" i="7" s="1"/>
  <c r="F19" i="6"/>
  <c r="F12" i="7" s="1"/>
  <c r="G19" i="6"/>
  <c r="G12" i="7" s="1"/>
  <c r="C19" i="6"/>
  <c r="C12" i="7" s="1"/>
  <c r="D18" i="6"/>
  <c r="E18" i="6"/>
  <c r="F18" i="6"/>
  <c r="G18" i="6"/>
  <c r="C18" i="6"/>
  <c r="D15" i="6"/>
  <c r="E15" i="6"/>
  <c r="F15" i="6"/>
  <c r="G15" i="6"/>
  <c r="G16" i="6" s="1"/>
  <c r="G9" i="6"/>
  <c r="F9" i="6"/>
  <c r="F10" i="6" s="1"/>
  <c r="B6" i="5"/>
  <c r="C9" i="6" s="1"/>
  <c r="C10" i="6" s="1"/>
  <c r="D9" i="6"/>
  <c r="D10" i="6" s="1"/>
  <c r="E9" i="6"/>
  <c r="E10" i="6" s="1"/>
  <c r="D6" i="6"/>
  <c r="E6" i="6"/>
  <c r="E7" i="6" s="1"/>
  <c r="E5" i="7" s="1"/>
  <c r="F6" i="6"/>
  <c r="G6" i="6"/>
  <c r="G12" i="6" s="1"/>
  <c r="G13" i="6" s="1"/>
  <c r="G10" i="7" s="1"/>
  <c r="C6" i="6"/>
  <c r="F7" i="6"/>
  <c r="F5" i="7" s="1"/>
  <c r="G7" i="6"/>
  <c r="G5" i="7" s="1"/>
  <c r="I8" i="7" l="1"/>
  <c r="J8" i="7"/>
  <c r="I12" i="7"/>
  <c r="J12" i="7"/>
  <c r="G25" i="6"/>
  <c r="G11" i="7" s="1"/>
  <c r="G7" i="7"/>
  <c r="F25" i="6"/>
  <c r="F11" i="7" s="1"/>
  <c r="F7" i="7"/>
  <c r="E25" i="6"/>
  <c r="E11" i="7" s="1"/>
  <c r="E7" i="7"/>
  <c r="D25" i="6"/>
  <c r="D11" i="7" s="1"/>
  <c r="I11" i="7" s="1"/>
  <c r="D7" i="7"/>
  <c r="G10" i="6"/>
  <c r="C12" i="6"/>
  <c r="C13" i="6" s="1"/>
  <c r="C10" i="7" s="1"/>
  <c r="C16" i="6"/>
  <c r="F12" i="6"/>
  <c r="F13" i="6" s="1"/>
  <c r="F10" i="7" s="1"/>
  <c r="F16" i="6"/>
  <c r="E16" i="6"/>
  <c r="D12" i="6"/>
  <c r="D13" i="6" s="1"/>
  <c r="D10" i="7" s="1"/>
  <c r="D16" i="6"/>
  <c r="E12" i="6"/>
  <c r="E13" i="6" s="1"/>
  <c r="E10" i="7" s="1"/>
  <c r="D7" i="6"/>
  <c r="D5" i="7" s="1"/>
  <c r="J10" i="7" l="1"/>
  <c r="I10" i="7"/>
  <c r="I7" i="7"/>
  <c r="J7" i="7"/>
  <c r="J5" i="7"/>
  <c r="I5" i="7"/>
  <c r="J11" i="7"/>
</calcChain>
</file>

<file path=xl/sharedStrings.xml><?xml version="1.0" encoding="utf-8"?>
<sst xmlns="http://schemas.openxmlformats.org/spreadsheetml/2006/main" count="650" uniqueCount="378">
  <si>
    <t>2019</t>
  </si>
  <si>
    <t>2020</t>
  </si>
  <si>
    <t>2021</t>
  </si>
  <si>
    <t>2022</t>
  </si>
  <si>
    <t>2023</t>
  </si>
  <si>
    <t>Cash Flow from Operating Activities, Indirect</t>
  </si>
  <si>
    <t/>
  </si>
  <si>
    <t xml:space="preserve">    Net Cash Flow from Continuing Operating Activities, Indirect</t>
  </si>
  <si>
    <t xml:space="preserve">        Cash Generated from Operating Activities</t>
  </si>
  <si>
    <t xml:space="preserve">            Income/Loss before Non-Cash Adjustment</t>
  </si>
  <si>
    <t xml:space="preserve">            Total Adjustments for Non-Cash Items</t>
  </si>
  <si>
    <t xml:space="preserve">                Depreciation, Amortization and Depletion, Non-Cash Adjustment</t>
  </si>
  <si>
    <t xml:space="preserve">                    Depreciation and Amortization, Non-Cash Adjustment</t>
  </si>
  <si>
    <t xml:space="preserve">                        Depreciation, Non-Cash Adjustment</t>
  </si>
  <si>
    <t xml:space="preserve">                        Amortization, Non-Cash Adjustment</t>
  </si>
  <si>
    <t xml:space="preserve">                Stock-Based Compensation, Non-Cash Adjustment</t>
  </si>
  <si>
    <t xml:space="preserve">                Deferred Taxes, Non-Cash Adjustment</t>
  </si>
  <si>
    <t xml:space="preserve">                Net Investment Income/Loss, Non-Cash Adjustment</t>
  </si>
  <si>
    <t xml:space="preserve">                    Realized Gain/Loss on Disposal/Sale of Financial Instruments, Non-Cash Adjustment</t>
  </si>
  <si>
    <t xml:space="preserve">                Other Non-Cash Items</t>
  </si>
  <si>
    <t xml:space="preserve">                Irregular Income/Loss, Non-Cash Adjustment</t>
  </si>
  <si>
    <t xml:space="preserve">                    Gain/Loss on Disposals, Non-Cash Adjustment</t>
  </si>
  <si>
    <t xml:space="preserve">                        Gain/Loss on Disposal/Sale of Business, Non-Cash Adjustment</t>
  </si>
  <si>
    <t xml:space="preserve">                Excess Tax Benefit from Stock-Based Compensation, Non-Cash Adjustment</t>
  </si>
  <si>
    <t xml:space="preserve">            Changes in Operating Capital</t>
  </si>
  <si>
    <t xml:space="preserve">                Change in Trade and Other Receivables</t>
  </si>
  <si>
    <t xml:space="preserve">                    Change in Trade/Accounts Receivable</t>
  </si>
  <si>
    <t xml:space="preserve">                Change in Other Current Assets</t>
  </si>
  <si>
    <t xml:space="preserve">                Change in Payables and Accrued Expenses</t>
  </si>
  <si>
    <t xml:space="preserve">                    Change in Trade and Other Payables</t>
  </si>
  <si>
    <t xml:space="preserve">                        Change in Trade/Accounts Payable</t>
  </si>
  <si>
    <t xml:space="preserve">                    Change in Accrued Expenses</t>
  </si>
  <si>
    <t xml:space="preserve">                Change in Deferred Assets/Liabilities</t>
  </si>
  <si>
    <t xml:space="preserve">                Change in Other Operating Capital</t>
  </si>
  <si>
    <t xml:space="preserve">                Change in Prepayments and Deposits</t>
  </si>
  <si>
    <t>Cash Flow from Investing Activities</t>
  </si>
  <si>
    <t xml:space="preserve">    Cash Flow from Continuing Investing Activities</t>
  </si>
  <si>
    <t xml:space="preserve">        Purchase/Sale and Disposal of Property, Plant and Equipment, Net</t>
  </si>
  <si>
    <t xml:space="preserve">            Purchase of Property, Plant and Equipment</t>
  </si>
  <si>
    <t xml:space="preserve">            Sale and Disposal of Property, Plant and Equipment</t>
  </si>
  <si>
    <t xml:space="preserve">        Purchase/Sale of Business, Net</t>
  </si>
  <si>
    <t xml:space="preserve">            Purchase/Acquisition of Business</t>
  </si>
  <si>
    <t xml:space="preserve">            Sale of Business</t>
  </si>
  <si>
    <t xml:space="preserve">        Purchase/Sale of Investments, Net</t>
  </si>
  <si>
    <t xml:space="preserve">            Purchase of Investments</t>
  </si>
  <si>
    <t xml:space="preserve">            Sale of Investments</t>
  </si>
  <si>
    <t xml:space="preserve">        Other Investing Cash Flow</t>
  </si>
  <si>
    <t xml:space="preserve">        Purchase/Sale of Other Non-Current Assets, Net</t>
  </si>
  <si>
    <t xml:space="preserve">            Sales of Other Non-Current Assets</t>
  </si>
  <si>
    <t xml:space="preserve">        Increase/Decrease in Restricted Cash and Cash Equivalents</t>
  </si>
  <si>
    <t>Cash Flow from Financing Activities</t>
  </si>
  <si>
    <t xml:space="preserve">    Cash Flow from Continuing Financing Activities</t>
  </si>
  <si>
    <t xml:space="preserve">        Issuance of/Payments for Common Stock, Net</t>
  </si>
  <si>
    <t xml:space="preserve">            Payments for Common Stock</t>
  </si>
  <si>
    <t xml:space="preserve">            Proceeds from Issuance of Common Stock</t>
  </si>
  <si>
    <t xml:space="preserve">        Issuance of/Repayments for Debt, Net</t>
  </si>
  <si>
    <t xml:space="preserve">            Issuance of/Repayments for Long Term Debt, Net</t>
  </si>
  <si>
    <t xml:space="preserve">                Proceeds from Issuance of Long Term Debt</t>
  </si>
  <si>
    <t xml:space="preserve">                Repayments for Long Term Debt</t>
  </si>
  <si>
    <t xml:space="preserve">        Proceeds from Issuance/Exercising of Stock Options/Warrants</t>
  </si>
  <si>
    <t xml:space="preserve">        Other Financing Cash Flow</t>
  </si>
  <si>
    <t xml:space="preserve">        Excess Tax Benefit from Share-Based Compensation, Financing Activities</t>
  </si>
  <si>
    <t>Cash and Cash Equivalents, End of Period</t>
  </si>
  <si>
    <t xml:space="preserve">    Change in Cash</t>
  </si>
  <si>
    <t xml:space="preserve">    Effect of Exchange Rate Changes</t>
  </si>
  <si>
    <t xml:space="preserve">    Cash and Cash Equivalents, Beginning of Period</t>
  </si>
  <si>
    <t>Cash Flow Supplemental Section</t>
  </si>
  <si>
    <t xml:space="preserve">    Change in Cash as Reported, Supplemental</t>
  </si>
  <si>
    <t xml:space="preserve">    Income Tax Paid, Supplemental</t>
  </si>
  <si>
    <t xml:space="preserve">    Interest Paid, Supplemental</t>
  </si>
  <si>
    <t>Fiscal year ends in Dec 31 | USD</t>
  </si>
  <si>
    <t xml:space="preserve">    Other Contractual Obligations due Beyond</t>
  </si>
  <si>
    <t xml:space="preserve">    Other Contractual Obligations due in Year 5</t>
  </si>
  <si>
    <t xml:space="preserve">    Other Contractual Obligations due in Year 3</t>
  </si>
  <si>
    <t xml:space="preserve">    Other Contractual Obligations due in Year 1</t>
  </si>
  <si>
    <t>Other Contractual Obligations Maturity Schedule Total</t>
  </si>
  <si>
    <t xml:space="preserve">    Total Contractual Obligations - Interests Charges and Other Adjustments</t>
  </si>
  <si>
    <t xml:space="preserve">    Total Contractual Obligations due Beyond</t>
  </si>
  <si>
    <t xml:space="preserve">    Total Contractual Obligations due in year 5</t>
  </si>
  <si>
    <t xml:space="preserve">    Total Contractual Obligations due in year 4</t>
  </si>
  <si>
    <t xml:space="preserve">    Total Contractual Obligations due in year 3</t>
  </si>
  <si>
    <t xml:space="preserve">    Total Contractual Obligations due in year 2</t>
  </si>
  <si>
    <t xml:space="preserve">    Total Contractual Obligations due in year 1</t>
  </si>
  <si>
    <t>Total Contractual Obligations</t>
  </si>
  <si>
    <t xml:space="preserve">    Total Lease Liability - Interest Charges and Other Adjustments</t>
  </si>
  <si>
    <t xml:space="preserve">    Total Lease Liability - Beyond</t>
  </si>
  <si>
    <t xml:space="preserve">    Total Lease Liability - Due in year 5</t>
  </si>
  <si>
    <t xml:space="preserve">    Total Lease Liability - Due in year 4</t>
  </si>
  <si>
    <t xml:space="preserve">    Total Lease Liability - Due in year 3</t>
  </si>
  <si>
    <t xml:space="preserve">    Total Lease Liability - Due in year 2</t>
  </si>
  <si>
    <t xml:space="preserve">    Total Lease Liability - Due in year 1</t>
  </si>
  <si>
    <t>Total Lease Liability</t>
  </si>
  <si>
    <t xml:space="preserve">    Operating Lease - Interests Charges and Other Adjustments</t>
  </si>
  <si>
    <t xml:space="preserve">    Operating Lease due Beyond</t>
  </si>
  <si>
    <t xml:space="preserve">    Operating Lease due in Year 4</t>
  </si>
  <si>
    <t xml:space="preserve">    Operating Lease due in Year 3</t>
  </si>
  <si>
    <t xml:space="preserve">    Operating Lease due in Year 2</t>
  </si>
  <si>
    <t xml:space="preserve">    Operating Lease due in Year 1</t>
  </si>
  <si>
    <t>Operating Lease Obligation Maturity Schedule Total</t>
  </si>
  <si>
    <t xml:space="preserve">    Debt - Interests Charges and Other Adjustments</t>
  </si>
  <si>
    <t xml:space="preserve">    Debt due Beyond</t>
  </si>
  <si>
    <t xml:space="preserve">    Debt due in Year 5</t>
  </si>
  <si>
    <t xml:space="preserve">    Debt due in Year 4</t>
  </si>
  <si>
    <t xml:space="preserve">    Debt due in Year 3</t>
  </si>
  <si>
    <t xml:space="preserve">    Debt due in Year 2</t>
  </si>
  <si>
    <t xml:space="preserve">    Debt due in Year 1</t>
  </si>
  <si>
    <t>Debt Maturity Schedule Total</t>
  </si>
  <si>
    <t xml:space="preserve">            Other Reserves/Accum.Comp.Inc</t>
  </si>
  <si>
    <t xml:space="preserve">        Reserves/Accumulated Comprehensive Income/Losses</t>
  </si>
  <si>
    <t xml:space="preserve">        Retained Earnings/Accumulated Deficit</t>
  </si>
  <si>
    <t xml:space="preserve">                Preferred Stock</t>
  </si>
  <si>
    <t xml:space="preserve">                Common Stock</t>
  </si>
  <si>
    <t xml:space="preserve">            Capital Stock</t>
  </si>
  <si>
    <t xml:space="preserve">        Paid in Capital</t>
  </si>
  <si>
    <t xml:space="preserve">    Equity Attributable to Parent Stockholders</t>
  </si>
  <si>
    <t>Total Equity</t>
  </si>
  <si>
    <t xml:space="preserve">        Other Non-Current Liabilities</t>
  </si>
  <si>
    <t xml:space="preserve">                Taxes Payable, Non-Current</t>
  </si>
  <si>
    <t xml:space="preserve">            Trade and Other Payables, Non-Current</t>
  </si>
  <si>
    <t xml:space="preserve">        Payables and Accrued Expenses, Non-Current</t>
  </si>
  <si>
    <t xml:space="preserve">            Deferred Income/Customer Advances/Billings in Excess of Cost, Non-Current</t>
  </si>
  <si>
    <t xml:space="preserve">        Deferred Liabilities, Non-Current</t>
  </si>
  <si>
    <t xml:space="preserve">            Deferred Tax Liabilities, Non-Current</t>
  </si>
  <si>
    <t xml:space="preserve">        Tax Liabilities, Non-Current</t>
  </si>
  <si>
    <t xml:space="preserve">                Capital Lease Obligations, Non-Current</t>
  </si>
  <si>
    <t xml:space="preserve">                    Other Loans, Non-Current</t>
  </si>
  <si>
    <t xml:space="preserve">                    Notes Payables, Non-Current</t>
  </si>
  <si>
    <t xml:space="preserve">                Long Term Debt</t>
  </si>
  <si>
    <t xml:space="preserve">            Long Term Debt and Capital Lease Obligation</t>
  </si>
  <si>
    <t xml:space="preserve">        Financial Liabilities, Non-Current</t>
  </si>
  <si>
    <t xml:space="preserve">    Total Non-Current Liabilities</t>
  </si>
  <si>
    <t xml:space="preserve">        Other Current Liabilities</t>
  </si>
  <si>
    <t xml:space="preserve">            Deferred Income/Customer Advances/Billings in Excess of Cost, Current</t>
  </si>
  <si>
    <t xml:space="preserve">        Deferred Liabilities, Current</t>
  </si>
  <si>
    <t xml:space="preserve">            Provision for Employee Entitlements, Current</t>
  </si>
  <si>
    <t xml:space="preserve">        Provisions, Current</t>
  </si>
  <si>
    <t xml:space="preserve">                    Commercial Paper</t>
  </si>
  <si>
    <t xml:space="preserve">                Current Debt</t>
  </si>
  <si>
    <t xml:space="preserve">                        Other Current Portion of LT Debt</t>
  </si>
  <si>
    <t xml:space="preserve">                    Current Portion of Long Term Debt</t>
  </si>
  <si>
    <t xml:space="preserve">                    Capital Lease Obligations, Current</t>
  </si>
  <si>
    <t xml:space="preserve">                Current Portion of Long Term Debt and Capital Lease</t>
  </si>
  <si>
    <t xml:space="preserve">            Current Debt and Capital Lease Obligation</t>
  </si>
  <si>
    <t xml:space="preserve">        Financial Liabilities, Current</t>
  </si>
  <si>
    <t xml:space="preserve">            Accrued Expenses, Current</t>
  </si>
  <si>
    <t xml:space="preserve">                Other Payable, Current</t>
  </si>
  <si>
    <t xml:space="preserve">                Taxes Payable, Current</t>
  </si>
  <si>
    <t xml:space="preserve">                Trade/Accounts Payable, Current</t>
  </si>
  <si>
    <t xml:space="preserve">            Trade and Other Payables, Current</t>
  </si>
  <si>
    <t xml:space="preserve">        Payables and Accrued Expenses, Current</t>
  </si>
  <si>
    <t xml:space="preserve">    Total Current Liabilities</t>
  </si>
  <si>
    <t>Total Liabilities</t>
  </si>
  <si>
    <t xml:space="preserve">        Other Non-Current Assets</t>
  </si>
  <si>
    <t xml:space="preserve">        Deferred Tax Assets, Non-Current</t>
  </si>
  <si>
    <t xml:space="preserve">                Equity Securities/Shares, Non-Current</t>
  </si>
  <si>
    <t xml:space="preserve">            Investment in Financial Assets, Non-Current</t>
  </si>
  <si>
    <t xml:space="preserve">        Total Long Term Investments</t>
  </si>
  <si>
    <t xml:space="preserve">                        Accumulated Amortization of Other Intangible Assets</t>
  </si>
  <si>
    <t xml:space="preserve">                        Accumulated Amortization of Customer Relationships</t>
  </si>
  <si>
    <t xml:space="preserve">                        Accumulated Amortization of Trademarks and Patents</t>
  </si>
  <si>
    <t xml:space="preserve">                    Accumulated Amortization of Intangibles other than Goodwill</t>
  </si>
  <si>
    <t xml:space="preserve">                Accumulated Amortization of Intangible Assets</t>
  </si>
  <si>
    <t xml:space="preserve">            Accumulated Amortization and Impairment</t>
  </si>
  <si>
    <t xml:space="preserve">                    Other Intangible Assets</t>
  </si>
  <si>
    <t xml:space="preserve">                    Customer Relationships</t>
  </si>
  <si>
    <t xml:space="preserve">                    Trademarks and Patents</t>
  </si>
  <si>
    <t xml:space="preserve">                Intangibles other than Goodwill</t>
  </si>
  <si>
    <t xml:space="preserve">                Goodwill</t>
  </si>
  <si>
    <t xml:space="preserve">            Gross Goodwill and Other Intangible Assets</t>
  </si>
  <si>
    <t xml:space="preserve">        Net Intangible Assets</t>
  </si>
  <si>
    <t xml:space="preserve">                Accumulated Depreciation</t>
  </si>
  <si>
    <t xml:space="preserve">            Accumulated Depreciation and Impairment</t>
  </si>
  <si>
    <t xml:space="preserve">                Other Property, Plant and Equipment</t>
  </si>
  <si>
    <t xml:space="preserve">                Leased Property, Plant and Equipment</t>
  </si>
  <si>
    <t xml:space="preserve">                Construction in Progress and Advance Payments</t>
  </si>
  <si>
    <t xml:space="preserve">                    Furniture, Fixtures and Office Equipment</t>
  </si>
  <si>
    <t xml:space="preserve">                Machinery, Furniture and Equipment</t>
  </si>
  <si>
    <t xml:space="preserve">                    Leasehold and Improvements</t>
  </si>
  <si>
    <t xml:space="preserve">                    Land and Improvements</t>
  </si>
  <si>
    <t xml:space="preserve">                Properties</t>
  </si>
  <si>
    <t xml:space="preserve">            Gross Property, Plant and Equipment</t>
  </si>
  <si>
    <t xml:space="preserve">        Net Property, Plant and Equipment</t>
  </si>
  <si>
    <t xml:space="preserve">    Total Non-Current Assets</t>
  </si>
  <si>
    <t xml:space="preserve">        Deferred Tax Assets, Current</t>
  </si>
  <si>
    <t xml:space="preserve">        Cash Restricted or Pledged, Current</t>
  </si>
  <si>
    <t xml:space="preserve">        Inventories</t>
  </si>
  <si>
    <t xml:space="preserve">        Other Current Assets</t>
  </si>
  <si>
    <t xml:space="preserve">            Other Receivables, Current</t>
  </si>
  <si>
    <t xml:space="preserve">            Taxes Receivable, Current</t>
  </si>
  <si>
    <t xml:space="preserve">                Allowance/Adjustments for Trade/Accounts Receivable, Current</t>
  </si>
  <si>
    <t xml:space="preserve">                Gross Trade/Accounts Receivable, Current</t>
  </si>
  <si>
    <t xml:space="preserve">            Trade/Accounts Receivable, Current</t>
  </si>
  <si>
    <t xml:space="preserve">        Trade and Other Receivables, Current</t>
  </si>
  <si>
    <t xml:space="preserve">                Other Short Term Investments</t>
  </si>
  <si>
    <t xml:space="preserve">                Available-for-Sale Securities, Current</t>
  </si>
  <si>
    <t xml:space="preserve">            Short Term Investments</t>
  </si>
  <si>
    <t xml:space="preserve">                Cash Equivalents</t>
  </si>
  <si>
    <t xml:space="preserve">                Cash</t>
  </si>
  <si>
    <t xml:space="preserve">            Cash and Cash Equivalents</t>
  </si>
  <si>
    <t xml:space="preserve">        Cash, Cash Equivalents and Short Term Investments</t>
  </si>
  <si>
    <t xml:space="preserve">    Total Current Assets</t>
  </si>
  <si>
    <t>Total Assets</t>
  </si>
  <si>
    <t>Diluted WASO</t>
  </si>
  <si>
    <t>Basic WASO</t>
  </si>
  <si>
    <t>Diluted EPS</t>
  </si>
  <si>
    <t>Basic EPS</t>
  </si>
  <si>
    <t>Diluted Weighted Average Shares Outstanding</t>
  </si>
  <si>
    <t>Basic Weighted Average Shares Outstanding</t>
  </si>
  <si>
    <t xml:space="preserve">    Diluted EPS from Discontinued Operations</t>
  </si>
  <si>
    <t xml:space="preserve">    Diluted EPS from Continuing Operations</t>
  </si>
  <si>
    <t xml:space="preserve">    Basic EPS from Discontinued Operations</t>
  </si>
  <si>
    <t xml:space="preserve">    Basic EPS from Continuing Operations</t>
  </si>
  <si>
    <t>Discontinued Operations</t>
  </si>
  <si>
    <t>Other Adjustments to Net Income Available to Common Stockholders</t>
  </si>
  <si>
    <t xml:space="preserve">        Reported Normalized Operating Profit</t>
  </si>
  <si>
    <t xml:space="preserve">        Reported Effective Tax Rate</t>
  </si>
  <si>
    <t xml:space="preserve">        Reported Total Operating Profit/Loss</t>
  </si>
  <si>
    <t xml:space="preserve">        Total Revenue as Reported, Supplemental</t>
  </si>
  <si>
    <t xml:space="preserve">    Reported Normalized and Operating Income/Expense Supplemental Section</t>
  </si>
  <si>
    <t>Income Statement Supplemental Section</t>
  </si>
  <si>
    <t>Diluted Net Income Available to Common Stockholders</t>
  </si>
  <si>
    <t>Net Income Available to Common Stockholders</t>
  </si>
  <si>
    <t>Net Income after Non-Controlling/Minority Interests</t>
  </si>
  <si>
    <t>Net Income after Extraordinary Items and Discontinued Operations</t>
  </si>
  <si>
    <t>Net Income before Extraordinary Items and Discontinued Operations</t>
  </si>
  <si>
    <t>Provision for Income Tax</t>
  </si>
  <si>
    <t>Pretax Income</t>
  </si>
  <si>
    <t xml:space="preserve">        Disposal of Businesses</t>
  </si>
  <si>
    <t xml:space="preserve">        Other Irregular Income/Expense</t>
  </si>
  <si>
    <t xml:space="preserve">    Irregular Income/Expense</t>
  </si>
  <si>
    <t xml:space="preserve">    Other Income/Expense, Non-Operating</t>
  </si>
  <si>
    <t xml:space="preserve">        Gain/Loss on Foreign Currency Exchange</t>
  </si>
  <si>
    <t xml:space="preserve">        Income from Associates, JointVentures and Other Participating Interests</t>
  </si>
  <si>
    <t xml:space="preserve">        Gain/Loss on Investments and Other Financial Instruments</t>
  </si>
  <si>
    <t xml:space="preserve">    Net Investment Income</t>
  </si>
  <si>
    <t xml:space="preserve">            Interest Income</t>
  </si>
  <si>
    <t xml:space="preserve">            Interest Expense Net of Capitalized Interest</t>
  </si>
  <si>
    <t xml:space="preserve">        Net Interest Income/Expense</t>
  </si>
  <si>
    <t xml:space="preserve">    Total Net Finance Income/Expense</t>
  </si>
  <si>
    <t>Non-Operating Income/Expense, Total</t>
  </si>
  <si>
    <t>Total Operating Profit/Loss</t>
  </si>
  <si>
    <t xml:space="preserve">    Research and Development Expenses</t>
  </si>
  <si>
    <t xml:space="preserve">        Selling and Marketing Expenses</t>
  </si>
  <si>
    <t xml:space="preserve">        General and Administrative Expenses</t>
  </si>
  <si>
    <t xml:space="preserve">    Selling, General and Administrative Expenses</t>
  </si>
  <si>
    <t>Operating Income/Expenses</t>
  </si>
  <si>
    <t xml:space="preserve">        Cost of Goods and Services</t>
  </si>
  <si>
    <t xml:space="preserve">    Cost of Revenue</t>
  </si>
  <si>
    <t xml:space="preserve">        Other Revenue</t>
  </si>
  <si>
    <t xml:space="preserve">        Business Revenue</t>
  </si>
  <si>
    <t xml:space="preserve">    Total Revenue</t>
  </si>
  <si>
    <t>Gross Profit</t>
  </si>
  <si>
    <t>GOOGL_cash-flow_Annual_As_Originally_Reported (USD Millions)</t>
  </si>
  <si>
    <t>GOOGL_balance-sheet_Annual_As_Originally_Reported (USD Millions)</t>
  </si>
  <si>
    <t>GOOGL_income-statement_Annual_As_Originally_Reported (USD Millions)</t>
  </si>
  <si>
    <t>Historical Financial Statements - Alphabet Inc Class C (GOOG)</t>
  </si>
  <si>
    <t>#</t>
  </si>
  <si>
    <t>Income Statement</t>
  </si>
  <si>
    <t>Gross Margins</t>
  </si>
  <si>
    <t>Selling &amp; General Expenses</t>
  </si>
  <si>
    <t>Earnings Before Tax</t>
  </si>
  <si>
    <t>Tax</t>
  </si>
  <si>
    <t>Effective Tax Rate</t>
  </si>
  <si>
    <t>Net Profit</t>
  </si>
  <si>
    <t>Net Margins</t>
  </si>
  <si>
    <t>Earning Per Share</t>
  </si>
  <si>
    <t xml:space="preserve">EPS % Growth </t>
  </si>
  <si>
    <t>Revenue Growth</t>
  </si>
  <si>
    <t>S &amp; G Exp % Revenue</t>
  </si>
  <si>
    <t>Revenue</t>
  </si>
  <si>
    <t>EBT % Revenue</t>
  </si>
  <si>
    <t>Cost of Revenue</t>
  </si>
  <si>
    <t>Cost of Revenue % Revenue</t>
  </si>
  <si>
    <t>--</t>
  </si>
  <si>
    <t>Balance Sheet</t>
  </si>
  <si>
    <t>Equity</t>
  </si>
  <si>
    <t>Non-Current Liabilities</t>
  </si>
  <si>
    <t xml:space="preserve">Current Liabilities </t>
  </si>
  <si>
    <t>Current Assets</t>
  </si>
  <si>
    <t>Non-Current Assets</t>
  </si>
  <si>
    <t>CashFlow Satement</t>
  </si>
  <si>
    <t>Cashflow from Operating Activities</t>
  </si>
  <si>
    <t>Net CashFlow</t>
  </si>
  <si>
    <t>Cashflow from Investing Activties</t>
  </si>
  <si>
    <t>Cashflow from Financing Activities</t>
  </si>
  <si>
    <t>Years (USD Millions $)</t>
  </si>
  <si>
    <t>EBT Growth</t>
  </si>
  <si>
    <t>Net Profit Growth</t>
  </si>
  <si>
    <t>EPS Growth</t>
  </si>
  <si>
    <t>Gross Margin</t>
  </si>
  <si>
    <t>Net Margin</t>
  </si>
  <si>
    <t xml:space="preserve">EBT Margin </t>
  </si>
  <si>
    <t xml:space="preserve">Operating Margin </t>
  </si>
  <si>
    <t xml:space="preserve">Return on Equity </t>
  </si>
  <si>
    <t>Return on Asset</t>
  </si>
  <si>
    <t xml:space="preserve">Current Ratio </t>
  </si>
  <si>
    <t xml:space="preserve">Debt to Equity </t>
  </si>
  <si>
    <t xml:space="preserve">Asset Turnover </t>
  </si>
  <si>
    <t>Trend</t>
  </si>
  <si>
    <t>Mean</t>
  </si>
  <si>
    <t>Median</t>
  </si>
  <si>
    <t>Forecasting - Alphabet Inc Class C (GOOG)</t>
  </si>
  <si>
    <t>Weight</t>
  </si>
  <si>
    <t>Year</t>
  </si>
  <si>
    <t>Growth</t>
  </si>
  <si>
    <t>2019A</t>
  </si>
  <si>
    <t>2020A</t>
  </si>
  <si>
    <t>2021A</t>
  </si>
  <si>
    <t>2022A</t>
  </si>
  <si>
    <t>2023A</t>
  </si>
  <si>
    <t>2024E</t>
  </si>
  <si>
    <t>2025E</t>
  </si>
  <si>
    <t>2026E</t>
  </si>
  <si>
    <t>2027E</t>
  </si>
  <si>
    <t>2028E</t>
  </si>
  <si>
    <t>EPS</t>
  </si>
  <si>
    <t>Beta Analysis - Alphabet Inc Class C (GOOG)</t>
  </si>
  <si>
    <t>Date</t>
  </si>
  <si>
    <t>Closing Price</t>
  </si>
  <si>
    <t>Return</t>
  </si>
  <si>
    <t>Closing  Price</t>
  </si>
  <si>
    <t>Beta Drifting</t>
  </si>
  <si>
    <t>GOOG 2 Year Weekly Returns</t>
  </si>
  <si>
    <t>NASDAQ Returns</t>
  </si>
  <si>
    <t>EBT</t>
  </si>
  <si>
    <t>Levered Raw Beta</t>
  </si>
  <si>
    <t>Raw Beta Weight</t>
  </si>
  <si>
    <t xml:space="preserve">Market Beta </t>
  </si>
  <si>
    <t>Market Beta Weight</t>
  </si>
  <si>
    <t>Adjusted Beta</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</si>
  <si>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</si>
  <si>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</si>
  <si>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</si>
  <si>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</si>
  <si>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</si>
  <si>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</si>
  <si>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</si>
  <si>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</si>
  <si>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</si>
  <si>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</si>
  <si>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</si>
  <si>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</si>
  <si>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</si>
  <si>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</si>
  <si>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</si>
  <si>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</si>
  <si>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</si>
  <si>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</si>
  <si>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</si>
  <si>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</si>
  <si>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</si>
  <si>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</si>
  <si>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</si>
  <si>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</si>
  <si>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Summary Output</t>
  </si>
  <si>
    <t>Ratio Analysis - Alphabet Inc Class C (GOOG)</t>
  </si>
  <si>
    <t>1.1 IncomeStatement Data</t>
  </si>
  <si>
    <t>1.2 BalanceSheet Data</t>
  </si>
  <si>
    <t>1.3 CashFlow Data</t>
  </si>
  <si>
    <t>2.1 HistoricalFS</t>
  </si>
  <si>
    <t>2.2 Ratio Analysis</t>
  </si>
  <si>
    <t>2.3 Forecasting</t>
  </si>
  <si>
    <t>2.4 Beta Analysis</t>
  </si>
  <si>
    <t>OVERVIEW</t>
  </si>
  <si>
    <t>Purpose: Consolidates the Income Statement, Balance Sheet, and Cash Flow Statement into a historical perspective.
Problem Solved: Facilitates the analysis of trends and patterns in Google's financial performance over time.
Interpretation: Helps users identify significant growth areas, potential risks, and areas of concern in Google's financial trajectory.</t>
  </si>
  <si>
    <t>1 Raw Data</t>
  </si>
  <si>
    <t>2 Analysis</t>
  </si>
  <si>
    <t>Purpose: Calculates key financial ratios to provide insights into Google’s financial status.
Problem Solved: Enables quick evaluation of Google's profitability, efficiency, liquidity, and solvency.
Interpretation: Ratio analysis is vital for benchmarking Google against industry standards and evaluating its financial strengths and weaknesses.</t>
  </si>
  <si>
    <t>Purpose: Utilizes historical data to project Google’s future financial performance.
Problem Solved: Assists in strategic planning and decision-making by predicting future trends and financial outcomes.
Interpretation: Provides stakeholders with a forward-looking view, helping them make informed decisions about investments and business strategies.</t>
  </si>
  <si>
    <t>Purpose: Assesses Google’s market risk relative to the broader market.
Problem Solved: Evaluates the volatility and systematic risk associated with investing in Google.
Interpretation: Understanding Google’s beta is crucial for investors to gauge the potential risk and return profile of their investment in comparison to market fluctuations.</t>
  </si>
  <si>
    <t xml:space="preserve">3. Overall Model Solution </t>
  </si>
  <si>
    <t xml:space="preserve">3.1 Integration &amp; Automation </t>
  </si>
  <si>
    <t>The model seamlessly integrates real-time financial data with analytical tools, providing an automated and interconnected framework for comprehensive financial analysis. By linking raw data sheets with analysis sheets, the model ensures that all calculations and projections are up-to-date, reflecting the latest financial information.</t>
  </si>
  <si>
    <t>3.2 Problem Solved</t>
  </si>
  <si>
    <t>The model solves the critical problem of manually analyzing large sets of financial data by automating the data collection and analysis process. This allows for timely and accurate financial analysis, reducing the risk of human error and enhancing the reliability of financial insights. The model also addresses the challenge of interpreting complex financial data by presenting it in a structured and user-friendly format.</t>
  </si>
  <si>
    <t>Overview</t>
  </si>
  <si>
    <t>Source- Morningstar</t>
  </si>
  <si>
    <t>Made by Rohit A Tolani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</si>
</sst>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numFmt numFmtId="165" formatCode="&quot;$&quot;#,##0,,"/>
    <numFmt numFmtId="166" formatCode="&quot;$&quot;#,##0,,;&quot;$&quot;#,##0,,;&quot;$&quot;0,,;"/>
    <numFmt numFmtId="167" formatCode="&quot;$&quot;#,##0,,;&quot;$&quot;#,##0,,;&quot;$&quot;#,##0,,"/>
    <numFmt numFmtId="168" formatCode="&quot;$&quot;#,##0.00"/>
    <numFmt numFmtId="169" formatCode="0.00\x"/>
  </numFmts>
  <fonts count="18" x14ac:knownFonts="1">
    <font>
      <sz val="10"/>
      <name val="Arial"/>
    </font>
    <font>
      <sz val="10"/>
      <name val="Arial"/>
      <family val="2"/>
    </font>
    <font>
      <b/>
      <sz val="10"/>
      <name val="Arial"/>
      <family val="2"/>
    </font>
    <font>
      <sz val="10"/>
      <name val="Arial"/>
      <family val="2"/>
    </font>
    <font>
      <b/>
      <sz val="10"/>
      <name val="Arial"/>
      <family val="2"/>
    </font>
    <font>
      <b/>
      <sz val="10"/>
      <color theme="0"/>
      <name val="Arial"/>
      <family val="2"/>
    </font>
    <font>
      <i/>
      <sz val="10"/>
      <color theme="0" tint="-0.499984740745262"/>
      <name val="Arial"/>
      <family val="2"/>
    </font>
    <font>
      <sz val="10"/>
      <color theme="0" tint="-0.499984740745262"/>
      <name val="Arial"/>
      <family val="2"/>
    </font>
    <font>
      <b/>
      <sz val="10"/>
      <color theme="1"/>
      <name val="Arial"/>
      <family val="2"/>
    </font>
    <font>
      <sz val="10"/>
      <color rgb="FF232A31"/>
      <name val="Arial"/>
      <family val="2"/>
    </font>
    <font>
      <i/>
      <sz val="10"/>
      <name val="Arial"/>
      <family val="2"/>
    </font>
    <font>
      <u/>
      <sz val="10"/>
      <color theme="10"/>
      <name val="Arial"/>
      <family val="2"/>
    </font>
    <font>
      <b/>
      <i/>
      <sz val="10"/>
      <name val="Arial"/>
      <family val="2"/>
    </font>
    <font>
      <b/>
      <sz val="12"/>
      <color theme="0"/>
      <name val="Arial"/>
      <family val="2"/>
    </font>
    <font>
      <b/>
      <sz val="11"/>
      <name val="Arial"/>
      <family val="2"/>
    </font>
    <font>
      <b/>
      <u/>
      <sz val="10"/>
      <color theme="10"/>
      <name val="Arial"/>
      <family val="2"/>
    </font>
    <font>
      <b/>
      <sz val="9"/>
      <name val="Arial"/>
      <family val="2"/>
    </font>
    <font>
      <b/>
      <i/>
      <u/>
      <sz val="8"/>
      <color theme="10"/>
      <name val="Arial"/>
      <family val="2"/>
    </font>
  </fonts>
  <fills count="7">
    <fill>
      <patternFill patternType="none"/>
    </fill>
    <fill>
      <patternFill patternType="gray125"/>
    </fill>
    <fill>
      <patternFill patternType="solid">
        <fgColor theme="3" tint="0.89999084444715716"/>
        <bgColor indexed="64"/>
      </patternFill>
    </fill>
    <fill>
      <patternFill patternType="solid">
        <fgColor rgb="FF000099"/>
        <bgColor indexed="64"/>
      </patternFill>
    </fill>
    <fill>
      <patternFill patternType="solid">
        <fgColor theme="3" tint="0.749992370372631"/>
        <bgColor indexed="64"/>
      </patternFill>
    </fill>
    <fill>
      <patternFill patternType="solid">
        <fgColor theme="0" tint="-4.9989318521683403E-2"/>
        <bgColor indexed="64"/>
      </patternFill>
    </fill>
    <fill>
      <patternFill patternType="solid">
        <fgColor rgb="FFFFFFFF"/>
        <bgColor indexed="64"/>
      </patternFill>
    </fill>
  </fills>
  <borders count="13">
    <border>
      <left/>
      <right/>
      <top/>
      <bottom/>
      <diagonal/>
    </border>
    <border>
      <left/>
      <right/>
      <top/>
      <bottom style="dashed">
        <color auto="1"/>
      </bottom>
      <diagonal/>
    </border>
    <border>
      <left/>
      <right/>
      <top style="dashed">
        <color auto="1"/>
      </top>
      <bottom style="dashed">
        <color auto="1"/>
      </bottom>
      <diagonal/>
    </border>
    <border>
      <left/>
      <right/>
      <top style="dashed">
        <color auto="1"/>
      </top>
      <bottom/>
      <diagonal/>
    </border>
    <border>
      <left/>
      <right/>
      <top/>
      <bottom style="medium">
        <color indexed="64"/>
      </bottom>
      <diagonal/>
    </border>
    <border>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pplyNumberFormat="0" applyFont="0" applyFill="0" applyBorder="0" applyAlignment="0" applyProtection="0"/>
    <xf numFmtId="9" fontId="1" fillId="0" borderId="0" applyNumberFormat="0" applyFont="0" applyFill="0" applyBorder="0" applyAlignment="0" applyProtection="0"/>
    <xf numFmtId="0" fontId="11" fillId="0" borderId="0" applyNumberFormat="0" applyFill="0" applyBorder="0" applyAlignment="0" applyProtection="0"/>
  </cellStyleXfs>
  <cellXfs count="85">
    <xf numFmtId="0" fontId="0" fillId="0" borderId="0" xfId="0" applyNumberFormat="1" applyFont="1" applyFill="1" applyBorder="1" applyAlignment="1"/>
    <xf numFmtId="0" fontId="2"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0" fontId="3" fillId="0" borderId="0" xfId="0" applyNumberFormat="1" applyFont="1" applyFill="1" applyBorder="1" applyAlignment="1"/>
    <xf numFmtId="0" fontId="5" fillId="3" borderId="0" xfId="0" applyNumberFormat="1" applyFont="1" applyFill="1" applyBorder="1" applyAlignment="1">
      <alignment horizontal="center"/>
    </xf>
    <xf numFmtId="0" fontId="5" fillId="3" borderId="0" xfId="0" applyNumberFormat="1" applyFont="1" applyFill="1" applyBorder="1" applyAlignment="1"/>
    <xf numFmtId="0" fontId="2" fillId="0" borderId="0" xfId="0" applyNumberFormat="1" applyFont="1" applyFill="1" applyBorder="1" applyAlignment="1"/>
    <xf numFmtId="165" fontId="0" fillId="0" borderId="0" xfId="0" applyNumberFormat="1" applyFont="1" applyFill="1" applyBorder="1" applyAlignment="1">
      <alignment horizontal="center"/>
    </xf>
    <xf numFmtId="10" fontId="6" fillId="0" borderId="0" xfId="1" applyNumberFormat="1" applyFont="1" applyFill="1" applyBorder="1" applyAlignment="1">
      <alignment horizontal="center"/>
    </xf>
    <xf numFmtId="166" fontId="0" fillId="0" borderId="0" xfId="0" applyNumberFormat="1" applyFont="1" applyFill="1" applyBorder="1" applyAlignment="1">
      <alignment horizontal="center"/>
    </xf>
    <xf numFmtId="168" fontId="0" fillId="0" borderId="0" xfId="0" applyNumberFormat="1" applyFont="1" applyFill="1" applyBorder="1" applyAlignment="1">
      <alignment horizontal="center"/>
    </xf>
    <xf numFmtId="0" fontId="7" fillId="0" borderId="0" xfId="0" quotePrefix="1" applyNumberFormat="1" applyFont="1" applyFill="1" applyBorder="1" applyAlignment="1">
      <alignment horizontal="center"/>
    </xf>
    <xf numFmtId="165" fontId="2" fillId="0" borderId="0" xfId="0" applyNumberFormat="1" applyFont="1" applyFill="1" applyBorder="1" applyAlignment="1">
      <alignment horizontal="center"/>
    </xf>
    <xf numFmtId="0" fontId="3" fillId="0" borderId="0" xfId="0" applyNumberFormat="1" applyFont="1" applyFill="1" applyBorder="1" applyAlignment="1">
      <alignment horizontal="left"/>
    </xf>
    <xf numFmtId="0" fontId="6" fillId="0" borderId="0" xfId="0" applyNumberFormat="1" applyFont="1" applyFill="1" applyBorder="1" applyAlignment="1">
      <alignment horizontal="left"/>
    </xf>
    <xf numFmtId="0" fontId="0"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1" fillId="0" borderId="0" xfId="0" applyNumberFormat="1" applyFont="1" applyFill="1" applyBorder="1" applyAlignment="1"/>
    <xf numFmtId="10" fontId="0" fillId="0" borderId="0" xfId="0" applyNumberFormat="1" applyFont="1" applyFill="1" applyBorder="1" applyAlignment="1"/>
    <xf numFmtId="10" fontId="1" fillId="0" borderId="0" xfId="0" quotePrefix="1" applyNumberFormat="1" applyFont="1" applyFill="1" applyBorder="1" applyAlignment="1">
      <alignment horizontal="center"/>
    </xf>
    <xf numFmtId="10" fontId="0" fillId="0" borderId="0" xfId="0" applyNumberFormat="1" applyFont="1" applyFill="1" applyBorder="1" applyAlignment="1">
      <alignment horizontal="center"/>
    </xf>
    <xf numFmtId="2" fontId="0" fillId="0" borderId="0" xfId="0" applyNumberFormat="1" applyFont="1" applyFill="1" applyBorder="1" applyAlignment="1"/>
    <xf numFmtId="169" fontId="0" fillId="0" borderId="0" xfId="0" applyNumberFormat="1" applyFont="1" applyFill="1" applyBorder="1" applyAlignment="1">
      <alignment horizontal="center"/>
    </xf>
    <xf numFmtId="169" fontId="0" fillId="0" borderId="0" xfId="0" applyNumberFormat="1" applyFont="1" applyFill="1" applyBorder="1" applyAlignment="1"/>
    <xf numFmtId="0" fontId="0" fillId="0" borderId="1" xfId="0" applyNumberFormat="1" applyFont="1" applyFill="1" applyBorder="1" applyAlignment="1"/>
    <xf numFmtId="0" fontId="0" fillId="0" borderId="2" xfId="0" applyNumberFormat="1" applyFont="1" applyFill="1" applyBorder="1" applyAlignment="1"/>
    <xf numFmtId="0" fontId="0" fillId="0" borderId="2" xfId="0" applyNumberFormat="1" applyFont="1" applyFill="1" applyBorder="1" applyAlignment="1">
      <alignment horizontal="center"/>
    </xf>
    <xf numFmtId="0" fontId="0" fillId="0" borderId="3" xfId="0" applyNumberFormat="1" applyFont="1" applyFill="1" applyBorder="1" applyAlignment="1"/>
    <xf numFmtId="0" fontId="8" fillId="4" borderId="0" xfId="0" applyNumberFormat="1" applyFont="1" applyFill="1" applyBorder="1" applyAlignment="1">
      <alignment horizontal="center"/>
    </xf>
    <xf numFmtId="0" fontId="1" fillId="0" borderId="0" xfId="0" applyNumberFormat="1" applyFont="1" applyFill="1" applyBorder="1" applyAlignment="1">
      <alignment horizontal="center"/>
    </xf>
    <xf numFmtId="0" fontId="0" fillId="5" borderId="0" xfId="0" applyNumberFormat="1" applyFont="1" applyFill="1" applyBorder="1" applyAlignment="1">
      <alignment horizontal="center"/>
    </xf>
    <xf numFmtId="0" fontId="1" fillId="5" borderId="0" xfId="0" applyNumberFormat="1" applyFont="1" applyFill="1" applyBorder="1" applyAlignment="1">
      <alignment horizontal="center"/>
    </xf>
    <xf numFmtId="165" fontId="0" fillId="5" borderId="0" xfId="0" applyNumberFormat="1" applyFont="1" applyFill="1" applyBorder="1" applyAlignment="1">
      <alignment horizontal="center"/>
    </xf>
    <xf numFmtId="10" fontId="0" fillId="5" borderId="0" xfId="0" applyNumberFormat="1" applyFont="1" applyFill="1" applyBorder="1" applyAlignment="1">
      <alignment horizontal="center"/>
    </xf>
    <xf numFmtId="168" fontId="0" fillId="5" borderId="0" xfId="0" applyNumberFormat="1" applyFont="1" applyFill="1" applyBorder="1" applyAlignment="1">
      <alignment horizontal="center"/>
    </xf>
    <xf numFmtId="0" fontId="1" fillId="0" borderId="0" xfId="0" quotePrefix="1" applyNumberFormat="1" applyFont="1" applyFill="1" applyBorder="1" applyAlignment="1">
      <alignment horizontal="center"/>
    </xf>
    <xf numFmtId="4" fontId="9" fillId="6" borderId="0" xfId="0" applyNumberFormat="1" applyFont="1" applyFill="1" applyBorder="1" applyAlignment="1">
      <alignment horizontal="right" vertical="center" indent="1"/>
    </xf>
    <xf numFmtId="0" fontId="0" fillId="0" borderId="0" xfId="0"/>
    <xf numFmtId="14" fontId="0" fillId="0" borderId="0" xfId="0" applyNumberFormat="1" applyAlignment="1">
      <alignment horizontal="center"/>
    </xf>
    <xf numFmtId="2" fontId="0" fillId="0" borderId="0" xfId="0" applyNumberFormat="1" applyAlignment="1">
      <alignment horizontal="center"/>
    </xf>
    <xf numFmtId="0" fontId="9" fillId="6" borderId="0" xfId="0" applyFont="1" applyFill="1" applyBorder="1" applyAlignment="1">
      <alignment horizontal="center" vertical="center"/>
    </xf>
    <xf numFmtId="4" fontId="9" fillId="6" borderId="0" xfId="0" applyNumberFormat="1" applyFont="1" applyFill="1" applyBorder="1" applyAlignment="1">
      <alignment horizontal="center" vertical="center"/>
    </xf>
    <xf numFmtId="0" fontId="0" fillId="0" borderId="0" xfId="0" applyAlignment="1">
      <alignment horizontal="left"/>
    </xf>
    <xf numFmtId="9" fontId="0" fillId="0" borderId="0" xfId="0" applyNumberFormat="1" applyFont="1" applyFill="1" applyBorder="1" applyAlignment="1"/>
    <xf numFmtId="0" fontId="0" fillId="0" borderId="0" xfId="0" applyNumberFormat="1" applyFill="1" applyBorder="1" applyAlignment="1"/>
    <xf numFmtId="0" fontId="0" fillId="0" borderId="4" xfId="0" applyNumberFormat="1" applyFill="1" applyBorder="1" applyAlignment="1"/>
    <xf numFmtId="0" fontId="10" fillId="0" borderId="5" xfId="0" applyNumberFormat="1" applyFont="1" applyFill="1" applyBorder="1" applyAlignment="1">
      <alignment horizontal="center"/>
    </xf>
    <xf numFmtId="168" fontId="0" fillId="0" borderId="0" xfId="0" applyNumberFormat="1" applyAlignment="1">
      <alignment horizontal="center"/>
    </xf>
    <xf numFmtId="0" fontId="11" fillId="0" borderId="0" xfId="2" applyNumberFormat="1" applyFill="1" applyBorder="1" applyAlignment="1"/>
    <xf numFmtId="167"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0" fontId="0" fillId="0" borderId="6" xfId="0" applyNumberFormat="1" applyFont="1" applyFill="1" applyBorder="1" applyAlignment="1">
      <alignment horizontal="left"/>
    </xf>
    <xf numFmtId="167" fontId="0" fillId="0" borderId="7" xfId="0" applyNumberFormat="1" applyFont="1" applyFill="1" applyBorder="1" applyAlignment="1">
      <alignment horizontal="center"/>
    </xf>
    <xf numFmtId="164" fontId="0" fillId="0" borderId="7" xfId="0" applyNumberFormat="1" applyFont="1" applyFill="1" applyBorder="1" applyAlignment="1">
      <alignment horizontal="center"/>
    </xf>
    <xf numFmtId="0" fontId="0" fillId="0" borderId="7" xfId="0" applyNumberFormat="1" applyFont="1" applyFill="1" applyBorder="1" applyAlignment="1">
      <alignment horizontal="center"/>
    </xf>
    <xf numFmtId="0" fontId="0" fillId="0" borderId="8" xfId="0" applyNumberFormat="1" applyFont="1" applyFill="1" applyBorder="1" applyAlignment="1">
      <alignment horizontal="left"/>
    </xf>
    <xf numFmtId="0" fontId="0" fillId="0" borderId="4" xfId="0" applyNumberFormat="1" applyFont="1" applyFill="1" applyBorder="1" applyAlignment="1"/>
    <xf numFmtId="0" fontId="0" fillId="0" borderId="9" xfId="0" applyNumberFormat="1" applyFont="1" applyFill="1" applyBorder="1" applyAlignment="1"/>
    <xf numFmtId="0" fontId="4" fillId="0" borderId="10" xfId="0" applyNumberFormat="1" applyFont="1" applyFill="1" applyBorder="1" applyAlignment="1">
      <alignment horizontal="center"/>
    </xf>
    <xf numFmtId="0" fontId="4" fillId="0" borderId="11" xfId="0" applyNumberFormat="1" applyFont="1" applyFill="1" applyBorder="1" applyAlignment="1">
      <alignment horizontal="center"/>
    </xf>
    <xf numFmtId="0" fontId="4" fillId="0" borderId="12" xfId="0" applyNumberFormat="1" applyFont="1" applyFill="1" applyBorder="1" applyAlignment="1">
      <alignment horizontal="center"/>
    </xf>
    <xf numFmtId="0" fontId="0" fillId="0" borderId="6" xfId="0" applyNumberFormat="1" applyFont="1" applyFill="1" applyBorder="1" applyAlignment="1"/>
    <xf numFmtId="166" fontId="0" fillId="0" borderId="7" xfId="0" applyNumberFormat="1" applyFont="1" applyFill="1" applyBorder="1" applyAlignment="1">
      <alignment horizontal="center"/>
    </xf>
    <xf numFmtId="0" fontId="2" fillId="0" borderId="6" xfId="0" applyNumberFormat="1" applyFont="1" applyFill="1" applyBorder="1" applyAlignment="1"/>
    <xf numFmtId="0" fontId="0" fillId="0" borderId="8" xfId="0" applyNumberFormat="1" applyFont="1" applyFill="1" applyBorder="1" applyAlignment="1"/>
    <xf numFmtId="0" fontId="2" fillId="0" borderId="10" xfId="0" applyNumberFormat="1" applyFont="1" applyFill="1" applyBorder="1" applyAlignment="1">
      <alignment horizontal="center"/>
    </xf>
    <xf numFmtId="0" fontId="2" fillId="0" borderId="11" xfId="0" applyNumberFormat="1" applyFont="1" applyFill="1" applyBorder="1" applyAlignment="1">
      <alignment horizontal="center"/>
    </xf>
    <xf numFmtId="0" fontId="2" fillId="0" borderId="12" xfId="0" applyNumberFormat="1" applyFont="1" applyFill="1" applyBorder="1" applyAlignment="1">
      <alignment horizontal="center"/>
    </xf>
    <xf numFmtId="0" fontId="2" fillId="0" borderId="2" xfId="0" applyNumberFormat="1" applyFont="1" applyFill="1" applyBorder="1" applyAlignment="1">
      <alignment horizontal="center"/>
    </xf>
    <xf numFmtId="0" fontId="12" fillId="0" borderId="5" xfId="0" applyNumberFormat="1" applyFont="1" applyFill="1" applyBorder="1" applyAlignment="1">
      <alignment horizontal="centerContinuous"/>
    </xf>
    <xf numFmtId="0" fontId="15" fillId="0" borderId="0" xfId="2" applyNumberFormat="1" applyFont="1" applyFill="1" applyBorder="1" applyAlignment="1">
      <alignment horizontal="left"/>
    </xf>
    <xf numFmtId="0" fontId="15" fillId="0" borderId="0" xfId="2" applyNumberFormat="1" applyFont="1" applyFill="1" applyBorder="1" applyAlignment="1">
      <alignment horizontal="center"/>
    </xf>
    <xf numFmtId="49" fontId="16" fillId="0" borderId="0" xfId="2" applyNumberFormat="1" applyFont="1" applyFill="1" applyBorder="1" applyAlignment="1">
      <alignment horizontal="left" vertical="top" wrapText="1"/>
    </xf>
    <xf numFmtId="0" fontId="11" fillId="0" borderId="0" xfId="2" quotePrefix="1" applyNumberFormat="1" applyFill="1" applyBorder="1" applyAlignment="1"/>
    <xf numFmtId="0" fontId="14"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16" fillId="0" borderId="0" xfId="0" applyNumberFormat="1" applyFont="1" applyFill="1" applyBorder="1" applyAlignment="1">
      <alignment horizontal="left" vertical="top" wrapText="1"/>
    </xf>
    <xf numFmtId="0" fontId="15" fillId="0" borderId="0" xfId="2" applyNumberFormat="1" applyFont="1" applyFill="1" applyBorder="1" applyAlignment="1">
      <alignment horizontal="left"/>
    </xf>
    <xf numFmtId="0" fontId="16" fillId="0" borderId="0" xfId="0" applyNumberFormat="1" applyFont="1" applyFill="1" applyBorder="1" applyAlignment="1">
      <alignment horizontal="left" wrapText="1"/>
    </xf>
    <xf numFmtId="49" fontId="16" fillId="0" borderId="0" xfId="2" applyNumberFormat="1" applyFont="1" applyFill="1" applyBorder="1" applyAlignment="1">
      <alignment horizontal="left" vertical="top" wrapText="1"/>
    </xf>
    <xf numFmtId="0" fontId="13" fillId="3" borderId="0" xfId="0" applyNumberFormat="1" applyFont="1" applyFill="1" applyBorder="1" applyAlignment="1">
      <alignment horizontal="center"/>
    </xf>
    <xf numFmtId="0" fontId="5" fillId="3" borderId="0" xfId="0" applyNumberFormat="1" applyFont="1" applyFill="1" applyBorder="1" applyAlignment="1">
      <alignment horizontal="center"/>
    </xf>
    <xf numFmtId="0" fontId="17" fillId="0" borderId="0" xfId="2" applyNumberFormat="1" applyFont="1" applyFill="1" applyBorder="1" applyAlignment="1">
      <alignment horizontal="left"/>
    </xf>
    <xf numFmtId="0" fontId="2" fillId="2" borderId="0" xfId="0" applyNumberFormat="1" applyFont="1" applyFill="1" applyBorder="1" applyAlignment="1">
      <alignment horizontal="left"/>
    </xf>
    <xf numFmtId="0" fontId="8" fillId="4" borderId="0" xfId="0" applyNumberFormat="1"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66CCFF"/>
      <color rgb="FF000099"/>
      <color rgb="FF0066CC"/>
      <color rgb="FF0033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Google Growth Forecasting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Revenue</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'2.3 Forecasting'!$C$6:$C$14</c:f>
              <c:strCache>
                <c:ptCount val="9"/>
                <c:pt idx="0">
                  <c:v>2020A</c:v>
                </c:pt>
                <c:pt idx="1">
                  <c:v>2021A</c:v>
                </c:pt>
                <c:pt idx="2">
                  <c:v>2022A</c:v>
                </c:pt>
                <c:pt idx="3">
                  <c:v>2023A</c:v>
                </c:pt>
                <c:pt idx="4">
                  <c:v>2024E</c:v>
                </c:pt>
                <c:pt idx="5">
                  <c:v>2025E</c:v>
                </c:pt>
                <c:pt idx="6">
                  <c:v>2026E</c:v>
                </c:pt>
                <c:pt idx="7">
                  <c:v>2027E</c:v>
                </c:pt>
                <c:pt idx="8">
                  <c:v>2028E</c:v>
                </c:pt>
              </c:strCache>
            </c:strRef>
          </c:cat>
          <c:val>
            <c:numRef>
              <c:f>'2.3 Forecasting'!$E$6:$E$14</c:f>
              <c:numCache>
                <c:formatCode>0.00%</c:formatCode>
                <c:ptCount val="9"/>
                <c:pt idx="0">
                  <c:v>0.12770532012826141</c:v>
                </c:pt>
                <c:pt idx="1">
                  <c:v>0.41150076427049154</c:v>
                </c:pt>
                <c:pt idx="2">
                  <c:v>9.7808156437157789E-2</c:v>
                </c:pt>
                <c:pt idx="3">
                  <c:v>8.6827702272695095E-2</c:v>
                </c:pt>
                <c:pt idx="4">
                  <c:v>0.15768394958912668</c:v>
                </c:pt>
                <c:pt idx="5">
                  <c:v>0.10998072022235394</c:v>
                </c:pt>
                <c:pt idx="6">
                  <c:v>9.9083450927257788E-2</c:v>
                </c:pt>
                <c:pt idx="7">
                  <c:v>9.0150980659079671E-2</c:v>
                </c:pt>
                <c:pt idx="8">
                  <c:v>8.2695867139959356E-2</c:v>
                </c:pt>
              </c:numCache>
            </c:numRef>
          </c:val>
          <c:smooth val="0"/>
          <c:extLst>
            <c:ext xmlns:c16="http://schemas.microsoft.com/office/drawing/2014/chart" uri="{C3380CC4-5D6E-409C-BE32-E72D297353CC}">
              <c16:uniqueId val="{00000000-94AF-4280-A9A0-2F736C2F44B6}"/>
            </c:ext>
          </c:extLst>
        </c:ser>
        <c:ser>
          <c:idx val="1"/>
          <c:order val="1"/>
          <c:tx>
            <c:v>EBT</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'2.3 Forecasting'!$C$6:$C$14</c:f>
              <c:strCache>
                <c:ptCount val="9"/>
                <c:pt idx="0">
                  <c:v>2020A</c:v>
                </c:pt>
                <c:pt idx="1">
                  <c:v>2021A</c:v>
                </c:pt>
                <c:pt idx="2">
                  <c:v>2022A</c:v>
                </c:pt>
                <c:pt idx="3">
                  <c:v>2023A</c:v>
                </c:pt>
                <c:pt idx="4">
                  <c:v>2024E</c:v>
                </c:pt>
                <c:pt idx="5">
                  <c:v>2025E</c:v>
                </c:pt>
                <c:pt idx="6">
                  <c:v>2026E</c:v>
                </c:pt>
                <c:pt idx="7">
                  <c:v>2027E</c:v>
                </c:pt>
                <c:pt idx="8">
                  <c:v>2028E</c:v>
                </c:pt>
              </c:strCache>
            </c:strRef>
          </c:cat>
          <c:val>
            <c:numRef>
              <c:f>'2.3 Forecasting'!$J$6:$J$14</c:f>
              <c:numCache>
                <c:formatCode>0.00%</c:formatCode>
                <c:ptCount val="9"/>
                <c:pt idx="0">
                  <c:v>0.21342586750788639</c:v>
                </c:pt>
                <c:pt idx="1">
                  <c:v>0.88706792562705372</c:v>
                </c:pt>
                <c:pt idx="2">
                  <c:v>-0.21387792889104418</c:v>
                </c:pt>
                <c:pt idx="3">
                  <c:v>0.20173003589053384</c:v>
                </c:pt>
                <c:pt idx="4">
                  <c:v>0.18676808567728687</c:v>
                </c:pt>
                <c:pt idx="5">
                  <c:v>0.11347125912498446</c:v>
                </c:pt>
                <c:pt idx="6">
                  <c:v>0.10190766775080951</c:v>
                </c:pt>
                <c:pt idx="7">
                  <c:v>9.2482946378639186E-2</c:v>
                </c:pt>
                <c:pt idx="8">
                  <c:v>8.4653903921522611E-2</c:v>
                </c:pt>
              </c:numCache>
            </c:numRef>
          </c:val>
          <c:smooth val="0"/>
          <c:extLst>
            <c:ext xmlns:c16="http://schemas.microsoft.com/office/drawing/2014/chart" uri="{C3380CC4-5D6E-409C-BE32-E72D297353CC}">
              <c16:uniqueId val="{00000001-94AF-4280-A9A0-2F736C2F44B6}"/>
            </c:ext>
          </c:extLst>
        </c:ser>
        <c:ser>
          <c:idx val="2"/>
          <c:order val="2"/>
          <c:tx>
            <c:v>EPS</c:v>
          </c:tx>
          <c:spPr>
            <a:ln w="34925" cap="rnd">
              <a:solidFill>
                <a:schemeClr val="accent5">
                  <a:lumMod val="75000"/>
                </a:schemeClr>
              </a:solidFill>
              <a:round/>
            </a:ln>
            <a:effectLst>
              <a:outerShdw blurRad="57150" dist="19050" dir="5400000" algn="ctr" rotWithShape="0">
                <a:srgbClr val="000000">
                  <a:alpha val="63000"/>
                </a:srgbClr>
              </a:outerShdw>
            </a:effectLst>
          </c:spPr>
          <c:marker>
            <c:symbol val="none"/>
          </c:marker>
          <c:cat>
            <c:strRef>
              <c:f>'2.3 Forecasting'!$C$6:$C$14</c:f>
              <c:strCache>
                <c:ptCount val="9"/>
                <c:pt idx="0">
                  <c:v>2020A</c:v>
                </c:pt>
                <c:pt idx="1">
                  <c:v>2021A</c:v>
                </c:pt>
                <c:pt idx="2">
                  <c:v>2022A</c:v>
                </c:pt>
                <c:pt idx="3">
                  <c:v>2023A</c:v>
                </c:pt>
                <c:pt idx="4">
                  <c:v>2024E</c:v>
                </c:pt>
                <c:pt idx="5">
                  <c:v>2025E</c:v>
                </c:pt>
                <c:pt idx="6">
                  <c:v>2026E</c:v>
                </c:pt>
                <c:pt idx="7">
                  <c:v>2027E</c:v>
                </c:pt>
                <c:pt idx="8">
                  <c:v>2028E</c:v>
                </c:pt>
              </c:strCache>
            </c:strRef>
          </c:cat>
          <c:val>
            <c:numRef>
              <c:f>'2.3 Forecasting'!$O$6:$O$14</c:f>
              <c:numCache>
                <c:formatCode>0.00%</c:formatCode>
                <c:ptCount val="9"/>
                <c:pt idx="0">
                  <c:v>0.19354838709677424</c:v>
                </c:pt>
                <c:pt idx="1">
                  <c:v>0.92229729729729737</c:v>
                </c:pt>
                <c:pt idx="2">
                  <c:v>-0.19332161687170479</c:v>
                </c:pt>
                <c:pt idx="3">
                  <c:v>0.27233115468409586</c:v>
                </c:pt>
                <c:pt idx="4">
                  <c:v>0.16729452054794502</c:v>
                </c:pt>
                <c:pt idx="5">
                  <c:v>0.12248789790230297</c:v>
                </c:pt>
                <c:pt idx="6">
                  <c:v>0.10912179822268686</c:v>
                </c:pt>
                <c:pt idx="7">
                  <c:v>9.8385766466360325E-2</c:v>
                </c:pt>
                <c:pt idx="8">
                  <c:v>8.9573052992920177E-2</c:v>
                </c:pt>
              </c:numCache>
            </c:numRef>
          </c:val>
          <c:smooth val="0"/>
          <c:extLst>
            <c:ext xmlns:c16="http://schemas.microsoft.com/office/drawing/2014/chart" uri="{C3380CC4-5D6E-409C-BE32-E72D297353CC}">
              <c16:uniqueId val="{00000002-94AF-4280-A9A0-2F736C2F44B6}"/>
            </c:ext>
          </c:extLst>
        </c:ser>
        <c:dLbls>
          <c:showLegendKey val="0"/>
          <c:showVal val="0"/>
          <c:showCatName val="0"/>
          <c:showSerName val="0"/>
          <c:showPercent val="0"/>
          <c:showBubbleSize val="0"/>
        </c:dLbls>
        <c:smooth val="0"/>
        <c:axId val="1041764255"/>
        <c:axId val="1041784895"/>
      </c:lineChart>
      <c:catAx>
        <c:axId val="10417642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1784895"/>
        <c:crosses val="autoZero"/>
        <c:auto val="1"/>
        <c:lblAlgn val="ctr"/>
        <c:lblOffset val="100"/>
        <c:noMultiLvlLbl val="0"/>
      </c:catAx>
      <c:valAx>
        <c:axId val="104178489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CA" b="1"/>
                  <a:t>Growth</a:t>
                </a:r>
                <a:r>
                  <a:rPr lang="en-CA" b="1" baseline="0"/>
                  <a:t> Rate %</a:t>
                </a:r>
              </a:p>
            </c:rich>
          </c:tx>
          <c:layout>
            <c:manualLayout>
              <c:xMode val="edge"/>
              <c:yMode val="edge"/>
              <c:x val="2.0415738678544914E-2"/>
              <c:y val="0.376758894721493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1764255"/>
        <c:crosses val="autoZero"/>
        <c:crossBetween val="between"/>
      </c:valAx>
      <c:spPr>
        <a:noFill/>
        <a:ln>
          <a:noFill/>
        </a:ln>
        <a:effectLst/>
      </c:spPr>
    </c:plotArea>
    <c:legend>
      <c:legendPos val="b"/>
      <c:layout>
        <c:manualLayout>
          <c:xMode val="edge"/>
          <c:yMode val="edge"/>
          <c:x val="0.25797850574914211"/>
          <c:y val="0.8524300087489064"/>
          <c:w val="0.53044224844945609"/>
          <c:h val="0.119792213473315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152400</xdr:rowOff>
    </xdr:from>
    <xdr:to>
      <xdr:col>11</xdr:col>
      <xdr:colOff>15240</xdr:colOff>
      <xdr:row>10</xdr:row>
      <xdr:rowOff>0</xdr:rowOff>
    </xdr:to>
    <xdr:sp macro="" textlink="">
      <xdr:nvSpPr>
        <xdr:cNvPr id="2" name="TextBox 1">
          <a:extLst>
            <a:ext uri="{FF2B5EF4-FFF2-40B4-BE49-F238E27FC236}">
              <a16:creationId xmlns:a16="http://schemas.microsoft.com/office/drawing/2014/main" id="{D11DFC6F-C117-43DF-EBF2-400CCA6FDA03}"/>
            </a:ext>
          </a:extLst>
        </xdr:cNvPr>
        <xdr:cNvSpPr txBox="1"/>
      </xdr:nvSpPr>
      <xdr:spPr>
        <a:xfrm>
          <a:off x="7620" y="685800"/>
          <a:ext cx="6103620" cy="1021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b="1"/>
            <a:t>This document provides a comprehensive overview of Google's financial performance through an automated, interlinked model. The model integrates real-time data across multiple sheets to deliver an in-depth analysis of Google's financial position and strategic outlook. It is designed to address key financial analytical problems, ensuring robust and reliable results through advanced cell referencing techniques.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14</xdr:row>
      <xdr:rowOff>26670</xdr:rowOff>
    </xdr:from>
    <xdr:to>
      <xdr:col>14</xdr:col>
      <xdr:colOff>106680</xdr:colOff>
      <xdr:row>30</xdr:row>
      <xdr:rowOff>87630</xdr:rowOff>
    </xdr:to>
    <xdr:graphicFrame macro="">
      <xdr:nvGraphicFramePr>
        <xdr:cNvPr id="3" name="Chart 2">
          <a:extLst>
            <a:ext uri="{FF2B5EF4-FFF2-40B4-BE49-F238E27FC236}">
              <a16:creationId xmlns:a16="http://schemas.microsoft.com/office/drawing/2014/main" id="{9794AAF7-F1E6-BCCB-0568-12BC85830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388620</xdr:colOff>
      <xdr:row>23</xdr:row>
      <xdr:rowOff>45720</xdr:rowOff>
    </xdr:from>
    <xdr:to>
      <xdr:col>16</xdr:col>
      <xdr:colOff>91440</xdr:colOff>
      <xdr:row>35</xdr:row>
      <xdr:rowOff>99239</xdr:rowOff>
    </xdr:to>
    <xdr:pic>
      <xdr:nvPicPr>
        <xdr:cNvPr id="2" name="Picture 1">
          <a:extLst>
            <a:ext uri="{FF2B5EF4-FFF2-40B4-BE49-F238E27FC236}">
              <a16:creationId xmlns:a16="http://schemas.microsoft.com/office/drawing/2014/main" id="{8D4E6544-7BB8-B4D1-33C6-A21FA7DE2AFC}"/>
            </a:ext>
          </a:extLst>
        </xdr:cNvPr>
        <xdr:cNvPicPr>
          <a:picLocks noChangeAspect="1"/>
        </xdr:cNvPicPr>
      </xdr:nvPicPr>
      <xdr:blipFill>
        <a:blip xmlns:r="http://schemas.openxmlformats.org/officeDocument/2006/relationships" r:embed="rId1"/>
        <a:stretch>
          <a:fillRect/>
        </a:stretch>
      </xdr:blipFill>
      <xdr:spPr>
        <a:xfrm>
          <a:off x="5227320" y="3947160"/>
          <a:ext cx="6111240" cy="20651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orningstar.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EE9D3-546B-4F96-8F37-450C5CC3FE89}">
  <dimension ref="B1:K56"/>
  <sheetViews>
    <sheetView showGridLines="0" tabSelected="1" workbookViewId="0">
      <selection activeCell="H14" sqref="H14"/>
    </sheetView>
  </sheetViews>
  <sheetFormatPr defaultRowHeight="13.2" x14ac:dyDescent="0.25"/>
  <cols>
    <col min="1" max="1" width="1.88671875" customWidth="1"/>
  </cols>
  <sheetData>
    <row r="1" spans="2:11" ht="15.6" x14ac:dyDescent="0.3">
      <c r="B1" s="80" t="s">
        <v>363</v>
      </c>
      <c r="C1" s="80"/>
      <c r="D1" s="80"/>
      <c r="E1" s="80"/>
      <c r="F1" s="80"/>
      <c r="G1" s="80"/>
      <c r="H1" s="80"/>
      <c r="I1" s="80"/>
      <c r="J1" s="80"/>
      <c r="K1" s="80"/>
    </row>
    <row r="2" spans="2:11" ht="12" customHeight="1" x14ac:dyDescent="0.25">
      <c r="B2" s="82" t="s">
        <v>376</v>
      </c>
      <c r="C2" s="82"/>
    </row>
    <row r="3" spans="2:11" x14ac:dyDescent="0.25">
      <c r="B3" s="81" t="s">
        <v>377</v>
      </c>
      <c r="C3" s="81"/>
      <c r="D3" s="81"/>
      <c r="E3" s="81"/>
      <c r="F3" s="81"/>
      <c r="G3" s="81"/>
      <c r="H3" s="81"/>
      <c r="I3" s="81"/>
      <c r="J3" s="81"/>
      <c r="K3" s="81"/>
    </row>
    <row r="12" spans="2:11" ht="13.8" x14ac:dyDescent="0.25">
      <c r="B12" s="74" t="s">
        <v>365</v>
      </c>
      <c r="C12" s="74"/>
      <c r="D12" s="74"/>
    </row>
    <row r="13" spans="2:11" x14ac:dyDescent="0.25">
      <c r="B13" s="77" t="s">
        <v>356</v>
      </c>
      <c r="C13" s="77"/>
      <c r="D13" s="77"/>
    </row>
    <row r="14" spans="2:11" x14ac:dyDescent="0.25">
      <c r="B14" s="77" t="s">
        <v>357</v>
      </c>
      <c r="C14" s="77"/>
      <c r="D14" s="77"/>
    </row>
    <row r="15" spans="2:11" x14ac:dyDescent="0.25">
      <c r="B15" s="77" t="s">
        <v>358</v>
      </c>
      <c r="C15" s="77"/>
      <c r="D15" s="77"/>
    </row>
    <row r="16" spans="2:11" x14ac:dyDescent="0.25">
      <c r="B16" s="70"/>
      <c r="C16" s="70"/>
      <c r="D16" s="70"/>
    </row>
    <row r="17" spans="2:11" ht="6" customHeight="1" x14ac:dyDescent="0.25"/>
    <row r="18" spans="2:11" ht="13.8" x14ac:dyDescent="0.25">
      <c r="B18" s="74" t="s">
        <v>366</v>
      </c>
      <c r="C18" s="74"/>
      <c r="D18" s="74"/>
    </row>
    <row r="19" spans="2:11" x14ac:dyDescent="0.25">
      <c r="B19" s="77" t="s">
        <v>359</v>
      </c>
      <c r="C19" s="77"/>
      <c r="D19" s="77"/>
      <c r="E19" s="48"/>
      <c r="F19" s="48"/>
      <c r="G19" s="48"/>
    </row>
    <row r="20" spans="2:11" ht="13.2" customHeight="1" x14ac:dyDescent="0.25">
      <c r="B20" s="79" t="s">
        <v>364</v>
      </c>
      <c r="C20" s="79"/>
      <c r="D20" s="79"/>
      <c r="E20" s="79"/>
      <c r="F20" s="79"/>
      <c r="G20" s="79"/>
      <c r="H20" s="79"/>
      <c r="I20" s="79"/>
      <c r="J20" s="79"/>
      <c r="K20" s="79"/>
    </row>
    <row r="21" spans="2:11" x14ac:dyDescent="0.25">
      <c r="B21" s="79"/>
      <c r="C21" s="79"/>
      <c r="D21" s="79"/>
      <c r="E21" s="79"/>
      <c r="F21" s="79"/>
      <c r="G21" s="79"/>
      <c r="H21" s="79"/>
      <c r="I21" s="79"/>
      <c r="J21" s="79"/>
      <c r="K21" s="79"/>
    </row>
    <row r="22" spans="2:11" x14ac:dyDescent="0.25">
      <c r="B22" s="79"/>
      <c r="C22" s="79"/>
      <c r="D22" s="79"/>
      <c r="E22" s="79"/>
      <c r="F22" s="79"/>
      <c r="G22" s="79"/>
      <c r="H22" s="79"/>
      <c r="I22" s="79"/>
      <c r="J22" s="79"/>
      <c r="K22" s="79"/>
    </row>
    <row r="23" spans="2:11" x14ac:dyDescent="0.25">
      <c r="B23" s="79"/>
      <c r="C23" s="79"/>
      <c r="D23" s="79"/>
      <c r="E23" s="79"/>
      <c r="F23" s="79"/>
      <c r="G23" s="79"/>
      <c r="H23" s="79"/>
      <c r="I23" s="79"/>
      <c r="J23" s="79"/>
      <c r="K23" s="79"/>
    </row>
    <row r="24" spans="2:11" x14ac:dyDescent="0.25">
      <c r="B24" s="79"/>
      <c r="C24" s="79"/>
      <c r="D24" s="79"/>
      <c r="E24" s="79"/>
      <c r="F24" s="79"/>
      <c r="G24" s="79"/>
      <c r="H24" s="79"/>
      <c r="I24" s="79"/>
      <c r="J24" s="79"/>
      <c r="K24" s="79"/>
    </row>
    <row r="25" spans="2:11" x14ac:dyDescent="0.25">
      <c r="B25" s="72"/>
      <c r="C25" s="72"/>
      <c r="D25" s="72"/>
      <c r="E25" s="72"/>
      <c r="F25" s="72"/>
      <c r="G25" s="72"/>
      <c r="H25" s="72"/>
      <c r="I25" s="72"/>
      <c r="J25" s="72"/>
      <c r="K25" s="72"/>
    </row>
    <row r="26" spans="2:11" x14ac:dyDescent="0.25">
      <c r="B26" s="77" t="s">
        <v>360</v>
      </c>
      <c r="C26" s="77"/>
      <c r="D26" s="77"/>
    </row>
    <row r="27" spans="2:11" x14ac:dyDescent="0.25">
      <c r="B27" s="76" t="s">
        <v>367</v>
      </c>
      <c r="C27" s="76"/>
      <c r="D27" s="76"/>
      <c r="E27" s="76"/>
      <c r="F27" s="76"/>
      <c r="G27" s="76"/>
      <c r="H27" s="76"/>
      <c r="I27" s="76"/>
      <c r="J27" s="76"/>
      <c r="K27" s="76"/>
    </row>
    <row r="28" spans="2:11" x14ac:dyDescent="0.25">
      <c r="B28" s="76"/>
      <c r="C28" s="76"/>
      <c r="D28" s="76"/>
      <c r="E28" s="76"/>
      <c r="F28" s="76"/>
      <c r="G28" s="76"/>
      <c r="H28" s="76"/>
      <c r="I28" s="76"/>
      <c r="J28" s="76"/>
      <c r="K28" s="76"/>
    </row>
    <row r="29" spans="2:11" x14ac:dyDescent="0.25">
      <c r="B29" s="76"/>
      <c r="C29" s="76"/>
      <c r="D29" s="76"/>
      <c r="E29" s="76"/>
      <c r="F29" s="76"/>
      <c r="G29" s="76"/>
      <c r="H29" s="76"/>
      <c r="I29" s="76"/>
      <c r="J29" s="76"/>
      <c r="K29" s="76"/>
    </row>
    <row r="30" spans="2:11" x14ac:dyDescent="0.25">
      <c r="B30" s="76"/>
      <c r="C30" s="76"/>
      <c r="D30" s="76"/>
      <c r="E30" s="76"/>
      <c r="F30" s="76"/>
      <c r="G30" s="76"/>
      <c r="H30" s="76"/>
      <c r="I30" s="76"/>
      <c r="J30" s="76"/>
      <c r="K30" s="76"/>
    </row>
    <row r="31" spans="2:11" x14ac:dyDescent="0.25">
      <c r="B31" s="17"/>
    </row>
    <row r="32" spans="2:11" x14ac:dyDescent="0.25">
      <c r="B32" s="77" t="s">
        <v>361</v>
      </c>
      <c r="C32" s="77"/>
      <c r="D32" s="77"/>
    </row>
    <row r="33" spans="2:11" x14ac:dyDescent="0.25">
      <c r="B33" s="76" t="s">
        <v>368</v>
      </c>
      <c r="C33" s="76"/>
      <c r="D33" s="76"/>
      <c r="E33" s="76"/>
      <c r="F33" s="76"/>
      <c r="G33" s="76"/>
      <c r="H33" s="76"/>
      <c r="I33" s="76"/>
      <c r="J33" s="76"/>
      <c r="K33" s="76"/>
    </row>
    <row r="34" spans="2:11" x14ac:dyDescent="0.25">
      <c r="B34" s="76"/>
      <c r="C34" s="76"/>
      <c r="D34" s="76"/>
      <c r="E34" s="76"/>
      <c r="F34" s="76"/>
      <c r="G34" s="76"/>
      <c r="H34" s="76"/>
      <c r="I34" s="76"/>
      <c r="J34" s="76"/>
      <c r="K34" s="76"/>
    </row>
    <row r="35" spans="2:11" x14ac:dyDescent="0.25">
      <c r="B35" s="76"/>
      <c r="C35" s="76"/>
      <c r="D35" s="76"/>
      <c r="E35" s="76"/>
      <c r="F35" s="76"/>
      <c r="G35" s="76"/>
      <c r="H35" s="76"/>
      <c r="I35" s="76"/>
      <c r="J35" s="76"/>
      <c r="K35" s="76"/>
    </row>
    <row r="36" spans="2:11" x14ac:dyDescent="0.25">
      <c r="B36" s="76"/>
      <c r="C36" s="76"/>
      <c r="D36" s="76"/>
      <c r="E36" s="76"/>
      <c r="F36" s="76"/>
      <c r="G36" s="76"/>
      <c r="H36" s="76"/>
      <c r="I36" s="76"/>
      <c r="J36" s="76"/>
      <c r="K36" s="76"/>
    </row>
    <row r="37" spans="2:11" x14ac:dyDescent="0.25">
      <c r="B37" s="76"/>
      <c r="C37" s="76"/>
      <c r="D37" s="76"/>
      <c r="E37" s="76"/>
      <c r="F37" s="76"/>
      <c r="G37" s="76"/>
      <c r="H37" s="76"/>
      <c r="I37" s="76"/>
      <c r="J37" s="76"/>
      <c r="K37" s="76"/>
    </row>
    <row r="38" spans="2:11" x14ac:dyDescent="0.25">
      <c r="B38" s="17"/>
    </row>
    <row r="39" spans="2:11" x14ac:dyDescent="0.25">
      <c r="B39" s="77" t="s">
        <v>362</v>
      </c>
      <c r="C39" s="77"/>
      <c r="D39" s="77"/>
    </row>
    <row r="40" spans="2:11" ht="10.8" customHeight="1" x14ac:dyDescent="0.25">
      <c r="B40" s="78" t="s">
        <v>369</v>
      </c>
      <c r="C40" s="78"/>
      <c r="D40" s="78"/>
      <c r="E40" s="78"/>
      <c r="F40" s="78"/>
      <c r="G40" s="78"/>
      <c r="H40" s="78"/>
      <c r="I40" s="78"/>
      <c r="J40" s="78"/>
      <c r="K40" s="78"/>
    </row>
    <row r="41" spans="2:11" x14ac:dyDescent="0.25">
      <c r="B41" s="78"/>
      <c r="C41" s="78"/>
      <c r="D41" s="78"/>
      <c r="E41" s="78"/>
      <c r="F41" s="78"/>
      <c r="G41" s="78"/>
      <c r="H41" s="78"/>
      <c r="I41" s="78"/>
      <c r="J41" s="78"/>
      <c r="K41" s="78"/>
    </row>
    <row r="42" spans="2:11" x14ac:dyDescent="0.25">
      <c r="B42" s="78"/>
      <c r="C42" s="78"/>
      <c r="D42" s="78"/>
      <c r="E42" s="78"/>
      <c r="F42" s="78"/>
      <c r="G42" s="78"/>
      <c r="H42" s="78"/>
      <c r="I42" s="78"/>
      <c r="J42" s="78"/>
      <c r="K42" s="78"/>
    </row>
    <row r="43" spans="2:11" x14ac:dyDescent="0.25">
      <c r="B43" s="78"/>
      <c r="C43" s="78"/>
      <c r="D43" s="78"/>
      <c r="E43" s="78"/>
      <c r="F43" s="78"/>
      <c r="G43" s="78"/>
      <c r="H43" s="78"/>
      <c r="I43" s="78"/>
      <c r="J43" s="78"/>
      <c r="K43" s="78"/>
    </row>
    <row r="45" spans="2:11" ht="7.2" customHeight="1" x14ac:dyDescent="0.25"/>
    <row r="46" spans="2:11" ht="13.8" x14ac:dyDescent="0.25">
      <c r="B46" s="74" t="s">
        <v>370</v>
      </c>
      <c r="C46" s="74"/>
      <c r="D46" s="74"/>
    </row>
    <row r="47" spans="2:11" x14ac:dyDescent="0.25">
      <c r="B47" s="75" t="s">
        <v>371</v>
      </c>
      <c r="C47" s="75"/>
      <c r="D47" s="75"/>
    </row>
    <row r="48" spans="2:11" x14ac:dyDescent="0.25">
      <c r="B48" s="76" t="s">
        <v>372</v>
      </c>
      <c r="C48" s="76"/>
      <c r="D48" s="76"/>
      <c r="E48" s="76"/>
      <c r="F48" s="76"/>
      <c r="G48" s="76"/>
      <c r="H48" s="76"/>
      <c r="I48" s="76"/>
      <c r="J48" s="76"/>
      <c r="K48" s="76"/>
    </row>
    <row r="49" spans="2:11" x14ac:dyDescent="0.25">
      <c r="B49" s="76"/>
      <c r="C49" s="76"/>
      <c r="D49" s="76"/>
      <c r="E49" s="76"/>
      <c r="F49" s="76"/>
      <c r="G49" s="76"/>
      <c r="H49" s="76"/>
      <c r="I49" s="76"/>
      <c r="J49" s="76"/>
      <c r="K49" s="76"/>
    </row>
    <row r="50" spans="2:11" x14ac:dyDescent="0.25">
      <c r="B50" s="76"/>
      <c r="C50" s="76"/>
      <c r="D50" s="76"/>
      <c r="E50" s="76"/>
      <c r="F50" s="76"/>
      <c r="G50" s="76"/>
      <c r="H50" s="76"/>
      <c r="I50" s="76"/>
      <c r="J50" s="76"/>
      <c r="K50" s="76"/>
    </row>
    <row r="52" spans="2:11" x14ac:dyDescent="0.25">
      <c r="B52" s="75" t="s">
        <v>373</v>
      </c>
      <c r="C52" s="75"/>
      <c r="D52" s="75"/>
    </row>
    <row r="53" spans="2:11" x14ac:dyDescent="0.25">
      <c r="B53" s="76" t="s">
        <v>374</v>
      </c>
      <c r="C53" s="76"/>
      <c r="D53" s="76"/>
      <c r="E53" s="76"/>
      <c r="F53" s="76"/>
      <c r="G53" s="76"/>
      <c r="H53" s="76"/>
      <c r="I53" s="76"/>
      <c r="J53" s="76"/>
      <c r="K53" s="76"/>
    </row>
    <row r="54" spans="2:11" x14ac:dyDescent="0.25">
      <c r="B54" s="76"/>
      <c r="C54" s="76"/>
      <c r="D54" s="76"/>
      <c r="E54" s="76"/>
      <c r="F54" s="76"/>
      <c r="G54" s="76"/>
      <c r="H54" s="76"/>
      <c r="I54" s="76"/>
      <c r="J54" s="76"/>
      <c r="K54" s="76"/>
    </row>
    <row r="55" spans="2:11" x14ac:dyDescent="0.25">
      <c r="B55" s="76"/>
      <c r="C55" s="76"/>
      <c r="D55" s="76"/>
      <c r="E55" s="76"/>
      <c r="F55" s="76"/>
      <c r="G55" s="76"/>
      <c r="H55" s="76"/>
      <c r="I55" s="76"/>
      <c r="J55" s="76"/>
      <c r="K55" s="76"/>
    </row>
    <row r="56" spans="2:11" x14ac:dyDescent="0.25">
      <c r="B56" s="76"/>
      <c r="C56" s="76"/>
      <c r="D56" s="76"/>
      <c r="E56" s="76"/>
      <c r="F56" s="76"/>
      <c r="G56" s="76"/>
      <c r="H56" s="76"/>
      <c r="I56" s="76"/>
      <c r="J56" s="76"/>
      <c r="K56" s="76"/>
    </row>
  </sheetData>
  <mergeCells count="21">
    <mergeCell ref="B1:K1"/>
    <mergeCell ref="B3:K3"/>
    <mergeCell ref="B12:D12"/>
    <mergeCell ref="B13:D13"/>
    <mergeCell ref="B2:C2"/>
    <mergeCell ref="B14:D14"/>
    <mergeCell ref="B15:D15"/>
    <mergeCell ref="B18:D18"/>
    <mergeCell ref="B19:D19"/>
    <mergeCell ref="B20:K24"/>
    <mergeCell ref="B27:K30"/>
    <mergeCell ref="B26:D26"/>
    <mergeCell ref="B33:K37"/>
    <mergeCell ref="B32:D32"/>
    <mergeCell ref="B40:K43"/>
    <mergeCell ref="B39:D39"/>
    <mergeCell ref="B46:D46"/>
    <mergeCell ref="B47:D47"/>
    <mergeCell ref="B48:K50"/>
    <mergeCell ref="B52:D52"/>
    <mergeCell ref="B53:K56"/>
  </mergeCells>
  <hyperlinks>
    <hyperlink ref="B13" location="'1.1 IncomeStatement Data'!A1" display="'1.1 IncomeStatement Data'!A1" xr:uid="{F1097B4D-17C9-4315-9518-ABA70B11B8AE}"/>
    <hyperlink ref="B14" location="'1.2 BalanceSheet Data'!A1" display="'1.2 BalanceSheet Data'!A1" xr:uid="{9887DBD7-CE00-4288-8619-187A4CF8A934}"/>
    <hyperlink ref="B15" location="'1.3 CashFlow Data'!A1" display="'1.3 CashFlow Data'!A1" xr:uid="{64F95D84-7573-4909-94BB-842624D4DFDD}"/>
    <hyperlink ref="B19:D19" location="'2.1 HistoricalFS'!A1" display="'2.1 HistoricalFS'!A1" xr:uid="{6400AF6C-2177-4AD0-90E0-7D18318013B6}"/>
    <hyperlink ref="B26" location="'2.2 Ratio Analysis'!A1" display="'2.2 Ratio Analysis'!A1" xr:uid="{2830329E-4AE6-4E88-A8B5-5FF40FAB5E78}"/>
    <hyperlink ref="B32" location="'2.3 Forecasting'!A1" display="'2.3 Forecasting'!A1" xr:uid="{2313C964-B5B6-41CA-AEA6-6C21BC861F91}"/>
    <hyperlink ref="B39" location="'2.4 Beta Analysis'!A1" display="'2.4 Beta Analysis'!A1" xr:uid="{9D37D324-937E-485C-B96A-6B72982B6DC0}"/>
    <hyperlink ref="B2:C2" r:id="rId1" display="Source- Morningstar" xr:uid="{48B17BFA-FC5C-4417-85CE-31EA68F4636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A645D-54DE-41D8-91E6-9B67CE66D03F}">
  <dimension ref="A1:G54"/>
  <sheetViews>
    <sheetView showGridLines="0" zoomScaleNormal="100" workbookViewId="0">
      <selection activeCell="I3" sqref="I3"/>
    </sheetView>
  </sheetViews>
  <sheetFormatPr defaultRowHeight="13.2" x14ac:dyDescent="0.25"/>
  <cols>
    <col min="1" max="1" width="69.21875" customWidth="1"/>
    <col min="2" max="3" width="15.77734375" bestFit="1" customWidth="1"/>
    <col min="4" max="6" width="16.44140625" bestFit="1" customWidth="1"/>
  </cols>
  <sheetData>
    <row r="1" spans="1:7" ht="13.8" thickBot="1" x14ac:dyDescent="0.3">
      <c r="A1" s="58" t="s">
        <v>254</v>
      </c>
      <c r="B1" s="59" t="s">
        <v>0</v>
      </c>
      <c r="C1" s="59" t="s">
        <v>1</v>
      </c>
      <c r="D1" s="59" t="s">
        <v>2</v>
      </c>
      <c r="E1" s="59" t="s">
        <v>3</v>
      </c>
      <c r="F1" s="60" t="s">
        <v>4</v>
      </c>
      <c r="G1" s="71" t="s">
        <v>375</v>
      </c>
    </row>
    <row r="2" spans="1:7" x14ac:dyDescent="0.25">
      <c r="A2" s="51" t="s">
        <v>251</v>
      </c>
      <c r="B2" s="49">
        <v>89961000000</v>
      </c>
      <c r="C2" s="49">
        <v>97795000000</v>
      </c>
      <c r="D2" s="49">
        <v>146698000000</v>
      </c>
      <c r="E2" s="49">
        <v>156633000000</v>
      </c>
      <c r="F2" s="52">
        <v>174062000000</v>
      </c>
    </row>
    <row r="3" spans="1:7" x14ac:dyDescent="0.25">
      <c r="A3" s="51" t="s">
        <v>250</v>
      </c>
      <c r="B3" s="49">
        <v>161857000000</v>
      </c>
      <c r="C3" s="49">
        <v>182527000000</v>
      </c>
      <c r="D3" s="49">
        <v>257637000000</v>
      </c>
      <c r="E3" s="49">
        <v>282836000000</v>
      </c>
      <c r="F3" s="52">
        <v>307394000000</v>
      </c>
    </row>
    <row r="4" spans="1:7" x14ac:dyDescent="0.25">
      <c r="A4" s="51" t="s">
        <v>249</v>
      </c>
      <c r="B4" s="49">
        <v>161857000000</v>
      </c>
      <c r="C4" s="49">
        <v>182527000000</v>
      </c>
      <c r="D4" s="49">
        <v>257637000000</v>
      </c>
      <c r="E4" s="49">
        <v>282836000000</v>
      </c>
      <c r="F4" s="52">
        <v>307394000000</v>
      </c>
    </row>
    <row r="5" spans="1:7" x14ac:dyDescent="0.25">
      <c r="A5" s="51" t="s">
        <v>248</v>
      </c>
      <c r="B5" s="49" t="s">
        <v>6</v>
      </c>
      <c r="C5" s="49" t="s">
        <v>6</v>
      </c>
      <c r="D5" s="49" t="s">
        <v>6</v>
      </c>
      <c r="E5" s="49" t="s">
        <v>6</v>
      </c>
      <c r="F5" s="52" t="s">
        <v>6</v>
      </c>
    </row>
    <row r="6" spans="1:7" x14ac:dyDescent="0.25">
      <c r="A6" s="51" t="s">
        <v>247</v>
      </c>
      <c r="B6" s="49">
        <f>ABS(71896000000)</f>
        <v>71896000000</v>
      </c>
      <c r="C6" s="49">
        <v>84732000000</v>
      </c>
      <c r="D6" s="49">
        <v>110939000000</v>
      </c>
      <c r="E6" s="49">
        <v>126203000000</v>
      </c>
      <c r="F6" s="52">
        <v>133332000000</v>
      </c>
    </row>
    <row r="7" spans="1:7" x14ac:dyDescent="0.25">
      <c r="A7" s="51" t="s">
        <v>246</v>
      </c>
      <c r="B7" s="49">
        <v>-71896000000</v>
      </c>
      <c r="C7" s="49">
        <v>-84732000000</v>
      </c>
      <c r="D7" s="49">
        <v>-110939000000</v>
      </c>
      <c r="E7" s="49">
        <v>-126203000000</v>
      </c>
      <c r="F7" s="52">
        <v>-133332000000</v>
      </c>
    </row>
    <row r="8" spans="1:7" x14ac:dyDescent="0.25">
      <c r="A8" s="51" t="s">
        <v>245</v>
      </c>
      <c r="B8" s="49">
        <v>54033000000</v>
      </c>
      <c r="C8" s="49">
        <v>56571000000</v>
      </c>
      <c r="D8" s="49">
        <v>67984000000</v>
      </c>
      <c r="E8" s="49">
        <v>81791000000</v>
      </c>
      <c r="F8" s="52">
        <v>89769000000</v>
      </c>
    </row>
    <row r="9" spans="1:7" x14ac:dyDescent="0.25">
      <c r="A9" s="51" t="s">
        <v>244</v>
      </c>
      <c r="B9" s="49">
        <v>-28015000000</v>
      </c>
      <c r="C9" s="49">
        <v>-28998000000</v>
      </c>
      <c r="D9" s="49">
        <v>-36422000000</v>
      </c>
      <c r="E9" s="49">
        <v>-42291000000</v>
      </c>
      <c r="F9" s="52">
        <v>-44342000000</v>
      </c>
    </row>
    <row r="10" spans="1:7" x14ac:dyDescent="0.25">
      <c r="A10" s="51" t="s">
        <v>243</v>
      </c>
      <c r="B10" s="49">
        <v>-9551000000</v>
      </c>
      <c r="C10" s="49">
        <v>-11052000000</v>
      </c>
      <c r="D10" s="49">
        <v>-13510000000</v>
      </c>
      <c r="E10" s="49">
        <v>-15724000000</v>
      </c>
      <c r="F10" s="52">
        <v>-16425000000</v>
      </c>
    </row>
    <row r="11" spans="1:7" x14ac:dyDescent="0.25">
      <c r="A11" s="51" t="s">
        <v>242</v>
      </c>
      <c r="B11" s="49">
        <v>-18464000000</v>
      </c>
      <c r="C11" s="49">
        <v>-17946000000</v>
      </c>
      <c r="D11" s="49">
        <v>-22912000000</v>
      </c>
      <c r="E11" s="49">
        <v>-26567000000</v>
      </c>
      <c r="F11" s="52">
        <v>-27917000000</v>
      </c>
    </row>
    <row r="12" spans="1:7" x14ac:dyDescent="0.25">
      <c r="A12" s="51" t="s">
        <v>241</v>
      </c>
      <c r="B12" s="49">
        <v>-26018000000</v>
      </c>
      <c r="C12" s="49">
        <v>-27573000000</v>
      </c>
      <c r="D12" s="49">
        <v>-31562000000</v>
      </c>
      <c r="E12" s="49">
        <v>-39500000000</v>
      </c>
      <c r="F12" s="52">
        <v>-45427000000</v>
      </c>
    </row>
    <row r="13" spans="1:7" x14ac:dyDescent="0.25">
      <c r="A13" s="51" t="s">
        <v>240</v>
      </c>
      <c r="B13" s="49">
        <v>35928000000</v>
      </c>
      <c r="C13" s="49">
        <v>41224000000</v>
      </c>
      <c r="D13" s="49">
        <v>78714000000</v>
      </c>
      <c r="E13" s="49">
        <v>74842000000</v>
      </c>
      <c r="F13" s="52">
        <v>84293000000</v>
      </c>
    </row>
    <row r="14" spans="1:7" x14ac:dyDescent="0.25">
      <c r="A14" s="51" t="s">
        <v>239</v>
      </c>
      <c r="B14" s="49">
        <v>3697000000</v>
      </c>
      <c r="C14" s="49">
        <v>6858000000</v>
      </c>
      <c r="D14" s="49">
        <v>12020000000</v>
      </c>
      <c r="E14" s="49">
        <v>-3514000000</v>
      </c>
      <c r="F14" s="52">
        <v>1424000000</v>
      </c>
    </row>
    <row r="15" spans="1:7" x14ac:dyDescent="0.25">
      <c r="A15" s="51" t="s">
        <v>238</v>
      </c>
      <c r="B15" s="49">
        <v>2327000000</v>
      </c>
      <c r="C15" s="49">
        <v>1730000000</v>
      </c>
      <c r="D15" s="49">
        <v>1153000000</v>
      </c>
      <c r="E15" s="49">
        <v>1817000000</v>
      </c>
      <c r="F15" s="52">
        <v>3557000000</v>
      </c>
    </row>
    <row r="16" spans="1:7" x14ac:dyDescent="0.25">
      <c r="A16" s="51" t="s">
        <v>237</v>
      </c>
      <c r="B16" s="49">
        <v>2327000000</v>
      </c>
      <c r="C16" s="49">
        <v>1730000000</v>
      </c>
      <c r="D16" s="49">
        <v>1153000000</v>
      </c>
      <c r="E16" s="49">
        <v>1817000000</v>
      </c>
      <c r="F16" s="52">
        <v>3557000000</v>
      </c>
    </row>
    <row r="17" spans="1:6" x14ac:dyDescent="0.25">
      <c r="A17" s="51" t="s">
        <v>236</v>
      </c>
      <c r="B17" s="49">
        <v>-100000000</v>
      </c>
      <c r="C17" s="49">
        <v>-135000000</v>
      </c>
      <c r="D17" s="49">
        <v>-346000000</v>
      </c>
      <c r="E17" s="49">
        <v>-357000000</v>
      </c>
      <c r="F17" s="52">
        <v>-308000000</v>
      </c>
    </row>
    <row r="18" spans="1:6" x14ac:dyDescent="0.25">
      <c r="A18" s="51" t="s">
        <v>235</v>
      </c>
      <c r="B18" s="49">
        <v>2427000000</v>
      </c>
      <c r="C18" s="49">
        <v>1865000000</v>
      </c>
      <c r="D18" s="49">
        <v>1499000000</v>
      </c>
      <c r="E18" s="49">
        <v>2174000000</v>
      </c>
      <c r="F18" s="52">
        <v>3865000000</v>
      </c>
    </row>
    <row r="19" spans="1:6" x14ac:dyDescent="0.25">
      <c r="A19" s="51" t="s">
        <v>234</v>
      </c>
      <c r="B19" s="49">
        <v>3291000000</v>
      </c>
      <c r="C19" s="49">
        <v>6374000000</v>
      </c>
      <c r="D19" s="49">
        <v>12364000000</v>
      </c>
      <c r="E19" s="49">
        <v>-6510000000</v>
      </c>
      <c r="F19" s="52">
        <v>-2689000000</v>
      </c>
    </row>
    <row r="20" spans="1:6" x14ac:dyDescent="0.25">
      <c r="A20" s="51" t="s">
        <v>233</v>
      </c>
      <c r="B20" s="49">
        <v>2798000000</v>
      </c>
      <c r="C20" s="49">
        <v>6317000000</v>
      </c>
      <c r="D20" s="49">
        <v>12270000000</v>
      </c>
      <c r="E20" s="49">
        <v>-5519000000</v>
      </c>
      <c r="F20" s="52">
        <v>-823000000</v>
      </c>
    </row>
    <row r="21" spans="1:6" x14ac:dyDescent="0.25">
      <c r="A21" s="51" t="s">
        <v>232</v>
      </c>
      <c r="B21" s="49">
        <v>390000000</v>
      </c>
      <c r="C21" s="49">
        <v>401000000</v>
      </c>
      <c r="D21" s="49">
        <v>334000000</v>
      </c>
      <c r="E21" s="49">
        <v>-337000000</v>
      </c>
      <c r="F21" s="52">
        <v>-628000000</v>
      </c>
    </row>
    <row r="22" spans="1:6" x14ac:dyDescent="0.25">
      <c r="A22" s="51" t="s">
        <v>231</v>
      </c>
      <c r="B22" s="49">
        <v>103000000</v>
      </c>
      <c r="C22" s="49">
        <v>-344000000</v>
      </c>
      <c r="D22" s="49">
        <v>-240000000</v>
      </c>
      <c r="E22" s="49">
        <v>-654000000</v>
      </c>
      <c r="F22" s="52">
        <v>-1238000000</v>
      </c>
    </row>
    <row r="23" spans="1:6" x14ac:dyDescent="0.25">
      <c r="A23" s="51" t="s">
        <v>230</v>
      </c>
      <c r="B23" s="49">
        <v>-224000000</v>
      </c>
      <c r="C23" s="49">
        <v>-1246000000</v>
      </c>
      <c r="D23" s="49">
        <v>-1497000000</v>
      </c>
      <c r="E23" s="49">
        <v>1179000000</v>
      </c>
      <c r="F23" s="52">
        <v>556000000</v>
      </c>
    </row>
    <row r="24" spans="1:6" x14ac:dyDescent="0.25">
      <c r="A24" s="51" t="s">
        <v>229</v>
      </c>
      <c r="B24" s="49">
        <v>-1697000000</v>
      </c>
      <c r="C24" s="49">
        <v>0</v>
      </c>
      <c r="D24" s="49">
        <v>0</v>
      </c>
      <c r="E24" s="49" t="s">
        <v>6</v>
      </c>
      <c r="F24" s="52" t="s">
        <v>6</v>
      </c>
    </row>
    <row r="25" spans="1:6" x14ac:dyDescent="0.25">
      <c r="A25" s="51" t="s">
        <v>228</v>
      </c>
      <c r="B25" s="49">
        <v>-1697000000</v>
      </c>
      <c r="C25" s="49">
        <v>0</v>
      </c>
      <c r="D25" s="49">
        <v>0</v>
      </c>
      <c r="E25" s="49" t="s">
        <v>6</v>
      </c>
      <c r="F25" s="52" t="s">
        <v>6</v>
      </c>
    </row>
    <row r="26" spans="1:6" x14ac:dyDescent="0.25">
      <c r="A26" s="51" t="s">
        <v>227</v>
      </c>
      <c r="B26" s="49" t="s">
        <v>6</v>
      </c>
      <c r="C26" s="49" t="s">
        <v>6</v>
      </c>
      <c r="D26" s="49" t="s">
        <v>6</v>
      </c>
      <c r="E26" s="49" t="s">
        <v>6</v>
      </c>
      <c r="F26" s="52" t="s">
        <v>6</v>
      </c>
    </row>
    <row r="27" spans="1:6" x14ac:dyDescent="0.25">
      <c r="A27" s="51" t="s">
        <v>226</v>
      </c>
      <c r="B27" s="49">
        <v>39625000000</v>
      </c>
      <c r="C27" s="49">
        <v>48082000000</v>
      </c>
      <c r="D27" s="49">
        <v>90734000000</v>
      </c>
      <c r="E27" s="49">
        <v>71328000000</v>
      </c>
      <c r="F27" s="52">
        <v>85717000000</v>
      </c>
    </row>
    <row r="28" spans="1:6" x14ac:dyDescent="0.25">
      <c r="A28" s="51" t="s">
        <v>225</v>
      </c>
      <c r="B28" s="49">
        <v>5282000000</v>
      </c>
      <c r="C28" s="49">
        <v>7813000000</v>
      </c>
      <c r="D28" s="49">
        <v>14701000000</v>
      </c>
      <c r="E28" s="49">
        <v>11356000000</v>
      </c>
      <c r="F28" s="52">
        <v>11922000000</v>
      </c>
    </row>
    <row r="29" spans="1:6" x14ac:dyDescent="0.25">
      <c r="A29" s="51" t="s">
        <v>224</v>
      </c>
      <c r="B29" s="49">
        <v>34343000000</v>
      </c>
      <c r="C29" s="49">
        <v>40269000000</v>
      </c>
      <c r="D29" s="49">
        <v>76033000000</v>
      </c>
      <c r="E29" s="49">
        <v>59972000000</v>
      </c>
      <c r="F29" s="52">
        <v>73795000000</v>
      </c>
    </row>
    <row r="30" spans="1:6" x14ac:dyDescent="0.25">
      <c r="A30" s="51" t="s">
        <v>223</v>
      </c>
      <c r="B30" s="49">
        <v>34343000000</v>
      </c>
      <c r="C30" s="49">
        <v>40269000000</v>
      </c>
      <c r="D30" s="49">
        <v>76033000000</v>
      </c>
      <c r="E30" s="49">
        <v>59972000000</v>
      </c>
      <c r="F30" s="52">
        <v>73795000000</v>
      </c>
    </row>
    <row r="31" spans="1:6" x14ac:dyDescent="0.25">
      <c r="A31" s="51" t="s">
        <v>222</v>
      </c>
      <c r="B31" s="49">
        <v>34343000000</v>
      </c>
      <c r="C31" s="49">
        <v>40269000000</v>
      </c>
      <c r="D31" s="49">
        <v>76033000000</v>
      </c>
      <c r="E31" s="49">
        <v>59972000000</v>
      </c>
      <c r="F31" s="52">
        <v>73795000000</v>
      </c>
    </row>
    <row r="32" spans="1:6" x14ac:dyDescent="0.25">
      <c r="A32" s="51" t="s">
        <v>221</v>
      </c>
      <c r="B32" s="49">
        <v>34343000000</v>
      </c>
      <c r="C32" s="49">
        <v>40269000000</v>
      </c>
      <c r="D32" s="49">
        <v>76033000000</v>
      </c>
      <c r="E32" s="49">
        <v>59972000000</v>
      </c>
      <c r="F32" s="52">
        <v>73795000000</v>
      </c>
    </row>
    <row r="33" spans="1:6" x14ac:dyDescent="0.25">
      <c r="A33" s="51" t="s">
        <v>220</v>
      </c>
      <c r="B33" s="49">
        <v>34343000000</v>
      </c>
      <c r="C33" s="49">
        <v>40269000000</v>
      </c>
      <c r="D33" s="49">
        <v>76033000000</v>
      </c>
      <c r="E33" s="49">
        <v>59972000000</v>
      </c>
      <c r="F33" s="52">
        <v>73795000000</v>
      </c>
    </row>
    <row r="34" spans="1:6" x14ac:dyDescent="0.25">
      <c r="A34" s="51" t="s">
        <v>219</v>
      </c>
      <c r="B34" s="49" t="s">
        <v>6</v>
      </c>
      <c r="C34" s="49" t="s">
        <v>6</v>
      </c>
      <c r="D34" s="49" t="s">
        <v>6</v>
      </c>
      <c r="E34" s="49" t="s">
        <v>6</v>
      </c>
      <c r="F34" s="52" t="s">
        <v>6</v>
      </c>
    </row>
    <row r="35" spans="1:6" x14ac:dyDescent="0.25">
      <c r="A35" s="51" t="s">
        <v>218</v>
      </c>
      <c r="B35" s="49" t="s">
        <v>6</v>
      </c>
      <c r="C35" s="49" t="s">
        <v>6</v>
      </c>
      <c r="D35" s="49" t="s">
        <v>6</v>
      </c>
      <c r="E35" s="49" t="s">
        <v>6</v>
      </c>
      <c r="F35" s="52" t="s">
        <v>6</v>
      </c>
    </row>
    <row r="36" spans="1:6" x14ac:dyDescent="0.25">
      <c r="A36" s="51" t="s">
        <v>217</v>
      </c>
      <c r="B36" s="49">
        <v>161857000000</v>
      </c>
      <c r="C36" s="49">
        <v>182527000000</v>
      </c>
      <c r="D36" s="49">
        <v>257637000000</v>
      </c>
      <c r="E36" s="49">
        <v>282836000000</v>
      </c>
      <c r="F36" s="52">
        <v>307394000000</v>
      </c>
    </row>
    <row r="37" spans="1:6" x14ac:dyDescent="0.25">
      <c r="A37" s="51" t="s">
        <v>216</v>
      </c>
      <c r="B37" s="49">
        <v>34231000000</v>
      </c>
      <c r="C37" s="49">
        <v>41224000000</v>
      </c>
      <c r="D37" s="49">
        <v>78714000000</v>
      </c>
      <c r="E37" s="49">
        <v>74842000000</v>
      </c>
      <c r="F37" s="52">
        <v>84293000000</v>
      </c>
    </row>
    <row r="38" spans="1:6" x14ac:dyDescent="0.25">
      <c r="A38" s="51" t="s">
        <v>215</v>
      </c>
      <c r="B38" s="50">
        <v>0.13300000000000001</v>
      </c>
      <c r="C38" s="50">
        <v>0.16200000000000001</v>
      </c>
      <c r="D38" s="50">
        <v>0.16200000000000001</v>
      </c>
      <c r="E38" s="50">
        <v>0.159</v>
      </c>
      <c r="F38" s="53">
        <v>0.13900000000000001</v>
      </c>
    </row>
    <row r="39" spans="1:6" x14ac:dyDescent="0.25">
      <c r="A39" s="51" t="s">
        <v>214</v>
      </c>
      <c r="B39" s="2" t="s">
        <v>6</v>
      </c>
      <c r="C39" s="2" t="s">
        <v>6</v>
      </c>
      <c r="D39" s="2" t="s">
        <v>6</v>
      </c>
      <c r="E39" s="2" t="s">
        <v>6</v>
      </c>
      <c r="F39" s="54" t="s">
        <v>6</v>
      </c>
    </row>
    <row r="40" spans="1:6" x14ac:dyDescent="0.25">
      <c r="A40" s="51" t="s">
        <v>213</v>
      </c>
      <c r="B40" s="2" t="s">
        <v>6</v>
      </c>
      <c r="C40" s="2" t="s">
        <v>6</v>
      </c>
      <c r="D40" s="2" t="s">
        <v>6</v>
      </c>
      <c r="E40" s="2" t="s">
        <v>6</v>
      </c>
      <c r="F40" s="54" t="s">
        <v>6</v>
      </c>
    </row>
    <row r="41" spans="1:6" x14ac:dyDescent="0.25">
      <c r="A41" s="51" t="s">
        <v>212</v>
      </c>
      <c r="B41" s="2" t="s">
        <v>6</v>
      </c>
      <c r="C41" s="2" t="s">
        <v>6</v>
      </c>
      <c r="D41" s="2" t="s">
        <v>6</v>
      </c>
      <c r="E41" s="2" t="s">
        <v>6</v>
      </c>
      <c r="F41" s="54" t="s">
        <v>6</v>
      </c>
    </row>
    <row r="42" spans="1:6" x14ac:dyDescent="0.25">
      <c r="A42" s="51" t="s">
        <v>205</v>
      </c>
      <c r="B42" s="50">
        <v>2.48</v>
      </c>
      <c r="C42" s="50">
        <v>2.96</v>
      </c>
      <c r="D42" s="50">
        <v>5.69</v>
      </c>
      <c r="E42" s="50">
        <v>4.59</v>
      </c>
      <c r="F42" s="53">
        <v>5.84</v>
      </c>
    </row>
    <row r="43" spans="1:6" x14ac:dyDescent="0.25">
      <c r="A43" s="51" t="s">
        <v>211</v>
      </c>
      <c r="B43" s="50">
        <v>2.48</v>
      </c>
      <c r="C43" s="50">
        <v>2.96</v>
      </c>
      <c r="D43" s="50">
        <v>5.69</v>
      </c>
      <c r="E43" s="50">
        <v>4.59</v>
      </c>
      <c r="F43" s="53">
        <v>5.84</v>
      </c>
    </row>
    <row r="44" spans="1:6" x14ac:dyDescent="0.25">
      <c r="A44" s="51" t="s">
        <v>210</v>
      </c>
      <c r="B44" s="2" t="s">
        <v>6</v>
      </c>
      <c r="C44" s="2" t="s">
        <v>6</v>
      </c>
      <c r="D44" s="2" t="s">
        <v>6</v>
      </c>
      <c r="E44" s="2" t="s">
        <v>6</v>
      </c>
      <c r="F44" s="54" t="s">
        <v>6</v>
      </c>
    </row>
    <row r="45" spans="1:6" x14ac:dyDescent="0.25">
      <c r="A45" s="51" t="s">
        <v>204</v>
      </c>
      <c r="B45" s="50">
        <v>2.46</v>
      </c>
      <c r="C45" s="50">
        <v>2.93</v>
      </c>
      <c r="D45" s="50">
        <v>5.61</v>
      </c>
      <c r="E45" s="50">
        <v>4.5599999999999996</v>
      </c>
      <c r="F45" s="53">
        <v>5.8</v>
      </c>
    </row>
    <row r="46" spans="1:6" x14ac:dyDescent="0.25">
      <c r="A46" s="51" t="s">
        <v>209</v>
      </c>
      <c r="B46" s="50">
        <v>2.46</v>
      </c>
      <c r="C46" s="50">
        <v>2.93</v>
      </c>
      <c r="D46" s="50">
        <v>5.61</v>
      </c>
      <c r="E46" s="50">
        <v>4.5599999999999996</v>
      </c>
      <c r="F46" s="53">
        <v>5.8</v>
      </c>
    </row>
    <row r="47" spans="1:6" x14ac:dyDescent="0.25">
      <c r="A47" s="51" t="s">
        <v>208</v>
      </c>
      <c r="B47" s="2" t="s">
        <v>6</v>
      </c>
      <c r="C47" s="2" t="s">
        <v>6</v>
      </c>
      <c r="D47" s="2" t="s">
        <v>6</v>
      </c>
      <c r="E47" s="2" t="s">
        <v>6</v>
      </c>
      <c r="F47" s="54" t="s">
        <v>6</v>
      </c>
    </row>
    <row r="48" spans="1:6" x14ac:dyDescent="0.25">
      <c r="A48" s="51" t="s">
        <v>207</v>
      </c>
      <c r="B48" s="50">
        <v>13851920000</v>
      </c>
      <c r="C48" s="50">
        <v>13616320000</v>
      </c>
      <c r="D48" s="50">
        <v>13353000000</v>
      </c>
      <c r="E48" s="50">
        <v>13063000000</v>
      </c>
      <c r="F48" s="53">
        <v>12630000000</v>
      </c>
    </row>
    <row r="49" spans="1:6" x14ac:dyDescent="0.25">
      <c r="A49" s="51" t="s">
        <v>206</v>
      </c>
      <c r="B49" s="50">
        <v>13971120000</v>
      </c>
      <c r="C49" s="50">
        <v>13740560000</v>
      </c>
      <c r="D49" s="50">
        <v>13553480000</v>
      </c>
      <c r="E49" s="50">
        <v>13159000000</v>
      </c>
      <c r="F49" s="53">
        <v>12722000000</v>
      </c>
    </row>
    <row r="50" spans="1:6" x14ac:dyDescent="0.25">
      <c r="A50" s="51" t="s">
        <v>205</v>
      </c>
      <c r="B50" s="50">
        <v>2.48</v>
      </c>
      <c r="C50" s="50">
        <v>2.96</v>
      </c>
      <c r="D50" s="50">
        <v>5.69</v>
      </c>
      <c r="E50" s="50">
        <v>4.59</v>
      </c>
      <c r="F50" s="53">
        <v>5.84</v>
      </c>
    </row>
    <row r="51" spans="1:6" x14ac:dyDescent="0.25">
      <c r="A51" s="51" t="s">
        <v>204</v>
      </c>
      <c r="B51" s="50">
        <v>2.46</v>
      </c>
      <c r="C51" s="50">
        <v>2.93</v>
      </c>
      <c r="D51" s="50">
        <v>5.61</v>
      </c>
      <c r="E51" s="50">
        <v>4.5599999999999996</v>
      </c>
      <c r="F51" s="53">
        <v>5.8</v>
      </c>
    </row>
    <row r="52" spans="1:6" x14ac:dyDescent="0.25">
      <c r="A52" s="51" t="s">
        <v>203</v>
      </c>
      <c r="B52" s="50">
        <v>13851914459</v>
      </c>
      <c r="C52" s="50">
        <v>13616313872</v>
      </c>
      <c r="D52" s="50">
        <v>13352993991</v>
      </c>
      <c r="E52" s="50">
        <v>13063000000</v>
      </c>
      <c r="F52" s="53">
        <v>12630000000</v>
      </c>
    </row>
    <row r="53" spans="1:6" x14ac:dyDescent="0.25">
      <c r="A53" s="51" t="s">
        <v>202</v>
      </c>
      <c r="B53" s="50">
        <v>13971114411</v>
      </c>
      <c r="C53" s="50">
        <v>13740553816</v>
      </c>
      <c r="D53" s="50">
        <v>13553473900</v>
      </c>
      <c r="E53" s="50">
        <v>13159000000</v>
      </c>
      <c r="F53" s="53">
        <v>12722000000</v>
      </c>
    </row>
    <row r="54" spans="1:6" ht="13.8" thickBot="1" x14ac:dyDescent="0.3">
      <c r="A54" s="55" t="s">
        <v>70</v>
      </c>
      <c r="B54" s="56"/>
      <c r="C54" s="56"/>
      <c r="D54" s="56"/>
      <c r="E54" s="56"/>
      <c r="F54" s="57"/>
    </row>
  </sheetData>
  <hyperlinks>
    <hyperlink ref="G1" location="Overview!A1" display="Overview!A1" xr:uid="{6AF612A1-7A30-46F6-9098-840618097FC7}"/>
  </hyperlinks>
  <pageMargins left="0.75" right="0.75" top="1" bottom="1" header="0.5" footer="0.5"/>
  <pageSetup paperSize="9" scale="0" firstPageNumber="0" fitToWidth="0" fitToHeight="0" pageOrder="overThenDown" orientation="portrait" horizontalDpi="300" verticalDpi="300"/>
  <headerFooter alignWithMargins="0"/>
  <ignoredErrors>
    <ignoredError sqref="B1:F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758B-4213-4074-A4E5-B46E3911292D}">
  <dimension ref="A1:G134"/>
  <sheetViews>
    <sheetView showGridLines="0" zoomScaleNormal="100" workbookViewId="0">
      <selection activeCell="I5" sqref="I5"/>
    </sheetView>
  </sheetViews>
  <sheetFormatPr defaultRowHeight="13.2" x14ac:dyDescent="0.25"/>
  <cols>
    <col min="1" max="1" width="69.33203125" customWidth="1"/>
    <col min="2" max="2" width="14.109375" customWidth="1"/>
    <col min="3" max="6" width="13.6640625" bestFit="1" customWidth="1"/>
  </cols>
  <sheetData>
    <row r="1" spans="1:7" ht="13.8" thickBot="1" x14ac:dyDescent="0.3">
      <c r="A1" s="65" t="s">
        <v>253</v>
      </c>
      <c r="B1" s="66" t="s">
        <v>0</v>
      </c>
      <c r="C1" s="66" t="s">
        <v>1</v>
      </c>
      <c r="D1" s="66" t="s">
        <v>2</v>
      </c>
      <c r="E1" s="66" t="s">
        <v>3</v>
      </c>
      <c r="F1" s="67" t="s">
        <v>4</v>
      </c>
      <c r="G1" s="71" t="s">
        <v>375</v>
      </c>
    </row>
    <row r="2" spans="1:7" x14ac:dyDescent="0.25">
      <c r="A2" s="61" t="s">
        <v>201</v>
      </c>
      <c r="B2" s="9">
        <v>275909000000</v>
      </c>
      <c r="C2" s="9">
        <v>319616000000</v>
      </c>
      <c r="D2" s="9">
        <v>359268000000</v>
      </c>
      <c r="E2" s="9">
        <v>365264000000</v>
      </c>
      <c r="F2" s="62">
        <v>402392000000</v>
      </c>
    </row>
    <row r="3" spans="1:7" x14ac:dyDescent="0.25">
      <c r="A3" s="61" t="s">
        <v>200</v>
      </c>
      <c r="B3" s="9">
        <v>152578000000</v>
      </c>
      <c r="C3" s="9">
        <v>174296000000</v>
      </c>
      <c r="D3" s="9">
        <v>188143000000</v>
      </c>
      <c r="E3" s="9">
        <v>164795000000</v>
      </c>
      <c r="F3" s="62">
        <v>171530000000</v>
      </c>
    </row>
    <row r="4" spans="1:7" x14ac:dyDescent="0.25">
      <c r="A4" s="61" t="s">
        <v>199</v>
      </c>
      <c r="B4" s="9">
        <v>119675000000</v>
      </c>
      <c r="C4" s="9">
        <v>136694000000</v>
      </c>
      <c r="D4" s="9">
        <v>139649000000</v>
      </c>
      <c r="E4" s="9">
        <v>113762000000</v>
      </c>
      <c r="F4" s="62">
        <v>110916000000</v>
      </c>
    </row>
    <row r="5" spans="1:7" x14ac:dyDescent="0.25">
      <c r="A5" s="61" t="s">
        <v>198</v>
      </c>
      <c r="B5" s="9">
        <v>18498000000</v>
      </c>
      <c r="C5" s="9">
        <v>26465000000</v>
      </c>
      <c r="D5" s="9">
        <v>20945000000</v>
      </c>
      <c r="E5" s="9">
        <v>21879000000</v>
      </c>
      <c r="F5" s="62">
        <v>24048000000</v>
      </c>
    </row>
    <row r="6" spans="1:7" x14ac:dyDescent="0.25">
      <c r="A6" s="61" t="s">
        <v>197</v>
      </c>
      <c r="B6" s="9" t="s">
        <v>6</v>
      </c>
      <c r="C6" s="9" t="s">
        <v>6</v>
      </c>
      <c r="D6" s="9" t="s">
        <v>6</v>
      </c>
      <c r="E6" s="9" t="s">
        <v>6</v>
      </c>
      <c r="F6" s="62" t="s">
        <v>6</v>
      </c>
    </row>
    <row r="7" spans="1:7" x14ac:dyDescent="0.25">
      <c r="A7" s="61" t="s">
        <v>196</v>
      </c>
      <c r="B7" s="9" t="s">
        <v>6</v>
      </c>
      <c r="C7" s="9" t="s">
        <v>6</v>
      </c>
      <c r="D7" s="9" t="s">
        <v>6</v>
      </c>
      <c r="E7" s="9" t="s">
        <v>6</v>
      </c>
      <c r="F7" s="62" t="s">
        <v>6</v>
      </c>
    </row>
    <row r="8" spans="1:7" x14ac:dyDescent="0.25">
      <c r="A8" s="61" t="s">
        <v>195</v>
      </c>
      <c r="B8" s="9">
        <v>101177000000</v>
      </c>
      <c r="C8" s="9">
        <v>110229000000</v>
      </c>
      <c r="D8" s="9">
        <v>118704000000</v>
      </c>
      <c r="E8" s="9">
        <v>91883000000</v>
      </c>
      <c r="F8" s="62">
        <v>86868000000</v>
      </c>
    </row>
    <row r="9" spans="1:7" x14ac:dyDescent="0.25">
      <c r="A9" s="61" t="s">
        <v>194</v>
      </c>
      <c r="B9" s="9" t="s">
        <v>6</v>
      </c>
      <c r="C9" s="9" t="s">
        <v>6</v>
      </c>
      <c r="D9" s="9" t="s">
        <v>6</v>
      </c>
      <c r="E9" s="9">
        <v>80731000000</v>
      </c>
      <c r="F9" s="62">
        <v>74296000000</v>
      </c>
    </row>
    <row r="10" spans="1:7" x14ac:dyDescent="0.25">
      <c r="A10" s="61" t="s">
        <v>193</v>
      </c>
      <c r="B10" s="9">
        <v>101177000000</v>
      </c>
      <c r="C10" s="9">
        <v>110229000000</v>
      </c>
      <c r="D10" s="9">
        <v>118704000000</v>
      </c>
      <c r="E10" s="9">
        <v>11152000000</v>
      </c>
      <c r="F10" s="62">
        <v>12572000000</v>
      </c>
    </row>
    <row r="11" spans="1:7" x14ac:dyDescent="0.25">
      <c r="A11" s="61" t="s">
        <v>192</v>
      </c>
      <c r="B11" s="9">
        <v>27492000000</v>
      </c>
      <c r="C11" s="9">
        <v>31384000000</v>
      </c>
      <c r="D11" s="9">
        <v>40270000000</v>
      </c>
      <c r="E11" s="9">
        <v>40258000000</v>
      </c>
      <c r="F11" s="62">
        <v>47964000000</v>
      </c>
    </row>
    <row r="12" spans="1:7" x14ac:dyDescent="0.25">
      <c r="A12" s="61" t="s">
        <v>191</v>
      </c>
      <c r="B12" s="9">
        <v>25326000000</v>
      </c>
      <c r="C12" s="9">
        <v>30930000000</v>
      </c>
      <c r="D12" s="9">
        <v>39304000000</v>
      </c>
      <c r="E12" s="9">
        <v>40258000000</v>
      </c>
      <c r="F12" s="62">
        <v>47964000000</v>
      </c>
    </row>
    <row r="13" spans="1:7" x14ac:dyDescent="0.25">
      <c r="A13" s="61" t="s">
        <v>190</v>
      </c>
      <c r="B13" s="9">
        <v>26079000000</v>
      </c>
      <c r="C13" s="9">
        <v>31683000000</v>
      </c>
      <c r="D13" s="9">
        <v>39854000000</v>
      </c>
      <c r="E13" s="9">
        <v>41012000000</v>
      </c>
      <c r="F13" s="62">
        <v>48735000000</v>
      </c>
    </row>
    <row r="14" spans="1:7" x14ac:dyDescent="0.25">
      <c r="A14" s="61" t="s">
        <v>189</v>
      </c>
      <c r="B14" s="9">
        <v>-753000000</v>
      </c>
      <c r="C14" s="9">
        <v>-753000000</v>
      </c>
      <c r="D14" s="9">
        <v>-550000000</v>
      </c>
      <c r="E14" s="9">
        <v>-754000000</v>
      </c>
      <c r="F14" s="62">
        <v>-771000000</v>
      </c>
    </row>
    <row r="15" spans="1:7" x14ac:dyDescent="0.25">
      <c r="A15" s="61" t="s">
        <v>188</v>
      </c>
      <c r="B15" s="9">
        <v>2166000000</v>
      </c>
      <c r="C15" s="9">
        <v>454000000</v>
      </c>
      <c r="D15" s="9">
        <v>966000000</v>
      </c>
      <c r="E15" s="9" t="s">
        <v>6</v>
      </c>
      <c r="F15" s="62" t="s">
        <v>6</v>
      </c>
    </row>
    <row r="16" spans="1:7" x14ac:dyDescent="0.25">
      <c r="A16" s="61" t="s">
        <v>187</v>
      </c>
      <c r="B16" s="9" t="s">
        <v>6</v>
      </c>
      <c r="C16" s="9" t="s">
        <v>6</v>
      </c>
      <c r="D16" s="9" t="s">
        <v>6</v>
      </c>
      <c r="E16" s="9" t="s">
        <v>6</v>
      </c>
      <c r="F16" s="62" t="s">
        <v>6</v>
      </c>
    </row>
    <row r="17" spans="1:6" x14ac:dyDescent="0.25">
      <c r="A17" s="61" t="s">
        <v>186</v>
      </c>
      <c r="B17" s="9">
        <v>4412000000</v>
      </c>
      <c r="C17" s="9">
        <v>5490000000</v>
      </c>
      <c r="D17" s="9">
        <v>7054000000</v>
      </c>
      <c r="E17" s="9">
        <v>8105000000</v>
      </c>
      <c r="F17" s="62">
        <v>12650000000</v>
      </c>
    </row>
    <row r="18" spans="1:6" x14ac:dyDescent="0.25">
      <c r="A18" s="61" t="s">
        <v>185</v>
      </c>
      <c r="B18" s="9">
        <v>999000000</v>
      </c>
      <c r="C18" s="9">
        <v>728000000</v>
      </c>
      <c r="D18" s="9">
        <v>1170000000</v>
      </c>
      <c r="E18" s="9">
        <v>2670000000</v>
      </c>
      <c r="F18" s="62" t="s">
        <v>6</v>
      </c>
    </row>
    <row r="19" spans="1:6" x14ac:dyDescent="0.25">
      <c r="A19" s="61" t="s">
        <v>184</v>
      </c>
      <c r="B19" s="9" t="s">
        <v>6</v>
      </c>
      <c r="C19" s="9" t="s">
        <v>6</v>
      </c>
      <c r="D19" s="9" t="s">
        <v>6</v>
      </c>
      <c r="E19" s="9" t="s">
        <v>6</v>
      </c>
      <c r="F19" s="62" t="s">
        <v>6</v>
      </c>
    </row>
    <row r="20" spans="1:6" x14ac:dyDescent="0.25">
      <c r="A20" s="61" t="s">
        <v>183</v>
      </c>
      <c r="B20" s="9" t="s">
        <v>6</v>
      </c>
      <c r="C20" s="9" t="s">
        <v>6</v>
      </c>
      <c r="D20" s="9" t="s">
        <v>6</v>
      </c>
      <c r="E20" s="9" t="s">
        <v>6</v>
      </c>
      <c r="F20" s="62" t="s">
        <v>6</v>
      </c>
    </row>
    <row r="21" spans="1:6" x14ac:dyDescent="0.25">
      <c r="A21" s="61" t="s">
        <v>182</v>
      </c>
      <c r="B21" s="9">
        <v>123331000000</v>
      </c>
      <c r="C21" s="9">
        <v>145320000000</v>
      </c>
      <c r="D21" s="9">
        <v>171124000000</v>
      </c>
      <c r="E21" s="9">
        <v>200469000000</v>
      </c>
      <c r="F21" s="62">
        <v>230862000000</v>
      </c>
    </row>
    <row r="22" spans="1:6" x14ac:dyDescent="0.25">
      <c r="A22" s="61" t="s">
        <v>181</v>
      </c>
      <c r="B22" s="9">
        <v>84587000000</v>
      </c>
      <c r="C22" s="9">
        <v>96960000000</v>
      </c>
      <c r="D22" s="9">
        <v>110557000000</v>
      </c>
      <c r="E22" s="9">
        <v>127049000000</v>
      </c>
      <c r="F22" s="62">
        <v>148436000000</v>
      </c>
    </row>
    <row r="23" spans="1:6" x14ac:dyDescent="0.25">
      <c r="A23" s="61" t="s">
        <v>180</v>
      </c>
      <c r="B23" s="9">
        <v>115148000000</v>
      </c>
      <c r="C23" s="9">
        <v>138673000000</v>
      </c>
      <c r="D23" s="9">
        <v>159971000000</v>
      </c>
      <c r="E23" s="9">
        <v>186091000000</v>
      </c>
      <c r="F23" s="62">
        <v>215894000000</v>
      </c>
    </row>
    <row r="24" spans="1:6" x14ac:dyDescent="0.25">
      <c r="A24" s="61" t="s">
        <v>179</v>
      </c>
      <c r="B24" s="9">
        <v>46175000000</v>
      </c>
      <c r="C24" s="9">
        <v>57248000000</v>
      </c>
      <c r="D24" s="9">
        <v>68027000000</v>
      </c>
      <c r="E24" s="9">
        <v>77472000000</v>
      </c>
      <c r="F24" s="62">
        <v>85508000000</v>
      </c>
    </row>
    <row r="25" spans="1:6" x14ac:dyDescent="0.25">
      <c r="A25" s="61" t="s">
        <v>178</v>
      </c>
      <c r="B25" s="9">
        <v>39865000000</v>
      </c>
      <c r="C25" s="9">
        <v>49732000000</v>
      </c>
      <c r="D25" s="9">
        <v>58881000000</v>
      </c>
      <c r="E25" s="9">
        <v>66897000000</v>
      </c>
      <c r="F25" s="62">
        <v>74083000000</v>
      </c>
    </row>
    <row r="26" spans="1:6" x14ac:dyDescent="0.25">
      <c r="A26" s="61" t="s">
        <v>177</v>
      </c>
      <c r="B26" s="9">
        <v>6310000000</v>
      </c>
      <c r="C26" s="9">
        <v>7516000000</v>
      </c>
      <c r="D26" s="9">
        <v>9146000000</v>
      </c>
      <c r="E26" s="9">
        <v>10575000000</v>
      </c>
      <c r="F26" s="62">
        <v>11425000000</v>
      </c>
    </row>
    <row r="27" spans="1:6" x14ac:dyDescent="0.25">
      <c r="A27" s="61" t="s">
        <v>176</v>
      </c>
      <c r="B27" s="9">
        <v>156000000</v>
      </c>
      <c r="C27" s="9">
        <v>197000000</v>
      </c>
      <c r="D27" s="9">
        <v>208000000</v>
      </c>
      <c r="E27" s="9">
        <v>314000000</v>
      </c>
      <c r="F27" s="62">
        <v>472000000</v>
      </c>
    </row>
    <row r="28" spans="1:6" x14ac:dyDescent="0.25">
      <c r="A28" s="61" t="s">
        <v>175</v>
      </c>
      <c r="B28" s="9">
        <v>156000000</v>
      </c>
      <c r="C28" s="9">
        <v>197000000</v>
      </c>
      <c r="D28" s="9">
        <v>208000000</v>
      </c>
      <c r="E28" s="9">
        <v>314000000</v>
      </c>
      <c r="F28" s="62">
        <v>472000000</v>
      </c>
    </row>
    <row r="29" spans="1:6" x14ac:dyDescent="0.25">
      <c r="A29" s="61" t="s">
        <v>174</v>
      </c>
      <c r="B29" s="9">
        <v>21036000000</v>
      </c>
      <c r="C29" s="9">
        <v>23111000000</v>
      </c>
      <c r="D29" s="9">
        <v>23171000000</v>
      </c>
      <c r="E29" s="9">
        <v>27657000000</v>
      </c>
      <c r="F29" s="62">
        <v>35229000000</v>
      </c>
    </row>
    <row r="30" spans="1:6" x14ac:dyDescent="0.25">
      <c r="A30" s="61" t="s">
        <v>173</v>
      </c>
      <c r="B30" s="9">
        <v>10941000000</v>
      </c>
      <c r="C30" s="9">
        <v>12211000000</v>
      </c>
      <c r="D30" s="9">
        <v>12959000000</v>
      </c>
      <c r="E30" s="9">
        <v>14381000000</v>
      </c>
      <c r="F30" s="62">
        <v>14091000000</v>
      </c>
    </row>
    <row r="31" spans="1:6" x14ac:dyDescent="0.25">
      <c r="A31" s="61" t="s">
        <v>172</v>
      </c>
      <c r="B31" s="9">
        <v>36840000000</v>
      </c>
      <c r="C31" s="9">
        <v>45906000000</v>
      </c>
      <c r="D31" s="9">
        <v>55606000000</v>
      </c>
      <c r="E31" s="9">
        <v>66267000000</v>
      </c>
      <c r="F31" s="62">
        <v>80594000000</v>
      </c>
    </row>
    <row r="32" spans="1:6" x14ac:dyDescent="0.25">
      <c r="A32" s="61" t="s">
        <v>171</v>
      </c>
      <c r="B32" s="9">
        <v>-30561000000</v>
      </c>
      <c r="C32" s="9">
        <v>-41713000000</v>
      </c>
      <c r="D32" s="9">
        <v>-49414000000</v>
      </c>
      <c r="E32" s="9">
        <v>-59042000000</v>
      </c>
      <c r="F32" s="62">
        <v>-67458000000</v>
      </c>
    </row>
    <row r="33" spans="1:6" x14ac:dyDescent="0.25">
      <c r="A33" s="61" t="s">
        <v>170</v>
      </c>
      <c r="B33" s="9">
        <v>-30561000000</v>
      </c>
      <c r="C33" s="9">
        <v>-41713000000</v>
      </c>
      <c r="D33" s="9">
        <v>-49414000000</v>
      </c>
      <c r="E33" s="9">
        <v>-59042000000</v>
      </c>
      <c r="F33" s="62">
        <v>-67458000000</v>
      </c>
    </row>
    <row r="34" spans="1:6" x14ac:dyDescent="0.25">
      <c r="A34" s="61" t="s">
        <v>169</v>
      </c>
      <c r="B34" s="9">
        <v>22603000000</v>
      </c>
      <c r="C34" s="9">
        <v>22620000000</v>
      </c>
      <c r="D34" s="9">
        <v>24373000000</v>
      </c>
      <c r="E34" s="9">
        <v>31044000000</v>
      </c>
      <c r="F34" s="62">
        <v>29198000000</v>
      </c>
    </row>
    <row r="35" spans="1:6" x14ac:dyDescent="0.25">
      <c r="A35" s="61" t="s">
        <v>168</v>
      </c>
      <c r="B35" s="9">
        <v>26553000000</v>
      </c>
      <c r="C35" s="9">
        <v>26779000000</v>
      </c>
      <c r="D35" s="9">
        <v>28920000000</v>
      </c>
      <c r="E35" s="9">
        <v>31753000000</v>
      </c>
      <c r="F35" s="62">
        <v>29198000000</v>
      </c>
    </row>
    <row r="36" spans="1:6" x14ac:dyDescent="0.25">
      <c r="A36" s="61" t="s">
        <v>167</v>
      </c>
      <c r="B36" s="9">
        <v>20624000000</v>
      </c>
      <c r="C36" s="9">
        <v>21175000000</v>
      </c>
      <c r="D36" s="9">
        <v>22956000000</v>
      </c>
      <c r="E36" s="9">
        <v>28960000000</v>
      </c>
      <c r="F36" s="62">
        <v>29198000000</v>
      </c>
    </row>
    <row r="37" spans="1:6" x14ac:dyDescent="0.25">
      <c r="A37" s="61" t="s">
        <v>166</v>
      </c>
      <c r="B37" s="9">
        <v>5929000000</v>
      </c>
      <c r="C37" s="9">
        <v>5604000000</v>
      </c>
      <c r="D37" s="9">
        <v>5964000000</v>
      </c>
      <c r="E37" s="9">
        <v>2793000000</v>
      </c>
      <c r="F37" s="62" t="s">
        <v>6</v>
      </c>
    </row>
    <row r="38" spans="1:6" x14ac:dyDescent="0.25">
      <c r="A38" s="61" t="s">
        <v>165</v>
      </c>
      <c r="B38" s="9">
        <v>5675000000</v>
      </c>
      <c r="C38" s="9">
        <v>5338000000</v>
      </c>
      <c r="D38" s="9">
        <v>5320000000</v>
      </c>
      <c r="E38" s="9">
        <v>1691000000</v>
      </c>
      <c r="F38" s="62" t="s">
        <v>6</v>
      </c>
    </row>
    <row r="39" spans="1:6" x14ac:dyDescent="0.25">
      <c r="A39" s="61" t="s">
        <v>164</v>
      </c>
      <c r="B39" s="9">
        <v>254000000</v>
      </c>
      <c r="C39" s="9">
        <v>266000000</v>
      </c>
      <c r="D39" s="9">
        <v>506000000</v>
      </c>
      <c r="E39" s="9">
        <v>862000000</v>
      </c>
      <c r="F39" s="62" t="s">
        <v>6</v>
      </c>
    </row>
    <row r="40" spans="1:6" x14ac:dyDescent="0.25">
      <c r="A40" s="61" t="s">
        <v>163</v>
      </c>
      <c r="B40" s="9" t="s">
        <v>6</v>
      </c>
      <c r="C40" s="9" t="s">
        <v>6</v>
      </c>
      <c r="D40" s="9">
        <v>138000000</v>
      </c>
      <c r="E40" s="9">
        <v>240000000</v>
      </c>
      <c r="F40" s="62" t="s">
        <v>6</v>
      </c>
    </row>
    <row r="41" spans="1:6" x14ac:dyDescent="0.25">
      <c r="A41" s="61" t="s">
        <v>162</v>
      </c>
      <c r="B41" s="9">
        <v>-3950000000</v>
      </c>
      <c r="C41" s="9">
        <v>-4159000000</v>
      </c>
      <c r="D41" s="9">
        <v>-4547000000</v>
      </c>
      <c r="E41" s="9">
        <v>-709000000</v>
      </c>
      <c r="F41" s="62" t="s">
        <v>6</v>
      </c>
    </row>
    <row r="42" spans="1:6" x14ac:dyDescent="0.25">
      <c r="A42" s="61" t="s">
        <v>161</v>
      </c>
      <c r="B42" s="9">
        <v>-3950000000</v>
      </c>
      <c r="C42" s="9">
        <v>-4159000000</v>
      </c>
      <c r="D42" s="9">
        <v>-4547000000</v>
      </c>
      <c r="E42" s="9">
        <v>-709000000</v>
      </c>
      <c r="F42" s="62" t="s">
        <v>6</v>
      </c>
    </row>
    <row r="43" spans="1:6" x14ac:dyDescent="0.25">
      <c r="A43" s="61" t="s">
        <v>160</v>
      </c>
      <c r="B43" s="9">
        <v>-3950000000</v>
      </c>
      <c r="C43" s="9">
        <v>-4159000000</v>
      </c>
      <c r="D43" s="9">
        <v>-4547000000</v>
      </c>
      <c r="E43" s="9">
        <v>-709000000</v>
      </c>
      <c r="F43" s="62" t="s">
        <v>6</v>
      </c>
    </row>
    <row r="44" spans="1:6" x14ac:dyDescent="0.25">
      <c r="A44" s="61" t="s">
        <v>159</v>
      </c>
      <c r="B44" s="9">
        <v>-3920000000</v>
      </c>
      <c r="C44" s="9">
        <v>-4110000000</v>
      </c>
      <c r="D44" s="9">
        <v>-4407000000</v>
      </c>
      <c r="E44" s="9">
        <v>-474000000</v>
      </c>
      <c r="F44" s="62" t="s">
        <v>6</v>
      </c>
    </row>
    <row r="45" spans="1:6" x14ac:dyDescent="0.25">
      <c r="A45" s="61" t="s">
        <v>158</v>
      </c>
      <c r="B45" s="9">
        <v>-30000000</v>
      </c>
      <c r="C45" s="9">
        <v>-49000000</v>
      </c>
      <c r="D45" s="9">
        <v>-140000000</v>
      </c>
      <c r="E45" s="9">
        <v>-235000000</v>
      </c>
      <c r="F45" s="62" t="s">
        <v>6</v>
      </c>
    </row>
    <row r="46" spans="1:6" x14ac:dyDescent="0.25">
      <c r="A46" s="61" t="s">
        <v>157</v>
      </c>
      <c r="B46" s="9" t="s">
        <v>6</v>
      </c>
      <c r="C46" s="9" t="s">
        <v>6</v>
      </c>
      <c r="D46" s="9" t="s">
        <v>6</v>
      </c>
      <c r="E46" s="9">
        <v>0</v>
      </c>
      <c r="F46" s="62" t="s">
        <v>6</v>
      </c>
    </row>
    <row r="47" spans="1:6" x14ac:dyDescent="0.25">
      <c r="A47" s="61" t="s">
        <v>156</v>
      </c>
      <c r="B47" s="9">
        <v>13078000000</v>
      </c>
      <c r="C47" s="9">
        <v>20703000000</v>
      </c>
      <c r="D47" s="9">
        <v>29549000000</v>
      </c>
      <c r="E47" s="9">
        <v>30492000000</v>
      </c>
      <c r="F47" s="62">
        <v>31008000000</v>
      </c>
    </row>
    <row r="48" spans="1:6" x14ac:dyDescent="0.25">
      <c r="A48" s="61" t="s">
        <v>155</v>
      </c>
      <c r="B48" s="9">
        <v>13078000000</v>
      </c>
      <c r="C48" s="9">
        <v>20703000000</v>
      </c>
      <c r="D48" s="9">
        <v>29549000000</v>
      </c>
      <c r="E48" s="9">
        <v>30492000000</v>
      </c>
      <c r="F48" s="62">
        <v>31008000000</v>
      </c>
    </row>
    <row r="49" spans="1:6" x14ac:dyDescent="0.25">
      <c r="A49" s="61" t="s">
        <v>154</v>
      </c>
      <c r="B49" s="9">
        <v>13078000000</v>
      </c>
      <c r="C49" s="9">
        <v>20703000000</v>
      </c>
      <c r="D49" s="9">
        <v>29549000000</v>
      </c>
      <c r="E49" s="9">
        <v>30492000000</v>
      </c>
      <c r="F49" s="62">
        <v>31008000000</v>
      </c>
    </row>
    <row r="50" spans="1:6" x14ac:dyDescent="0.25">
      <c r="A50" s="61" t="s">
        <v>153</v>
      </c>
      <c r="B50" s="9">
        <v>721000000</v>
      </c>
      <c r="C50" s="9">
        <v>1084000000</v>
      </c>
      <c r="D50" s="9">
        <v>1284000000</v>
      </c>
      <c r="E50" s="9">
        <v>5261000000</v>
      </c>
      <c r="F50" s="62">
        <v>12169000000</v>
      </c>
    </row>
    <row r="51" spans="1:6" x14ac:dyDescent="0.25">
      <c r="A51" s="61" t="s">
        <v>152</v>
      </c>
      <c r="B51" s="9">
        <v>2342000000</v>
      </c>
      <c r="C51" s="9">
        <v>3953000000</v>
      </c>
      <c r="D51" s="9">
        <v>5361000000</v>
      </c>
      <c r="E51" s="9">
        <v>6623000000</v>
      </c>
      <c r="F51" s="62">
        <v>10051000000</v>
      </c>
    </row>
    <row r="52" spans="1:6" x14ac:dyDescent="0.25">
      <c r="A52" s="63" t="s">
        <v>151</v>
      </c>
      <c r="B52" s="9">
        <v>74467000000</v>
      </c>
      <c r="C52" s="9">
        <v>97072000000</v>
      </c>
      <c r="D52" s="9">
        <v>107633000000</v>
      </c>
      <c r="E52" s="9">
        <v>109120000000</v>
      </c>
      <c r="F52" s="62">
        <v>119013000000</v>
      </c>
    </row>
    <row r="53" spans="1:6" x14ac:dyDescent="0.25">
      <c r="A53" s="61" t="s">
        <v>150</v>
      </c>
      <c r="B53" s="9">
        <v>45221000000</v>
      </c>
      <c r="C53" s="9">
        <v>56834000000</v>
      </c>
      <c r="D53" s="9">
        <v>64254000000</v>
      </c>
      <c r="E53" s="9">
        <v>69300000000</v>
      </c>
      <c r="F53" s="62">
        <v>81814000000</v>
      </c>
    </row>
    <row r="54" spans="1:6" x14ac:dyDescent="0.25">
      <c r="A54" s="61" t="s">
        <v>149</v>
      </c>
      <c r="B54" s="9">
        <v>24214000000</v>
      </c>
      <c r="C54" s="9">
        <v>31102000000</v>
      </c>
      <c r="D54" s="9">
        <v>35089000000</v>
      </c>
      <c r="E54" s="9">
        <v>39781000000</v>
      </c>
      <c r="F54" s="62">
        <v>50221000000</v>
      </c>
    </row>
    <row r="55" spans="1:6" x14ac:dyDescent="0.25">
      <c r="A55" s="61" t="s">
        <v>148</v>
      </c>
      <c r="B55" s="9">
        <v>5835000000</v>
      </c>
      <c r="C55" s="9">
        <v>7074000000</v>
      </c>
      <c r="D55" s="9">
        <v>7242000000</v>
      </c>
      <c r="E55" s="9">
        <v>5128000000</v>
      </c>
      <c r="F55" s="62">
        <v>10241000000</v>
      </c>
    </row>
    <row r="56" spans="1:6" x14ac:dyDescent="0.25">
      <c r="A56" s="61" t="s">
        <v>147</v>
      </c>
      <c r="B56" s="9">
        <v>5561000000</v>
      </c>
      <c r="C56" s="9">
        <v>5589000000</v>
      </c>
      <c r="D56" s="9">
        <v>6037000000</v>
      </c>
      <c r="E56" s="9">
        <v>5128000000</v>
      </c>
      <c r="F56" s="62">
        <v>7493000000</v>
      </c>
    </row>
    <row r="57" spans="1:6" x14ac:dyDescent="0.25">
      <c r="A57" s="61" t="s">
        <v>146</v>
      </c>
      <c r="B57" s="9">
        <v>274000000</v>
      </c>
      <c r="C57" s="9">
        <v>1485000000</v>
      </c>
      <c r="D57" s="9">
        <v>808000000</v>
      </c>
      <c r="E57" s="9" t="s">
        <v>6</v>
      </c>
      <c r="F57" s="62">
        <v>2748000000</v>
      </c>
    </row>
    <row r="58" spans="1:6" x14ac:dyDescent="0.25">
      <c r="A58" s="61" t="s">
        <v>145</v>
      </c>
      <c r="B58" s="9" t="s">
        <v>6</v>
      </c>
      <c r="C58" s="9" t="s">
        <v>6</v>
      </c>
      <c r="D58" s="9">
        <v>397000000</v>
      </c>
      <c r="E58" s="9" t="s">
        <v>6</v>
      </c>
      <c r="F58" s="62" t="s">
        <v>6</v>
      </c>
    </row>
    <row r="59" spans="1:6" x14ac:dyDescent="0.25">
      <c r="A59" s="61" t="s">
        <v>144</v>
      </c>
      <c r="B59" s="9">
        <v>18379000000</v>
      </c>
      <c r="C59" s="9">
        <v>24028000000</v>
      </c>
      <c r="D59" s="9">
        <v>27847000000</v>
      </c>
      <c r="E59" s="9">
        <v>34653000000</v>
      </c>
      <c r="F59" s="62">
        <v>39980000000</v>
      </c>
    </row>
    <row r="60" spans="1:6" x14ac:dyDescent="0.25">
      <c r="A60" s="61" t="s">
        <v>143</v>
      </c>
      <c r="B60" s="9">
        <v>1199000000</v>
      </c>
      <c r="C60" s="9">
        <v>1694000000</v>
      </c>
      <c r="D60" s="9">
        <v>2189000000</v>
      </c>
      <c r="E60" s="9">
        <v>2477000000</v>
      </c>
      <c r="F60" s="62">
        <v>2791000000</v>
      </c>
    </row>
    <row r="61" spans="1:6" x14ac:dyDescent="0.25">
      <c r="A61" s="61" t="s">
        <v>142</v>
      </c>
      <c r="B61" s="9">
        <v>1199000000</v>
      </c>
      <c r="C61" s="9">
        <v>1694000000</v>
      </c>
      <c r="D61" s="9">
        <v>2189000000</v>
      </c>
      <c r="E61" s="9">
        <v>2477000000</v>
      </c>
      <c r="F61" s="62">
        <v>2791000000</v>
      </c>
    </row>
    <row r="62" spans="1:6" x14ac:dyDescent="0.25">
      <c r="A62" s="61" t="s">
        <v>141</v>
      </c>
      <c r="B62" s="9">
        <v>1199000000</v>
      </c>
      <c r="C62" s="9">
        <v>1694000000</v>
      </c>
      <c r="D62" s="9">
        <v>2189000000</v>
      </c>
      <c r="E62" s="9">
        <v>2477000000</v>
      </c>
      <c r="F62" s="62">
        <v>2791000000</v>
      </c>
    </row>
    <row r="63" spans="1:6" x14ac:dyDescent="0.25">
      <c r="A63" s="61" t="s">
        <v>140</v>
      </c>
      <c r="B63" s="9">
        <v>1199000000</v>
      </c>
      <c r="C63" s="9">
        <v>1694000000</v>
      </c>
      <c r="D63" s="9">
        <v>2189000000</v>
      </c>
      <c r="E63" s="9">
        <v>2477000000</v>
      </c>
      <c r="F63" s="62">
        <v>2791000000</v>
      </c>
    </row>
    <row r="64" spans="1:6" x14ac:dyDescent="0.25">
      <c r="A64" s="61" t="s">
        <v>139</v>
      </c>
      <c r="B64" s="9" t="s">
        <v>6</v>
      </c>
      <c r="C64" s="9" t="s">
        <v>6</v>
      </c>
      <c r="D64" s="9" t="s">
        <v>6</v>
      </c>
      <c r="E64" s="9" t="s">
        <v>6</v>
      </c>
      <c r="F64" s="62" t="s">
        <v>6</v>
      </c>
    </row>
    <row r="65" spans="1:6" x14ac:dyDescent="0.25">
      <c r="A65" s="61" t="s">
        <v>138</v>
      </c>
      <c r="B65" s="9" t="s">
        <v>6</v>
      </c>
      <c r="C65" s="9" t="s">
        <v>6</v>
      </c>
      <c r="D65" s="9" t="s">
        <v>6</v>
      </c>
      <c r="E65" s="9" t="s">
        <v>6</v>
      </c>
      <c r="F65" s="62" t="s">
        <v>6</v>
      </c>
    </row>
    <row r="66" spans="1:6" x14ac:dyDescent="0.25">
      <c r="A66" s="61" t="s">
        <v>137</v>
      </c>
      <c r="B66" s="9" t="s">
        <v>6</v>
      </c>
      <c r="C66" s="9" t="s">
        <v>6</v>
      </c>
      <c r="D66" s="9" t="s">
        <v>6</v>
      </c>
      <c r="E66" s="9" t="s">
        <v>6</v>
      </c>
      <c r="F66" s="62" t="s">
        <v>6</v>
      </c>
    </row>
    <row r="67" spans="1:6" x14ac:dyDescent="0.25">
      <c r="A67" s="61" t="s">
        <v>136</v>
      </c>
      <c r="B67" s="9" t="s">
        <v>6</v>
      </c>
      <c r="C67" s="9" t="s">
        <v>6</v>
      </c>
      <c r="D67" s="9" t="s">
        <v>6</v>
      </c>
      <c r="E67" s="9" t="s">
        <v>6</v>
      </c>
      <c r="F67" s="62" t="s">
        <v>6</v>
      </c>
    </row>
    <row r="68" spans="1:6" x14ac:dyDescent="0.25">
      <c r="A68" s="61" t="s">
        <v>135</v>
      </c>
      <c r="B68" s="9">
        <v>8495000000</v>
      </c>
      <c r="C68" s="9">
        <v>11086000000</v>
      </c>
      <c r="D68" s="9">
        <v>13889000000</v>
      </c>
      <c r="E68" s="9">
        <v>14028000000</v>
      </c>
      <c r="F68" s="62">
        <v>15140000000</v>
      </c>
    </row>
    <row r="69" spans="1:6" x14ac:dyDescent="0.25">
      <c r="A69" s="61" t="s">
        <v>134</v>
      </c>
      <c r="B69" s="9">
        <v>8495000000</v>
      </c>
      <c r="C69" s="9">
        <v>11086000000</v>
      </c>
      <c r="D69" s="9">
        <v>13889000000</v>
      </c>
      <c r="E69" s="9">
        <v>14028000000</v>
      </c>
      <c r="F69" s="62">
        <v>15140000000</v>
      </c>
    </row>
    <row r="70" spans="1:6" x14ac:dyDescent="0.25">
      <c r="A70" s="61" t="s">
        <v>133</v>
      </c>
      <c r="B70" s="9">
        <v>1908000000</v>
      </c>
      <c r="C70" s="9">
        <v>2543000000</v>
      </c>
      <c r="D70" s="9">
        <v>3288000000</v>
      </c>
      <c r="E70" s="9">
        <v>3908000000</v>
      </c>
      <c r="F70" s="62">
        <v>4137000000</v>
      </c>
    </row>
    <row r="71" spans="1:6" x14ac:dyDescent="0.25">
      <c r="A71" s="61" t="s">
        <v>132</v>
      </c>
      <c r="B71" s="9">
        <v>1908000000</v>
      </c>
      <c r="C71" s="9">
        <v>2543000000</v>
      </c>
      <c r="D71" s="9">
        <v>3288000000</v>
      </c>
      <c r="E71" s="9">
        <v>3908000000</v>
      </c>
      <c r="F71" s="62">
        <v>4137000000</v>
      </c>
    </row>
    <row r="72" spans="1:6" x14ac:dyDescent="0.25">
      <c r="A72" s="61" t="s">
        <v>131</v>
      </c>
      <c r="B72" s="9">
        <v>9405000000</v>
      </c>
      <c r="C72" s="9">
        <v>10409000000</v>
      </c>
      <c r="D72" s="9">
        <v>9799000000</v>
      </c>
      <c r="E72" s="9">
        <v>9106000000</v>
      </c>
      <c r="F72" s="62">
        <v>9525000000</v>
      </c>
    </row>
    <row r="73" spans="1:6" x14ac:dyDescent="0.25">
      <c r="A73" s="61" t="s">
        <v>130</v>
      </c>
      <c r="B73" s="9">
        <v>29246000000</v>
      </c>
      <c r="C73" s="9">
        <v>40238000000</v>
      </c>
      <c r="D73" s="9">
        <v>43379000000</v>
      </c>
      <c r="E73" s="9">
        <v>39820000000</v>
      </c>
      <c r="F73" s="62">
        <v>37199000000</v>
      </c>
    </row>
    <row r="74" spans="1:6" x14ac:dyDescent="0.25">
      <c r="A74" s="61" t="s">
        <v>129</v>
      </c>
      <c r="B74" s="9">
        <v>14768000000</v>
      </c>
      <c r="C74" s="9">
        <v>25078000000</v>
      </c>
      <c r="D74" s="9">
        <v>26206000000</v>
      </c>
      <c r="E74" s="9">
        <v>27202000000</v>
      </c>
      <c r="F74" s="62">
        <v>25713000000</v>
      </c>
    </row>
    <row r="75" spans="1:6" x14ac:dyDescent="0.25">
      <c r="A75" s="61" t="s">
        <v>128</v>
      </c>
      <c r="B75" s="9">
        <v>14768000000</v>
      </c>
      <c r="C75" s="9">
        <v>25078000000</v>
      </c>
      <c r="D75" s="9">
        <v>26206000000</v>
      </c>
      <c r="E75" s="9">
        <v>27202000000</v>
      </c>
      <c r="F75" s="62">
        <v>25713000000</v>
      </c>
    </row>
    <row r="76" spans="1:6" x14ac:dyDescent="0.25">
      <c r="A76" s="61" t="s">
        <v>127</v>
      </c>
      <c r="B76" s="9">
        <v>3958000000</v>
      </c>
      <c r="C76" s="9">
        <v>13932000000</v>
      </c>
      <c r="D76" s="9">
        <v>12844000000</v>
      </c>
      <c r="E76" s="9">
        <v>12857000000</v>
      </c>
      <c r="F76" s="62">
        <v>11870000000</v>
      </c>
    </row>
    <row r="77" spans="1:6" x14ac:dyDescent="0.25">
      <c r="A77" s="61" t="s">
        <v>126</v>
      </c>
      <c r="B77" s="9">
        <v>3958000000</v>
      </c>
      <c r="C77" s="9" t="s">
        <v>6</v>
      </c>
      <c r="D77" s="9">
        <v>13000000000</v>
      </c>
      <c r="E77" s="9">
        <v>13000000000</v>
      </c>
      <c r="F77" s="62">
        <v>12000000000</v>
      </c>
    </row>
    <row r="78" spans="1:6" x14ac:dyDescent="0.25">
      <c r="A78" s="61" t="s">
        <v>125</v>
      </c>
      <c r="B78" s="9" t="s">
        <v>6</v>
      </c>
      <c r="C78" s="9" t="s">
        <v>6</v>
      </c>
      <c r="D78" s="9">
        <v>-156000000</v>
      </c>
      <c r="E78" s="9">
        <v>-143000000</v>
      </c>
      <c r="F78" s="62">
        <v>-130000000</v>
      </c>
    </row>
    <row r="79" spans="1:6" x14ac:dyDescent="0.25">
      <c r="A79" s="61" t="s">
        <v>124</v>
      </c>
      <c r="B79" s="9">
        <v>10810000000</v>
      </c>
      <c r="C79" s="9">
        <v>11146000000</v>
      </c>
      <c r="D79" s="9">
        <v>13362000000</v>
      </c>
      <c r="E79" s="9">
        <v>14345000000</v>
      </c>
      <c r="F79" s="62">
        <v>13843000000</v>
      </c>
    </row>
    <row r="80" spans="1:6" x14ac:dyDescent="0.25">
      <c r="A80" s="61" t="s">
        <v>123</v>
      </c>
      <c r="B80" s="9">
        <v>1701000000</v>
      </c>
      <c r="C80" s="9">
        <v>3561000000</v>
      </c>
      <c r="D80" s="9">
        <v>5257000000</v>
      </c>
      <c r="E80" s="9">
        <v>514000000</v>
      </c>
      <c r="F80" s="62">
        <v>485000000</v>
      </c>
    </row>
    <row r="81" spans="1:6" x14ac:dyDescent="0.25">
      <c r="A81" s="61" t="s">
        <v>122</v>
      </c>
      <c r="B81" s="9">
        <v>1701000000</v>
      </c>
      <c r="C81" s="9">
        <v>3561000000</v>
      </c>
      <c r="D81" s="9">
        <v>5257000000</v>
      </c>
      <c r="E81" s="9">
        <v>514000000</v>
      </c>
      <c r="F81" s="62">
        <v>485000000</v>
      </c>
    </row>
    <row r="82" spans="1:6" x14ac:dyDescent="0.25">
      <c r="A82" s="61" t="s">
        <v>121</v>
      </c>
      <c r="B82" s="9">
        <v>358000000</v>
      </c>
      <c r="C82" s="9">
        <v>481000000</v>
      </c>
      <c r="D82" s="9">
        <v>535000000</v>
      </c>
      <c r="E82" s="9">
        <v>599000000</v>
      </c>
      <c r="F82" s="62">
        <v>911000000</v>
      </c>
    </row>
    <row r="83" spans="1:6" x14ac:dyDescent="0.25">
      <c r="A83" s="61" t="s">
        <v>120</v>
      </c>
      <c r="B83" s="9">
        <v>358000000</v>
      </c>
      <c r="C83" s="9">
        <v>481000000</v>
      </c>
      <c r="D83" s="9">
        <v>535000000</v>
      </c>
      <c r="E83" s="9">
        <v>599000000</v>
      </c>
      <c r="F83" s="62">
        <v>911000000</v>
      </c>
    </row>
    <row r="84" spans="1:6" x14ac:dyDescent="0.25">
      <c r="A84" s="61" t="s">
        <v>119</v>
      </c>
      <c r="B84" s="9">
        <v>9885000000</v>
      </c>
      <c r="C84" s="9">
        <v>8849000000</v>
      </c>
      <c r="D84" s="9">
        <v>9176000000</v>
      </c>
      <c r="E84" s="9">
        <v>9258000000</v>
      </c>
      <c r="F84" s="62">
        <v>8474000000</v>
      </c>
    </row>
    <row r="85" spans="1:6" x14ac:dyDescent="0.25">
      <c r="A85" s="61" t="s">
        <v>118</v>
      </c>
      <c r="B85" s="9">
        <v>9885000000</v>
      </c>
      <c r="C85" s="9">
        <v>8849000000</v>
      </c>
      <c r="D85" s="9">
        <v>9176000000</v>
      </c>
      <c r="E85" s="9">
        <v>9258000000</v>
      </c>
      <c r="F85" s="62">
        <v>8474000000</v>
      </c>
    </row>
    <row r="86" spans="1:6" x14ac:dyDescent="0.25">
      <c r="A86" s="61" t="s">
        <v>117</v>
      </c>
      <c r="B86" s="9">
        <v>9885000000</v>
      </c>
      <c r="C86" s="9">
        <v>8849000000</v>
      </c>
      <c r="D86" s="9">
        <v>9176000000</v>
      </c>
      <c r="E86" s="9">
        <v>9258000000</v>
      </c>
      <c r="F86" s="62">
        <v>8474000000</v>
      </c>
    </row>
    <row r="87" spans="1:6" x14ac:dyDescent="0.25">
      <c r="A87" s="61" t="s">
        <v>116</v>
      </c>
      <c r="B87" s="9">
        <v>2534000000</v>
      </c>
      <c r="C87" s="9">
        <v>2269000000</v>
      </c>
      <c r="D87" s="9">
        <v>2205000000</v>
      </c>
      <c r="E87" s="9">
        <v>2247000000</v>
      </c>
      <c r="F87" s="62">
        <v>1616000000</v>
      </c>
    </row>
    <row r="88" spans="1:6" x14ac:dyDescent="0.25">
      <c r="A88" s="63" t="s">
        <v>115</v>
      </c>
      <c r="B88" s="9">
        <v>201442000000</v>
      </c>
      <c r="C88" s="9">
        <v>222544000000</v>
      </c>
      <c r="D88" s="9">
        <v>251635000000</v>
      </c>
      <c r="E88" s="9">
        <v>256144000000</v>
      </c>
      <c r="F88" s="62">
        <v>283379000000</v>
      </c>
    </row>
    <row r="89" spans="1:6" x14ac:dyDescent="0.25">
      <c r="A89" s="61" t="s">
        <v>114</v>
      </c>
      <c r="B89" s="9">
        <v>201442000000</v>
      </c>
      <c r="C89" s="9">
        <v>222544000000</v>
      </c>
      <c r="D89" s="9">
        <v>251635000000</v>
      </c>
      <c r="E89" s="9">
        <v>256144000000</v>
      </c>
      <c r="F89" s="62">
        <v>283379000000</v>
      </c>
    </row>
    <row r="90" spans="1:6" x14ac:dyDescent="0.25">
      <c r="A90" s="61" t="s">
        <v>113</v>
      </c>
      <c r="B90" s="9">
        <v>50552000000</v>
      </c>
      <c r="C90" s="9">
        <v>58510000000</v>
      </c>
      <c r="D90" s="9">
        <v>61774000000</v>
      </c>
      <c r="E90" s="9">
        <v>68184000000</v>
      </c>
      <c r="F90" s="62">
        <v>76534000000</v>
      </c>
    </row>
    <row r="91" spans="1:6" x14ac:dyDescent="0.25">
      <c r="A91" s="61" t="s">
        <v>112</v>
      </c>
      <c r="B91" s="9">
        <v>50552000000</v>
      </c>
      <c r="C91" s="9">
        <v>58510000000</v>
      </c>
      <c r="D91" s="9">
        <v>61774000000</v>
      </c>
      <c r="E91" s="9">
        <v>68184000000</v>
      </c>
      <c r="F91" s="62">
        <v>76534000000</v>
      </c>
    </row>
    <row r="92" spans="1:6" x14ac:dyDescent="0.25">
      <c r="A92" s="61" t="s">
        <v>111</v>
      </c>
      <c r="B92" s="9">
        <v>50552000000</v>
      </c>
      <c r="C92" s="9">
        <v>58510000000</v>
      </c>
      <c r="D92" s="9">
        <v>61774000000</v>
      </c>
      <c r="E92" s="9">
        <v>68184000000</v>
      </c>
      <c r="F92" s="62">
        <v>76534000000</v>
      </c>
    </row>
    <row r="93" spans="1:6" x14ac:dyDescent="0.25">
      <c r="A93" s="61" t="s">
        <v>110</v>
      </c>
      <c r="B93" s="9">
        <v>0</v>
      </c>
      <c r="C93" s="9">
        <v>0</v>
      </c>
      <c r="D93" s="9">
        <v>0</v>
      </c>
      <c r="E93" s="9">
        <v>0</v>
      </c>
      <c r="F93" s="62">
        <v>0</v>
      </c>
    </row>
    <row r="94" spans="1:6" x14ac:dyDescent="0.25">
      <c r="A94" s="61" t="s">
        <v>109</v>
      </c>
      <c r="B94" s="9">
        <v>152122000000</v>
      </c>
      <c r="C94" s="9">
        <v>163401000000</v>
      </c>
      <c r="D94" s="9">
        <v>191484000000</v>
      </c>
      <c r="E94" s="9">
        <v>195563000000</v>
      </c>
      <c r="F94" s="62">
        <v>211247000000</v>
      </c>
    </row>
    <row r="95" spans="1:6" x14ac:dyDescent="0.25">
      <c r="A95" s="61" t="s">
        <v>108</v>
      </c>
      <c r="B95" s="9">
        <v>-1232000000</v>
      </c>
      <c r="C95" s="9">
        <v>633000000</v>
      </c>
      <c r="D95" s="9">
        <v>-1623000000</v>
      </c>
      <c r="E95" s="9">
        <v>-7603000000</v>
      </c>
      <c r="F95" s="62">
        <v>-4402000000</v>
      </c>
    </row>
    <row r="96" spans="1:6" x14ac:dyDescent="0.25">
      <c r="A96" s="61" t="s">
        <v>107</v>
      </c>
      <c r="B96" s="9">
        <v>-1232000000</v>
      </c>
      <c r="C96" s="9">
        <v>633000000</v>
      </c>
      <c r="D96" s="9">
        <v>-1623000000</v>
      </c>
      <c r="E96" s="9">
        <v>-7603000000</v>
      </c>
      <c r="F96" s="62">
        <v>-4402000000</v>
      </c>
    </row>
    <row r="97" spans="1:6" x14ac:dyDescent="0.25">
      <c r="A97" s="61" t="s">
        <v>106</v>
      </c>
      <c r="B97" s="9">
        <v>4554000000</v>
      </c>
      <c r="C97" s="9">
        <v>15150000000</v>
      </c>
      <c r="D97" s="9">
        <v>15284000000</v>
      </c>
      <c r="E97" s="9">
        <v>14999000000</v>
      </c>
      <c r="F97" s="62">
        <v>14616000000</v>
      </c>
    </row>
    <row r="98" spans="1:6" x14ac:dyDescent="0.25">
      <c r="A98" s="61" t="s">
        <v>105</v>
      </c>
      <c r="B98" s="9" t="s">
        <v>6</v>
      </c>
      <c r="C98" s="9">
        <v>1104000000</v>
      </c>
      <c r="D98" s="9">
        <v>187000000</v>
      </c>
      <c r="E98" s="9">
        <v>221000000</v>
      </c>
      <c r="F98" s="62">
        <v>1299000000</v>
      </c>
    </row>
    <row r="99" spans="1:6" x14ac:dyDescent="0.25">
      <c r="A99" s="61" t="s">
        <v>104</v>
      </c>
      <c r="B99" s="9">
        <v>1046000000</v>
      </c>
      <c r="C99" s="9">
        <v>86000000</v>
      </c>
      <c r="D99" s="9">
        <v>146000000</v>
      </c>
      <c r="E99" s="9">
        <v>1156000000</v>
      </c>
      <c r="F99" s="62">
        <v>1163000000</v>
      </c>
    </row>
    <row r="100" spans="1:6" x14ac:dyDescent="0.25">
      <c r="A100" s="61" t="s">
        <v>103</v>
      </c>
      <c r="B100" s="9">
        <v>46000000</v>
      </c>
      <c r="C100" s="9">
        <v>86000000</v>
      </c>
      <c r="D100" s="9">
        <v>1159000000</v>
      </c>
      <c r="E100" s="9">
        <v>1159000000</v>
      </c>
      <c r="F100" s="62">
        <v>2165000000</v>
      </c>
    </row>
    <row r="101" spans="1:6" x14ac:dyDescent="0.25">
      <c r="A101" s="61" t="s">
        <v>102</v>
      </c>
      <c r="B101" s="9">
        <v>46000000</v>
      </c>
      <c r="C101" s="9">
        <v>1087000000</v>
      </c>
      <c r="D101" s="9">
        <v>1162000000</v>
      </c>
      <c r="E101" s="9">
        <v>2163000000</v>
      </c>
      <c r="F101" s="62">
        <v>1143000000</v>
      </c>
    </row>
    <row r="102" spans="1:6" x14ac:dyDescent="0.25">
      <c r="A102" s="61" t="s">
        <v>101</v>
      </c>
      <c r="B102" s="9">
        <v>1047000000</v>
      </c>
      <c r="C102" s="9">
        <v>1088000000</v>
      </c>
      <c r="D102" s="9">
        <v>2165000000</v>
      </c>
      <c r="E102" s="9">
        <v>1166000000</v>
      </c>
      <c r="F102" s="62">
        <v>132000000</v>
      </c>
    </row>
    <row r="103" spans="1:6" x14ac:dyDescent="0.25">
      <c r="A103" s="61" t="s">
        <v>100</v>
      </c>
      <c r="B103" s="9">
        <v>2500000000</v>
      </c>
      <c r="C103" s="9">
        <v>11868000000</v>
      </c>
      <c r="D103" s="9">
        <v>10621000000</v>
      </c>
      <c r="E103" s="9">
        <v>9447000000</v>
      </c>
      <c r="F103" s="62">
        <v>8960000000</v>
      </c>
    </row>
    <row r="104" spans="1:6" x14ac:dyDescent="0.25">
      <c r="A104" s="61" t="s">
        <v>99</v>
      </c>
      <c r="B104" s="9">
        <v>-131000000</v>
      </c>
      <c r="C104" s="9">
        <v>-169000000</v>
      </c>
      <c r="D104" s="9">
        <v>-156000000</v>
      </c>
      <c r="E104" s="9">
        <v>-313000000</v>
      </c>
      <c r="F104" s="62">
        <v>-246000000</v>
      </c>
    </row>
    <row r="105" spans="1:6" x14ac:dyDescent="0.25">
      <c r="A105" s="61" t="s">
        <v>98</v>
      </c>
      <c r="B105" s="9">
        <v>11413000000</v>
      </c>
      <c r="C105" s="9">
        <v>12840000000</v>
      </c>
      <c r="D105" s="9">
        <v>13578000000</v>
      </c>
      <c r="E105" s="9">
        <v>14978000000</v>
      </c>
      <c r="F105" s="62">
        <v>15251000000</v>
      </c>
    </row>
    <row r="106" spans="1:6" x14ac:dyDescent="0.25">
      <c r="A106" s="61" t="s">
        <v>97</v>
      </c>
      <c r="B106" s="9">
        <v>1757000000</v>
      </c>
      <c r="C106" s="9">
        <v>2198000000</v>
      </c>
      <c r="D106" s="9">
        <v>2539000000</v>
      </c>
      <c r="E106" s="9">
        <v>2955000000</v>
      </c>
      <c r="F106" s="62">
        <v>3179000000</v>
      </c>
    </row>
    <row r="107" spans="1:6" x14ac:dyDescent="0.25">
      <c r="A107" s="61" t="s">
        <v>96</v>
      </c>
      <c r="B107" s="9">
        <v>1845000000</v>
      </c>
      <c r="C107" s="9">
        <v>2170000000</v>
      </c>
      <c r="D107" s="9">
        <v>2527000000</v>
      </c>
      <c r="E107" s="9">
        <v>2771000000</v>
      </c>
      <c r="F107" s="62">
        <v>2929000000</v>
      </c>
    </row>
    <row r="108" spans="1:6" x14ac:dyDescent="0.25">
      <c r="A108" s="61" t="s">
        <v>95</v>
      </c>
      <c r="B108" s="9">
        <v>1680000000</v>
      </c>
      <c r="C108" s="9">
        <v>1995000000</v>
      </c>
      <c r="D108" s="9">
        <v>2226000000</v>
      </c>
      <c r="E108" s="9">
        <v>2377000000</v>
      </c>
      <c r="F108" s="62">
        <v>2450000000</v>
      </c>
    </row>
    <row r="109" spans="1:6" x14ac:dyDescent="0.25">
      <c r="A109" s="61" t="s">
        <v>94</v>
      </c>
      <c r="B109" s="9">
        <v>1508000000</v>
      </c>
      <c r="C109" s="9">
        <v>1738000000</v>
      </c>
      <c r="D109" s="9">
        <v>1815000000</v>
      </c>
      <c r="E109" s="9">
        <v>1953000000</v>
      </c>
      <c r="F109" s="62">
        <v>1951000000</v>
      </c>
    </row>
    <row r="110" spans="1:6" x14ac:dyDescent="0.25">
      <c r="A110" s="61" t="s">
        <v>93</v>
      </c>
      <c r="B110" s="9">
        <v>1301000000</v>
      </c>
      <c r="C110" s="9">
        <v>1389000000</v>
      </c>
      <c r="D110" s="9">
        <v>1401000000</v>
      </c>
      <c r="E110" s="9">
        <v>1502000000</v>
      </c>
      <c r="F110" s="62">
        <v>1488000000</v>
      </c>
    </row>
    <row r="111" spans="1:6" x14ac:dyDescent="0.25">
      <c r="A111" s="61" t="s">
        <v>92</v>
      </c>
      <c r="B111" s="9">
        <v>5763000000</v>
      </c>
      <c r="C111" s="9">
        <v>5601000000</v>
      </c>
      <c r="D111" s="9">
        <v>4948000000</v>
      </c>
      <c r="E111" s="9">
        <v>5882000000</v>
      </c>
      <c r="F111" s="62">
        <v>5685000000</v>
      </c>
    </row>
    <row r="112" spans="1:6" x14ac:dyDescent="0.25">
      <c r="A112" s="61" t="s">
        <v>92</v>
      </c>
      <c r="B112" s="9">
        <v>-2441000000</v>
      </c>
      <c r="C112" s="9">
        <v>-2251000000</v>
      </c>
      <c r="D112" s="9">
        <v>-1878000000</v>
      </c>
      <c r="E112" s="9">
        <v>-2462000000</v>
      </c>
      <c r="F112" s="62">
        <v>-2431000000</v>
      </c>
    </row>
    <row r="113" spans="1:6" x14ac:dyDescent="0.25">
      <c r="A113" s="61" t="s">
        <v>91</v>
      </c>
      <c r="B113" s="9">
        <v>11413000000</v>
      </c>
      <c r="C113" s="9">
        <v>12840000000</v>
      </c>
      <c r="D113" s="9">
        <v>13578000000</v>
      </c>
      <c r="E113" s="9">
        <v>14978000000</v>
      </c>
      <c r="F113" s="62">
        <v>15251000000</v>
      </c>
    </row>
    <row r="114" spans="1:6" x14ac:dyDescent="0.25">
      <c r="A114" s="61" t="s">
        <v>90</v>
      </c>
      <c r="B114" s="9">
        <v>1757000000</v>
      </c>
      <c r="C114" s="9">
        <v>2198000000</v>
      </c>
      <c r="D114" s="9">
        <v>2539000000</v>
      </c>
      <c r="E114" s="9">
        <v>2955000000</v>
      </c>
      <c r="F114" s="62">
        <v>3179000000</v>
      </c>
    </row>
    <row r="115" spans="1:6" x14ac:dyDescent="0.25">
      <c r="A115" s="61" t="s">
        <v>89</v>
      </c>
      <c r="B115" s="9">
        <v>1845000000</v>
      </c>
      <c r="C115" s="9">
        <v>2170000000</v>
      </c>
      <c r="D115" s="9">
        <v>2527000000</v>
      </c>
      <c r="E115" s="9">
        <v>2771000000</v>
      </c>
      <c r="F115" s="62">
        <v>2929000000</v>
      </c>
    </row>
    <row r="116" spans="1:6" x14ac:dyDescent="0.25">
      <c r="A116" s="61" t="s">
        <v>88</v>
      </c>
      <c r="B116" s="9">
        <v>1680000000</v>
      </c>
      <c r="C116" s="9">
        <v>1995000000</v>
      </c>
      <c r="D116" s="9">
        <v>2226000000</v>
      </c>
      <c r="E116" s="9">
        <v>2377000000</v>
      </c>
      <c r="F116" s="62">
        <v>2450000000</v>
      </c>
    </row>
    <row r="117" spans="1:6" x14ac:dyDescent="0.25">
      <c r="A117" s="61" t="s">
        <v>87</v>
      </c>
      <c r="B117" s="9">
        <v>1508000000</v>
      </c>
      <c r="C117" s="9">
        <v>1738000000</v>
      </c>
      <c r="D117" s="9">
        <v>1815000000</v>
      </c>
      <c r="E117" s="9">
        <v>1953000000</v>
      </c>
      <c r="F117" s="62">
        <v>1951000000</v>
      </c>
    </row>
    <row r="118" spans="1:6" x14ac:dyDescent="0.25">
      <c r="A118" s="61" t="s">
        <v>86</v>
      </c>
      <c r="B118" s="9">
        <v>1301000000</v>
      </c>
      <c r="C118" s="9">
        <v>1389000000</v>
      </c>
      <c r="D118" s="9">
        <v>1401000000</v>
      </c>
      <c r="E118" s="9">
        <v>1502000000</v>
      </c>
      <c r="F118" s="62">
        <v>1488000000</v>
      </c>
    </row>
    <row r="119" spans="1:6" x14ac:dyDescent="0.25">
      <c r="A119" s="61" t="s">
        <v>85</v>
      </c>
      <c r="B119" s="9">
        <v>5763000000</v>
      </c>
      <c r="C119" s="9">
        <v>5601000000</v>
      </c>
      <c r="D119" s="9">
        <v>4948000000</v>
      </c>
      <c r="E119" s="9">
        <v>5882000000</v>
      </c>
      <c r="F119" s="62">
        <v>5685000000</v>
      </c>
    </row>
    <row r="120" spans="1:6" x14ac:dyDescent="0.25">
      <c r="A120" s="61" t="s">
        <v>84</v>
      </c>
      <c r="B120" s="9">
        <v>-2441000000</v>
      </c>
      <c r="C120" s="9">
        <v>-2251000000</v>
      </c>
      <c r="D120" s="9">
        <v>-1878000000</v>
      </c>
      <c r="E120" s="9">
        <v>-2462000000</v>
      </c>
      <c r="F120" s="62">
        <v>-2431000000</v>
      </c>
    </row>
    <row r="121" spans="1:6" x14ac:dyDescent="0.25">
      <c r="A121" s="61" t="s">
        <v>83</v>
      </c>
      <c r="B121" s="9">
        <v>37844000000</v>
      </c>
      <c r="C121" s="9">
        <v>47426000000</v>
      </c>
      <c r="D121" s="9">
        <v>28862000000</v>
      </c>
      <c r="E121" s="9">
        <v>29977000000</v>
      </c>
      <c r="F121" s="62">
        <v>29867000000</v>
      </c>
    </row>
    <row r="122" spans="1:6" x14ac:dyDescent="0.25">
      <c r="A122" s="61" t="s">
        <v>82</v>
      </c>
      <c r="B122" s="9">
        <v>6463000000</v>
      </c>
      <c r="C122" s="9">
        <v>12036000000</v>
      </c>
      <c r="D122" s="9">
        <v>2726000000</v>
      </c>
      <c r="E122" s="9">
        <v>3176000000</v>
      </c>
      <c r="F122" s="62">
        <v>4478000000</v>
      </c>
    </row>
    <row r="123" spans="1:6" x14ac:dyDescent="0.25">
      <c r="A123" s="61" t="s">
        <v>81</v>
      </c>
      <c r="B123" s="9">
        <v>2891000000</v>
      </c>
      <c r="C123" s="9">
        <v>2256000000</v>
      </c>
      <c r="D123" s="9">
        <v>2673000000</v>
      </c>
      <c r="E123" s="9">
        <v>3927000000</v>
      </c>
      <c r="F123" s="62">
        <v>4092000000</v>
      </c>
    </row>
    <row r="124" spans="1:6" x14ac:dyDescent="0.25">
      <c r="A124" s="61" t="s">
        <v>80</v>
      </c>
      <c r="B124" s="9">
        <v>5318000000</v>
      </c>
      <c r="C124" s="9">
        <v>6581000000</v>
      </c>
      <c r="D124" s="9">
        <v>3385000000</v>
      </c>
      <c r="E124" s="9">
        <v>3536000000</v>
      </c>
      <c r="F124" s="62">
        <v>4615000000</v>
      </c>
    </row>
    <row r="125" spans="1:6" x14ac:dyDescent="0.25">
      <c r="A125" s="61" t="s">
        <v>79</v>
      </c>
      <c r="B125" s="9">
        <v>1554000000</v>
      </c>
      <c r="C125" s="9">
        <v>2825000000</v>
      </c>
      <c r="D125" s="9">
        <v>2977000000</v>
      </c>
      <c r="E125" s="9">
        <v>4116000000</v>
      </c>
      <c r="F125" s="62">
        <v>3094000000</v>
      </c>
    </row>
    <row r="126" spans="1:6" x14ac:dyDescent="0.25">
      <c r="A126" s="61" t="s">
        <v>78</v>
      </c>
      <c r="B126" s="9">
        <v>7892000000</v>
      </c>
      <c r="C126" s="9">
        <v>7625000000</v>
      </c>
      <c r="D126" s="9">
        <v>3566000000</v>
      </c>
      <c r="E126" s="9">
        <v>2668000000</v>
      </c>
      <c r="F126" s="62">
        <v>1620000000</v>
      </c>
    </row>
    <row r="127" spans="1:6" x14ac:dyDescent="0.25">
      <c r="A127" s="61" t="s">
        <v>77</v>
      </c>
      <c r="B127" s="9">
        <v>16298000000</v>
      </c>
      <c r="C127" s="9">
        <v>18523000000</v>
      </c>
      <c r="D127" s="9">
        <v>15569000000</v>
      </c>
      <c r="E127" s="9">
        <v>15329000000</v>
      </c>
      <c r="F127" s="62">
        <v>14645000000</v>
      </c>
    </row>
    <row r="128" spans="1:6" x14ac:dyDescent="0.25">
      <c r="A128" s="61" t="s">
        <v>76</v>
      </c>
      <c r="B128" s="9">
        <v>-2572000000</v>
      </c>
      <c r="C128" s="9">
        <v>-2420000000</v>
      </c>
      <c r="D128" s="9">
        <v>-2034000000</v>
      </c>
      <c r="E128" s="9">
        <v>-2775000000</v>
      </c>
      <c r="F128" s="62">
        <v>-2677000000</v>
      </c>
    </row>
    <row r="129" spans="1:6" x14ac:dyDescent="0.25">
      <c r="A129" s="61" t="s">
        <v>75</v>
      </c>
      <c r="B129" s="9">
        <v>21877000000</v>
      </c>
      <c r="C129" s="9">
        <v>19436000000</v>
      </c>
      <c r="D129" s="9" t="s">
        <v>6</v>
      </c>
      <c r="E129" s="9" t="s">
        <v>6</v>
      </c>
      <c r="F129" s="62" t="s">
        <v>6</v>
      </c>
    </row>
    <row r="130" spans="1:6" x14ac:dyDescent="0.25">
      <c r="A130" s="61" t="s">
        <v>74</v>
      </c>
      <c r="B130" s="9">
        <v>4706000000</v>
      </c>
      <c r="C130" s="9">
        <v>8734000000</v>
      </c>
      <c r="D130" s="9" t="s">
        <v>6</v>
      </c>
      <c r="E130" s="9" t="s">
        <v>6</v>
      </c>
      <c r="F130" s="62" t="s">
        <v>6</v>
      </c>
    </row>
    <row r="131" spans="1:6" x14ac:dyDescent="0.25">
      <c r="A131" s="61" t="s">
        <v>73</v>
      </c>
      <c r="B131" s="9">
        <v>3592000000</v>
      </c>
      <c r="C131" s="9">
        <v>4500000000</v>
      </c>
      <c r="D131" s="9" t="s">
        <v>6</v>
      </c>
      <c r="E131" s="9" t="s">
        <v>6</v>
      </c>
      <c r="F131" s="62" t="s">
        <v>6</v>
      </c>
    </row>
    <row r="132" spans="1:6" x14ac:dyDescent="0.25">
      <c r="A132" s="61" t="s">
        <v>72</v>
      </c>
      <c r="B132" s="9">
        <v>5544000000</v>
      </c>
      <c r="C132" s="9">
        <v>5148000000</v>
      </c>
      <c r="D132" s="9" t="s">
        <v>6</v>
      </c>
      <c r="E132" s="9" t="s">
        <v>6</v>
      </c>
      <c r="F132" s="62" t="s">
        <v>6</v>
      </c>
    </row>
    <row r="133" spans="1:6" x14ac:dyDescent="0.25">
      <c r="A133" s="61" t="s">
        <v>71</v>
      </c>
      <c r="B133" s="9">
        <v>8035000000</v>
      </c>
      <c r="C133" s="9">
        <v>1054000000</v>
      </c>
      <c r="D133" s="9" t="s">
        <v>6</v>
      </c>
      <c r="E133" s="9" t="s">
        <v>6</v>
      </c>
      <c r="F133" s="62" t="s">
        <v>6</v>
      </c>
    </row>
    <row r="134" spans="1:6" ht="13.8" thickBot="1" x14ac:dyDescent="0.3">
      <c r="A134" s="64" t="s">
        <v>70</v>
      </c>
      <c r="B134" s="56"/>
      <c r="C134" s="56"/>
      <c r="D134" s="56"/>
      <c r="E134" s="56"/>
      <c r="F134" s="57"/>
    </row>
  </sheetData>
  <hyperlinks>
    <hyperlink ref="G1" location="Overview!A1" display="Overview!A1" xr:uid="{684DE9CA-9D23-44C0-B9B6-18ADFAE8D69B}"/>
  </hyperlinks>
  <pageMargins left="0.75" right="0.75" top="1" bottom="1" header="0.5" footer="0.5"/>
  <pageSetup paperSize="9" scale="0" firstPageNumber="0" fitToWidth="0" fitToHeight="0" pageOrder="overThenDown" orientation="portrait" horizontalDpi="300" verticalDpi="300"/>
  <headerFooter alignWithMargins="0"/>
  <ignoredErrors>
    <ignoredError sqref="B1:F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7167-B722-4FD1-9EDC-A0EF17BE23B7}">
  <dimension ref="A1:G66"/>
  <sheetViews>
    <sheetView showGridLines="0" zoomScaleNormal="100" workbookViewId="0">
      <selection activeCell="H3" sqref="H3"/>
    </sheetView>
  </sheetViews>
  <sheetFormatPr defaultRowHeight="13.2" x14ac:dyDescent="0.25"/>
  <cols>
    <col min="1" max="1" width="80.44140625" customWidth="1"/>
    <col min="2" max="4" width="13" bestFit="1" customWidth="1"/>
    <col min="5" max="5" width="13.33203125" bestFit="1" customWidth="1"/>
    <col min="6" max="6" width="13.6640625" bestFit="1" customWidth="1"/>
  </cols>
  <sheetData>
    <row r="1" spans="1:7" ht="13.8" thickBot="1" x14ac:dyDescent="0.3">
      <c r="A1" s="65" t="s">
        <v>252</v>
      </c>
      <c r="B1" s="66" t="s">
        <v>0</v>
      </c>
      <c r="C1" s="66" t="s">
        <v>1</v>
      </c>
      <c r="D1" s="66" t="s">
        <v>2</v>
      </c>
      <c r="E1" s="66" t="s">
        <v>3</v>
      </c>
      <c r="F1" s="67" t="s">
        <v>4</v>
      </c>
      <c r="G1" s="71" t="s">
        <v>375</v>
      </c>
    </row>
    <row r="2" spans="1:7" x14ac:dyDescent="0.25">
      <c r="A2" s="63" t="s">
        <v>5</v>
      </c>
      <c r="B2" s="9">
        <v>54520000000</v>
      </c>
      <c r="C2" s="9">
        <v>65124000000</v>
      </c>
      <c r="D2" s="9">
        <v>91652000000</v>
      </c>
      <c r="E2" s="9">
        <v>91495000000</v>
      </c>
      <c r="F2" s="62">
        <v>101746000000</v>
      </c>
    </row>
    <row r="3" spans="1:7" x14ac:dyDescent="0.25">
      <c r="A3" s="61" t="s">
        <v>7</v>
      </c>
      <c r="B3" s="9">
        <v>54520000000</v>
      </c>
      <c r="C3" s="9">
        <v>65124000000</v>
      </c>
      <c r="D3" s="9">
        <v>91652000000</v>
      </c>
      <c r="E3" s="9">
        <v>91495000000</v>
      </c>
      <c r="F3" s="62">
        <v>101746000000</v>
      </c>
    </row>
    <row r="4" spans="1:7" x14ac:dyDescent="0.25">
      <c r="A4" s="61" t="s">
        <v>8</v>
      </c>
      <c r="B4" s="9">
        <v>54520000000</v>
      </c>
      <c r="C4" s="9">
        <v>65124000000</v>
      </c>
      <c r="D4" s="9">
        <v>91652000000</v>
      </c>
      <c r="E4" s="9">
        <v>91495000000</v>
      </c>
      <c r="F4" s="62">
        <v>101746000000</v>
      </c>
    </row>
    <row r="5" spans="1:7" x14ac:dyDescent="0.25">
      <c r="A5" s="61" t="s">
        <v>9</v>
      </c>
      <c r="B5" s="9">
        <v>34343000000</v>
      </c>
      <c r="C5" s="9">
        <v>40269000000</v>
      </c>
      <c r="D5" s="9">
        <v>76033000000</v>
      </c>
      <c r="E5" s="9">
        <v>59972000000</v>
      </c>
      <c r="F5" s="62">
        <v>73795000000</v>
      </c>
    </row>
    <row r="6" spans="1:7" x14ac:dyDescent="0.25">
      <c r="A6" s="61" t="s">
        <v>10</v>
      </c>
      <c r="B6" s="9">
        <v>19358000000</v>
      </c>
      <c r="C6" s="9">
        <v>23028000000</v>
      </c>
      <c r="D6" s="9">
        <v>17142000000</v>
      </c>
      <c r="E6" s="9">
        <v>33758000000</v>
      </c>
      <c r="F6" s="62">
        <v>31796000000</v>
      </c>
    </row>
    <row r="7" spans="1:7" x14ac:dyDescent="0.25">
      <c r="A7" s="61" t="s">
        <v>11</v>
      </c>
      <c r="B7" s="9">
        <v>11781000000</v>
      </c>
      <c r="C7" s="9">
        <v>13697000000</v>
      </c>
      <c r="D7" s="9">
        <v>12441000000</v>
      </c>
      <c r="E7" s="9">
        <v>15928000000</v>
      </c>
      <c r="F7" s="62">
        <v>11946000000</v>
      </c>
    </row>
    <row r="8" spans="1:7" x14ac:dyDescent="0.25">
      <c r="A8" s="61" t="s">
        <v>12</v>
      </c>
      <c r="B8" s="9">
        <v>11781000000</v>
      </c>
      <c r="C8" s="9">
        <v>13697000000</v>
      </c>
      <c r="D8" s="9">
        <v>12441000000</v>
      </c>
      <c r="E8" s="9">
        <v>15928000000</v>
      </c>
      <c r="F8" s="62">
        <v>11946000000</v>
      </c>
    </row>
    <row r="9" spans="1:7" x14ac:dyDescent="0.25">
      <c r="A9" s="61" t="s">
        <v>13</v>
      </c>
      <c r="B9" s="9">
        <v>10856000000</v>
      </c>
      <c r="C9" s="9">
        <v>12905000000</v>
      </c>
      <c r="D9" s="9">
        <v>11555000000</v>
      </c>
      <c r="E9" s="9">
        <v>15287000000</v>
      </c>
      <c r="F9" s="62">
        <v>11946000000</v>
      </c>
    </row>
    <row r="10" spans="1:7" x14ac:dyDescent="0.25">
      <c r="A10" s="61" t="s">
        <v>14</v>
      </c>
      <c r="B10" s="9">
        <v>925000000</v>
      </c>
      <c r="C10" s="9">
        <v>792000000</v>
      </c>
      <c r="D10" s="9">
        <v>886000000</v>
      </c>
      <c r="E10" s="9">
        <v>641000000</v>
      </c>
      <c r="F10" s="62" t="s">
        <v>6</v>
      </c>
    </row>
    <row r="11" spans="1:7" x14ac:dyDescent="0.25">
      <c r="A11" s="61" t="s">
        <v>15</v>
      </c>
      <c r="B11" s="9">
        <v>10794000000</v>
      </c>
      <c r="C11" s="9">
        <v>12991000000</v>
      </c>
      <c r="D11" s="9">
        <v>15376000000</v>
      </c>
      <c r="E11" s="9">
        <v>19362000000</v>
      </c>
      <c r="F11" s="62">
        <v>22460000000</v>
      </c>
    </row>
    <row r="12" spans="1:7" x14ac:dyDescent="0.25">
      <c r="A12" s="61" t="s">
        <v>16</v>
      </c>
      <c r="B12" s="9">
        <v>173000000</v>
      </c>
      <c r="C12" s="9">
        <v>1390000000</v>
      </c>
      <c r="D12" s="9">
        <v>1808000000</v>
      </c>
      <c r="E12" s="9">
        <v>-8081000000</v>
      </c>
      <c r="F12" s="62">
        <v>-7763000000</v>
      </c>
    </row>
    <row r="13" spans="1:7" x14ac:dyDescent="0.25">
      <c r="A13" s="61" t="s">
        <v>17</v>
      </c>
      <c r="B13" s="9">
        <v>-2798000000</v>
      </c>
      <c r="C13" s="9">
        <v>-6317000000</v>
      </c>
      <c r="D13" s="9">
        <v>-12270000000</v>
      </c>
      <c r="E13" s="9">
        <v>5519000000</v>
      </c>
      <c r="F13" s="62">
        <v>823000000</v>
      </c>
    </row>
    <row r="14" spans="1:7" x14ac:dyDescent="0.25">
      <c r="A14" s="61" t="s">
        <v>18</v>
      </c>
      <c r="B14" s="9">
        <v>-2798000000</v>
      </c>
      <c r="C14" s="9">
        <v>-6317000000</v>
      </c>
      <c r="D14" s="9">
        <v>-12270000000</v>
      </c>
      <c r="E14" s="9">
        <v>5519000000</v>
      </c>
      <c r="F14" s="62">
        <v>823000000</v>
      </c>
    </row>
    <row r="15" spans="1:7" x14ac:dyDescent="0.25">
      <c r="A15" s="61" t="s">
        <v>19</v>
      </c>
      <c r="B15" s="9">
        <v>-592000000</v>
      </c>
      <c r="C15" s="9">
        <v>1267000000</v>
      </c>
      <c r="D15" s="9">
        <v>-213000000</v>
      </c>
      <c r="E15" s="9">
        <v>1030000000</v>
      </c>
      <c r="F15" s="62">
        <v>4330000000</v>
      </c>
    </row>
    <row r="16" spans="1:7" x14ac:dyDescent="0.25">
      <c r="A16" s="61" t="s">
        <v>20</v>
      </c>
      <c r="B16" s="9" t="s">
        <v>6</v>
      </c>
      <c r="C16" s="9" t="s">
        <v>6</v>
      </c>
      <c r="D16" s="9" t="s">
        <v>6</v>
      </c>
      <c r="E16" s="9" t="s">
        <v>6</v>
      </c>
      <c r="F16" s="62" t="s">
        <v>6</v>
      </c>
    </row>
    <row r="17" spans="1:6" x14ac:dyDescent="0.25">
      <c r="A17" s="61" t="s">
        <v>21</v>
      </c>
      <c r="B17" s="9" t="s">
        <v>6</v>
      </c>
      <c r="C17" s="9" t="s">
        <v>6</v>
      </c>
      <c r="D17" s="9" t="s">
        <v>6</v>
      </c>
      <c r="E17" s="9" t="s">
        <v>6</v>
      </c>
      <c r="F17" s="62" t="s">
        <v>6</v>
      </c>
    </row>
    <row r="18" spans="1:6" x14ac:dyDescent="0.25">
      <c r="A18" s="61" t="s">
        <v>22</v>
      </c>
      <c r="B18" s="9" t="s">
        <v>6</v>
      </c>
      <c r="C18" s="9" t="s">
        <v>6</v>
      </c>
      <c r="D18" s="9" t="s">
        <v>6</v>
      </c>
      <c r="E18" s="9" t="s">
        <v>6</v>
      </c>
      <c r="F18" s="62" t="s">
        <v>6</v>
      </c>
    </row>
    <row r="19" spans="1:6" x14ac:dyDescent="0.25">
      <c r="A19" s="61" t="s">
        <v>23</v>
      </c>
      <c r="B19" s="9" t="s">
        <v>6</v>
      </c>
      <c r="C19" s="9" t="s">
        <v>6</v>
      </c>
      <c r="D19" s="9" t="s">
        <v>6</v>
      </c>
      <c r="E19" s="9" t="s">
        <v>6</v>
      </c>
      <c r="F19" s="62" t="s">
        <v>6</v>
      </c>
    </row>
    <row r="20" spans="1:6" x14ac:dyDescent="0.25">
      <c r="A20" s="61" t="s">
        <v>24</v>
      </c>
      <c r="B20" s="9">
        <v>819000000</v>
      </c>
      <c r="C20" s="9">
        <v>1827000000</v>
      </c>
      <c r="D20" s="9">
        <v>-1523000000</v>
      </c>
      <c r="E20" s="9">
        <v>-2235000000</v>
      </c>
      <c r="F20" s="62">
        <v>-3845000000</v>
      </c>
    </row>
    <row r="21" spans="1:6" x14ac:dyDescent="0.25">
      <c r="A21" s="61" t="s">
        <v>25</v>
      </c>
      <c r="B21" s="9">
        <v>-4340000000</v>
      </c>
      <c r="C21" s="9">
        <v>-6524000000</v>
      </c>
      <c r="D21" s="9">
        <v>-9095000000</v>
      </c>
      <c r="E21" s="9">
        <v>-2317000000</v>
      </c>
      <c r="F21" s="62">
        <v>-7833000000</v>
      </c>
    </row>
    <row r="22" spans="1:6" x14ac:dyDescent="0.25">
      <c r="A22" s="61" t="s">
        <v>26</v>
      </c>
      <c r="B22" s="9">
        <v>-4340000000</v>
      </c>
      <c r="C22" s="9">
        <v>-6524000000</v>
      </c>
      <c r="D22" s="9">
        <v>-9095000000</v>
      </c>
      <c r="E22" s="9">
        <v>-2317000000</v>
      </c>
      <c r="F22" s="62">
        <v>-7833000000</v>
      </c>
    </row>
    <row r="23" spans="1:6" x14ac:dyDescent="0.25">
      <c r="A23" s="61" t="s">
        <v>27</v>
      </c>
      <c r="B23" s="9">
        <v>-621000000</v>
      </c>
      <c r="C23" s="9">
        <v>-1330000000</v>
      </c>
      <c r="D23" s="9">
        <v>-1846000000</v>
      </c>
      <c r="E23" s="9">
        <v>-5046000000</v>
      </c>
      <c r="F23" s="62">
        <v>-2143000000</v>
      </c>
    </row>
    <row r="24" spans="1:6" x14ac:dyDescent="0.25">
      <c r="A24" s="61" t="s">
        <v>28</v>
      </c>
      <c r="B24" s="9">
        <v>8871000000</v>
      </c>
      <c r="C24" s="9">
        <v>7837000000</v>
      </c>
      <c r="D24" s="9">
        <v>9269000000</v>
      </c>
      <c r="E24" s="9">
        <v>4177000000</v>
      </c>
      <c r="F24" s="62">
        <v>5083000000</v>
      </c>
    </row>
    <row r="25" spans="1:6" x14ac:dyDescent="0.25">
      <c r="A25" s="61" t="s">
        <v>29</v>
      </c>
      <c r="B25" s="9">
        <v>428000000</v>
      </c>
      <c r="C25" s="9">
        <v>694000000</v>
      </c>
      <c r="D25" s="9">
        <v>283000000</v>
      </c>
      <c r="E25" s="9">
        <v>707000000</v>
      </c>
      <c r="F25" s="62">
        <v>664000000</v>
      </c>
    </row>
    <row r="26" spans="1:6" x14ac:dyDescent="0.25">
      <c r="A26" s="61" t="s">
        <v>30</v>
      </c>
      <c r="B26" s="9">
        <v>428000000</v>
      </c>
      <c r="C26" s="9">
        <v>694000000</v>
      </c>
      <c r="D26" s="9">
        <v>283000000</v>
      </c>
      <c r="E26" s="9">
        <v>707000000</v>
      </c>
      <c r="F26" s="62">
        <v>664000000</v>
      </c>
    </row>
    <row r="27" spans="1:6" x14ac:dyDescent="0.25">
      <c r="A27" s="61" t="s">
        <v>31</v>
      </c>
      <c r="B27" s="9">
        <v>8443000000</v>
      </c>
      <c r="C27" s="9">
        <v>7143000000</v>
      </c>
      <c r="D27" s="9">
        <v>8986000000</v>
      </c>
      <c r="E27" s="9">
        <v>3470000000</v>
      </c>
      <c r="F27" s="62">
        <v>4419000000</v>
      </c>
    </row>
    <row r="28" spans="1:6" x14ac:dyDescent="0.25">
      <c r="A28" s="61" t="s">
        <v>32</v>
      </c>
      <c r="B28" s="9">
        <v>37000000</v>
      </c>
      <c r="C28" s="9">
        <v>635000000</v>
      </c>
      <c r="D28" s="9">
        <v>774000000</v>
      </c>
      <c r="E28" s="9">
        <v>367000000</v>
      </c>
      <c r="F28" s="62">
        <v>525000000</v>
      </c>
    </row>
    <row r="29" spans="1:6" x14ac:dyDescent="0.25">
      <c r="A29" s="61" t="s">
        <v>33</v>
      </c>
      <c r="B29" s="9">
        <v>-3128000000</v>
      </c>
      <c r="C29" s="9">
        <v>1209000000</v>
      </c>
      <c r="D29" s="9">
        <v>-625000000</v>
      </c>
      <c r="E29" s="9">
        <v>584000000</v>
      </c>
      <c r="F29" s="62">
        <v>523000000</v>
      </c>
    </row>
    <row r="30" spans="1:6" x14ac:dyDescent="0.25">
      <c r="A30" s="61" t="s">
        <v>34</v>
      </c>
      <c r="B30" s="9" t="s">
        <v>6</v>
      </c>
      <c r="C30" s="9" t="s">
        <v>6</v>
      </c>
      <c r="D30" s="9" t="s">
        <v>6</v>
      </c>
      <c r="E30" s="9" t="s">
        <v>6</v>
      </c>
      <c r="F30" s="62" t="s">
        <v>6</v>
      </c>
    </row>
    <row r="31" spans="1:6" x14ac:dyDescent="0.25">
      <c r="A31" s="63" t="s">
        <v>35</v>
      </c>
      <c r="B31" s="9">
        <v>-29491000000</v>
      </c>
      <c r="C31" s="9">
        <v>-32773000000</v>
      </c>
      <c r="D31" s="9">
        <v>-35523000000</v>
      </c>
      <c r="E31" s="9">
        <v>-20298000000</v>
      </c>
      <c r="F31" s="62">
        <v>-27063000000</v>
      </c>
    </row>
    <row r="32" spans="1:6" x14ac:dyDescent="0.25">
      <c r="A32" s="61" t="s">
        <v>36</v>
      </c>
      <c r="B32" s="9">
        <v>-29491000000</v>
      </c>
      <c r="C32" s="9">
        <v>-32773000000</v>
      </c>
      <c r="D32" s="9">
        <v>-35523000000</v>
      </c>
      <c r="E32" s="9">
        <v>-20298000000</v>
      </c>
      <c r="F32" s="62">
        <v>-27063000000</v>
      </c>
    </row>
    <row r="33" spans="1:6" x14ac:dyDescent="0.25">
      <c r="A33" s="61" t="s">
        <v>37</v>
      </c>
      <c r="B33" s="9">
        <v>-23548000000</v>
      </c>
      <c r="C33" s="9">
        <v>-22281000000</v>
      </c>
      <c r="D33" s="9">
        <v>-24640000000</v>
      </c>
      <c r="E33" s="9">
        <v>-31485000000</v>
      </c>
      <c r="F33" s="62">
        <v>-32251000000</v>
      </c>
    </row>
    <row r="34" spans="1:6" x14ac:dyDescent="0.25">
      <c r="A34" s="61" t="s">
        <v>38</v>
      </c>
      <c r="B34" s="9">
        <v>-23548000000</v>
      </c>
      <c r="C34" s="9">
        <v>-22281000000</v>
      </c>
      <c r="D34" s="9">
        <v>-24640000000</v>
      </c>
      <c r="E34" s="9">
        <v>-31485000000</v>
      </c>
      <c r="F34" s="62">
        <v>-32251000000</v>
      </c>
    </row>
    <row r="35" spans="1:6" x14ac:dyDescent="0.25">
      <c r="A35" s="61" t="s">
        <v>39</v>
      </c>
      <c r="B35" s="9" t="s">
        <v>6</v>
      </c>
      <c r="C35" s="9" t="s">
        <v>6</v>
      </c>
      <c r="D35" s="9" t="s">
        <v>6</v>
      </c>
      <c r="E35" s="9" t="s">
        <v>6</v>
      </c>
      <c r="F35" s="62" t="s">
        <v>6</v>
      </c>
    </row>
    <row r="36" spans="1:6" x14ac:dyDescent="0.25">
      <c r="A36" s="61" t="s">
        <v>40</v>
      </c>
      <c r="B36" s="9">
        <v>-2515000000</v>
      </c>
      <c r="C36" s="9">
        <v>-738000000</v>
      </c>
      <c r="D36" s="9">
        <v>-2618000000</v>
      </c>
      <c r="E36" s="9">
        <v>-6969000000</v>
      </c>
      <c r="F36" s="62">
        <v>-495000000</v>
      </c>
    </row>
    <row r="37" spans="1:6" x14ac:dyDescent="0.25">
      <c r="A37" s="61" t="s">
        <v>41</v>
      </c>
      <c r="B37" s="9">
        <v>-2515000000</v>
      </c>
      <c r="C37" s="9">
        <v>-738000000</v>
      </c>
      <c r="D37" s="9">
        <v>-2618000000</v>
      </c>
      <c r="E37" s="9">
        <v>-6969000000</v>
      </c>
      <c r="F37" s="62">
        <v>-495000000</v>
      </c>
    </row>
    <row r="38" spans="1:6" x14ac:dyDescent="0.25">
      <c r="A38" s="61" t="s">
        <v>42</v>
      </c>
      <c r="B38" s="9" t="s">
        <v>6</v>
      </c>
      <c r="C38" s="9" t="s">
        <v>6</v>
      </c>
      <c r="D38" s="9" t="s">
        <v>6</v>
      </c>
      <c r="E38" s="9" t="s">
        <v>6</v>
      </c>
      <c r="F38" s="62" t="s">
        <v>6</v>
      </c>
    </row>
    <row r="39" spans="1:6" x14ac:dyDescent="0.25">
      <c r="A39" s="61" t="s">
        <v>43</v>
      </c>
      <c r="B39" s="9">
        <v>-4017000000</v>
      </c>
      <c r="C39" s="9">
        <v>-9822000000</v>
      </c>
      <c r="D39" s="9">
        <v>-8806000000</v>
      </c>
      <c r="E39" s="9">
        <v>16567000000</v>
      </c>
      <c r="F39" s="62">
        <v>6734000000</v>
      </c>
    </row>
    <row r="40" spans="1:6" x14ac:dyDescent="0.25">
      <c r="A40" s="61" t="s">
        <v>44</v>
      </c>
      <c r="B40" s="9">
        <v>-102247000000</v>
      </c>
      <c r="C40" s="9">
        <v>-143751000000</v>
      </c>
      <c r="D40" s="9">
        <v>-138034000000</v>
      </c>
      <c r="E40" s="9">
        <v>-81405000000</v>
      </c>
      <c r="F40" s="62">
        <v>-80885000000</v>
      </c>
    </row>
    <row r="41" spans="1:6" x14ac:dyDescent="0.25">
      <c r="A41" s="61" t="s">
        <v>45</v>
      </c>
      <c r="B41" s="9">
        <v>98230000000</v>
      </c>
      <c r="C41" s="9">
        <v>133929000000</v>
      </c>
      <c r="D41" s="9">
        <v>129228000000</v>
      </c>
      <c r="E41" s="9">
        <v>97972000000</v>
      </c>
      <c r="F41" s="62">
        <v>87619000000</v>
      </c>
    </row>
    <row r="42" spans="1:6" x14ac:dyDescent="0.25">
      <c r="A42" s="61" t="s">
        <v>46</v>
      </c>
      <c r="B42" s="9">
        <v>589000000</v>
      </c>
      <c r="C42" s="9">
        <v>68000000</v>
      </c>
      <c r="D42" s="9">
        <v>541000000</v>
      </c>
      <c r="E42" s="9">
        <v>1589000000</v>
      </c>
      <c r="F42" s="62">
        <v>-1051000000</v>
      </c>
    </row>
    <row r="43" spans="1:6" x14ac:dyDescent="0.25">
      <c r="A43" s="61" t="s">
        <v>47</v>
      </c>
      <c r="B43" s="9">
        <v>0</v>
      </c>
      <c r="C43" s="9" t="s">
        <v>6</v>
      </c>
      <c r="D43" s="9" t="s">
        <v>6</v>
      </c>
      <c r="E43" s="9" t="s">
        <v>6</v>
      </c>
      <c r="F43" s="62" t="s">
        <v>6</v>
      </c>
    </row>
    <row r="44" spans="1:6" x14ac:dyDescent="0.25">
      <c r="A44" s="61" t="s">
        <v>48</v>
      </c>
      <c r="B44" s="9">
        <v>0</v>
      </c>
      <c r="C44" s="9" t="s">
        <v>6</v>
      </c>
      <c r="D44" s="9" t="s">
        <v>6</v>
      </c>
      <c r="E44" s="9" t="s">
        <v>6</v>
      </c>
      <c r="F44" s="62" t="s">
        <v>6</v>
      </c>
    </row>
    <row r="45" spans="1:6" x14ac:dyDescent="0.25">
      <c r="A45" s="61" t="s">
        <v>49</v>
      </c>
      <c r="B45" s="9" t="s">
        <v>6</v>
      </c>
      <c r="C45" s="9" t="s">
        <v>6</v>
      </c>
      <c r="D45" s="9" t="s">
        <v>6</v>
      </c>
      <c r="E45" s="9" t="s">
        <v>6</v>
      </c>
      <c r="F45" s="62" t="s">
        <v>6</v>
      </c>
    </row>
    <row r="46" spans="1:6" x14ac:dyDescent="0.25">
      <c r="A46" s="63" t="s">
        <v>50</v>
      </c>
      <c r="B46" s="9">
        <v>-23209000000</v>
      </c>
      <c r="C46" s="9">
        <v>-24408000000</v>
      </c>
      <c r="D46" s="9">
        <v>-61362000000</v>
      </c>
      <c r="E46" s="9">
        <v>-69757000000</v>
      </c>
      <c r="F46" s="62">
        <v>-72093000000</v>
      </c>
    </row>
    <row r="47" spans="1:6" x14ac:dyDescent="0.25">
      <c r="A47" s="61" t="s">
        <v>51</v>
      </c>
      <c r="B47" s="9">
        <v>-23209000000</v>
      </c>
      <c r="C47" s="9">
        <v>-24408000000</v>
      </c>
      <c r="D47" s="9">
        <v>-61362000000</v>
      </c>
      <c r="E47" s="9">
        <v>-69757000000</v>
      </c>
      <c r="F47" s="62">
        <v>-72093000000</v>
      </c>
    </row>
    <row r="48" spans="1:6" x14ac:dyDescent="0.25">
      <c r="A48" s="61" t="s">
        <v>52</v>
      </c>
      <c r="B48" s="9">
        <v>-18396000000</v>
      </c>
      <c r="C48" s="9">
        <v>-31149000000</v>
      </c>
      <c r="D48" s="9">
        <v>-50274000000</v>
      </c>
      <c r="E48" s="9">
        <v>-59296000000</v>
      </c>
      <c r="F48" s="62">
        <v>-61504000000</v>
      </c>
    </row>
    <row r="49" spans="1:6" x14ac:dyDescent="0.25">
      <c r="A49" s="61" t="s">
        <v>53</v>
      </c>
      <c r="B49" s="9">
        <v>-18396000000</v>
      </c>
      <c r="C49" s="9">
        <v>-31149000000</v>
      </c>
      <c r="D49" s="9">
        <v>-50274000000</v>
      </c>
      <c r="E49" s="9">
        <v>-59296000000</v>
      </c>
      <c r="F49" s="62">
        <v>-61504000000</v>
      </c>
    </row>
    <row r="50" spans="1:6" x14ac:dyDescent="0.25">
      <c r="A50" s="61" t="s">
        <v>54</v>
      </c>
      <c r="B50" s="9" t="s">
        <v>6</v>
      </c>
      <c r="C50" s="9" t="s">
        <v>6</v>
      </c>
      <c r="D50" s="9" t="s">
        <v>6</v>
      </c>
      <c r="E50" s="9" t="s">
        <v>6</v>
      </c>
      <c r="F50" s="62" t="s">
        <v>6</v>
      </c>
    </row>
    <row r="51" spans="1:6" x14ac:dyDescent="0.25">
      <c r="A51" s="61" t="s">
        <v>55</v>
      </c>
      <c r="B51" s="9">
        <v>-268000000</v>
      </c>
      <c r="C51" s="9">
        <v>9661000000</v>
      </c>
      <c r="D51" s="9">
        <v>-1236000000</v>
      </c>
      <c r="E51" s="9">
        <v>-1196000000</v>
      </c>
      <c r="F51" s="62">
        <v>-760000000</v>
      </c>
    </row>
    <row r="52" spans="1:6" x14ac:dyDescent="0.25">
      <c r="A52" s="61" t="s">
        <v>56</v>
      </c>
      <c r="B52" s="9">
        <v>-268000000</v>
      </c>
      <c r="C52" s="9">
        <v>9661000000</v>
      </c>
      <c r="D52" s="9">
        <v>-1236000000</v>
      </c>
      <c r="E52" s="9">
        <v>-1196000000</v>
      </c>
      <c r="F52" s="62">
        <v>-760000000</v>
      </c>
    </row>
    <row r="53" spans="1:6" x14ac:dyDescent="0.25">
      <c r="A53" s="61" t="s">
        <v>57</v>
      </c>
      <c r="B53" s="9">
        <v>317000000</v>
      </c>
      <c r="C53" s="9">
        <v>11761000000</v>
      </c>
      <c r="D53" s="9">
        <v>20199000000</v>
      </c>
      <c r="E53" s="9">
        <v>52872000000</v>
      </c>
      <c r="F53" s="62">
        <v>10790000000</v>
      </c>
    </row>
    <row r="54" spans="1:6" x14ac:dyDescent="0.25">
      <c r="A54" s="61" t="s">
        <v>58</v>
      </c>
      <c r="B54" s="9">
        <v>-585000000</v>
      </c>
      <c r="C54" s="9">
        <v>-2100000000</v>
      </c>
      <c r="D54" s="9">
        <v>-21435000000</v>
      </c>
      <c r="E54" s="9">
        <v>-54068000000</v>
      </c>
      <c r="F54" s="62">
        <v>-11550000000</v>
      </c>
    </row>
    <row r="55" spans="1:6" x14ac:dyDescent="0.25">
      <c r="A55" s="61" t="s">
        <v>59</v>
      </c>
      <c r="B55" s="9">
        <v>-4765000000</v>
      </c>
      <c r="C55" s="9">
        <v>-5720000000</v>
      </c>
      <c r="D55" s="9">
        <v>-10162000000</v>
      </c>
      <c r="E55" s="9">
        <v>-9300000000</v>
      </c>
      <c r="F55" s="62">
        <v>-9837000000</v>
      </c>
    </row>
    <row r="56" spans="1:6" x14ac:dyDescent="0.25">
      <c r="A56" s="61" t="s">
        <v>60</v>
      </c>
      <c r="B56" s="9">
        <v>220000000</v>
      </c>
      <c r="C56" s="9">
        <v>2800000000</v>
      </c>
      <c r="D56" s="9">
        <v>310000000</v>
      </c>
      <c r="E56" s="9">
        <v>35000000</v>
      </c>
      <c r="F56" s="62">
        <v>8000000</v>
      </c>
    </row>
    <row r="57" spans="1:6" x14ac:dyDescent="0.25">
      <c r="A57" s="61" t="s">
        <v>61</v>
      </c>
      <c r="B57" s="9" t="s">
        <v>6</v>
      </c>
      <c r="C57" s="9" t="s">
        <v>6</v>
      </c>
      <c r="D57" s="9" t="s">
        <v>6</v>
      </c>
      <c r="E57" s="9" t="s">
        <v>6</v>
      </c>
      <c r="F57" s="62" t="s">
        <v>6</v>
      </c>
    </row>
    <row r="58" spans="1:6" x14ac:dyDescent="0.25">
      <c r="A58" s="61" t="s">
        <v>62</v>
      </c>
      <c r="B58" s="9">
        <v>18498000000</v>
      </c>
      <c r="C58" s="9">
        <v>26465000000</v>
      </c>
      <c r="D58" s="9">
        <v>20945000000</v>
      </c>
      <c r="E58" s="9">
        <v>21879000000</v>
      </c>
      <c r="F58" s="62">
        <v>24048000000</v>
      </c>
    </row>
    <row r="59" spans="1:6" x14ac:dyDescent="0.25">
      <c r="A59" s="61" t="s">
        <v>63</v>
      </c>
      <c r="B59" s="9">
        <v>1820000000</v>
      </c>
      <c r="C59" s="9">
        <v>7943000000</v>
      </c>
      <c r="D59" s="9">
        <v>-5233000000</v>
      </c>
      <c r="E59" s="9">
        <v>1440000000</v>
      </c>
      <c r="F59" s="62">
        <v>2590000000</v>
      </c>
    </row>
    <row r="60" spans="1:6" x14ac:dyDescent="0.25">
      <c r="A60" s="61" t="s">
        <v>64</v>
      </c>
      <c r="B60" s="9">
        <v>-23000000</v>
      </c>
      <c r="C60" s="9">
        <v>24000000</v>
      </c>
      <c r="D60" s="9">
        <v>-287000000</v>
      </c>
      <c r="E60" s="9">
        <v>-506000000</v>
      </c>
      <c r="F60" s="62">
        <v>-421000000</v>
      </c>
    </row>
    <row r="61" spans="1:6" x14ac:dyDescent="0.25">
      <c r="A61" s="61" t="s">
        <v>65</v>
      </c>
      <c r="B61" s="9">
        <v>16701000000</v>
      </c>
      <c r="C61" s="9">
        <v>18498000000</v>
      </c>
      <c r="D61" s="9">
        <v>26465000000</v>
      </c>
      <c r="E61" s="9">
        <v>20945000000</v>
      </c>
      <c r="F61" s="62">
        <v>21879000000</v>
      </c>
    </row>
    <row r="62" spans="1:6" x14ac:dyDescent="0.25">
      <c r="A62" s="61" t="s">
        <v>66</v>
      </c>
      <c r="B62" s="9" t="s">
        <v>6</v>
      </c>
      <c r="C62" s="9" t="s">
        <v>6</v>
      </c>
      <c r="D62" s="9" t="s">
        <v>6</v>
      </c>
      <c r="E62" s="9" t="s">
        <v>6</v>
      </c>
      <c r="F62" s="62" t="s">
        <v>6</v>
      </c>
    </row>
    <row r="63" spans="1:6" x14ac:dyDescent="0.25">
      <c r="A63" s="61" t="s">
        <v>67</v>
      </c>
      <c r="B63" s="9">
        <v>1797000000</v>
      </c>
      <c r="C63" s="9">
        <v>7967000000</v>
      </c>
      <c r="D63" s="9">
        <v>-5520000000</v>
      </c>
      <c r="E63" s="9">
        <v>934000000</v>
      </c>
      <c r="F63" s="62">
        <v>2169000000</v>
      </c>
    </row>
    <row r="64" spans="1:6" x14ac:dyDescent="0.25">
      <c r="A64" s="61" t="s">
        <v>68</v>
      </c>
      <c r="B64" s="9">
        <v>-8203000000</v>
      </c>
      <c r="C64" s="9">
        <v>-4990000000</v>
      </c>
      <c r="D64" s="9">
        <v>-13412000000</v>
      </c>
      <c r="E64" s="9">
        <v>-18892000000</v>
      </c>
      <c r="F64" s="62">
        <v>-19164000000</v>
      </c>
    </row>
    <row r="65" spans="1:6" x14ac:dyDescent="0.25">
      <c r="A65" s="61" t="s">
        <v>69</v>
      </c>
      <c r="B65" s="2" t="s">
        <v>6</v>
      </c>
      <c r="C65" s="2" t="s">
        <v>6</v>
      </c>
      <c r="D65" s="2" t="s">
        <v>6</v>
      </c>
      <c r="E65" s="2" t="s">
        <v>6</v>
      </c>
      <c r="F65" s="54" t="s">
        <v>6</v>
      </c>
    </row>
    <row r="66" spans="1:6" ht="13.8" thickBot="1" x14ac:dyDescent="0.3">
      <c r="A66" s="64" t="s">
        <v>70</v>
      </c>
      <c r="B66" s="56"/>
      <c r="C66" s="56"/>
      <c r="D66" s="56"/>
      <c r="E66" s="56"/>
      <c r="F66" s="57"/>
    </row>
  </sheetData>
  <hyperlinks>
    <hyperlink ref="G1" location="Overview!A1" display="Overview!A1" xr:uid="{271BB7D1-F4D5-44AA-B850-9256B81488B0}"/>
  </hyperlinks>
  <pageMargins left="0.75" right="0.75" top="1" bottom="1" header="0.5" footer="0.5"/>
  <pageSetup paperSize="9" scale="0" firstPageNumber="0" fitToWidth="0" fitToHeight="0" pageOrder="overThenDown" orientation="portrait" horizontalDpi="300" verticalDpi="300"/>
  <headerFooter alignWithMargins="0"/>
  <ignoredErrors>
    <ignoredError sqref="B1:F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8A89-1C0B-4C97-8BF3-9ED6B8E81543}">
  <dimension ref="A2:H49"/>
  <sheetViews>
    <sheetView showGridLines="0" workbookViewId="0">
      <pane ySplit="3" topLeftCell="A4" activePane="bottomLeft" state="frozen"/>
      <selection pane="bottomLeft" activeCell="G23" sqref="G23"/>
    </sheetView>
  </sheetViews>
  <sheetFormatPr defaultRowHeight="13.2" outlineLevelRow="1" x14ac:dyDescent="0.25"/>
  <cols>
    <col min="1" max="1" width="2.33203125" customWidth="1"/>
    <col min="2" max="2" width="29.77734375" customWidth="1"/>
    <col min="3" max="7" width="10.77734375" customWidth="1"/>
  </cols>
  <sheetData>
    <row r="2" spans="1:8" x14ac:dyDescent="0.25">
      <c r="B2" s="81" t="s">
        <v>255</v>
      </c>
      <c r="C2" s="81"/>
      <c r="D2" s="81"/>
      <c r="E2" s="81"/>
      <c r="F2" s="81"/>
      <c r="G2" s="81"/>
      <c r="H2" s="71" t="s">
        <v>375</v>
      </c>
    </row>
    <row r="3" spans="1:8" x14ac:dyDescent="0.25">
      <c r="B3" s="5" t="s">
        <v>285</v>
      </c>
      <c r="C3" s="4">
        <v>2019</v>
      </c>
      <c r="D3" s="4">
        <v>2020</v>
      </c>
      <c r="E3" s="4">
        <v>2021</v>
      </c>
      <c r="F3" s="4">
        <v>2022</v>
      </c>
      <c r="G3" s="4">
        <v>2023</v>
      </c>
    </row>
    <row r="5" spans="1:8" x14ac:dyDescent="0.25">
      <c r="A5" s="6" t="s">
        <v>256</v>
      </c>
      <c r="B5" s="83" t="s">
        <v>257</v>
      </c>
      <c r="C5" s="83"/>
      <c r="D5" s="83"/>
      <c r="E5" s="83"/>
      <c r="F5" s="83"/>
      <c r="G5" s="83"/>
    </row>
    <row r="6" spans="1:8" outlineLevel="1" x14ac:dyDescent="0.25">
      <c r="B6" s="13" t="s">
        <v>269</v>
      </c>
      <c r="C6" s="7">
        <f>IFERROR('1.1 IncomeStatement Data'!B3,0)</f>
        <v>161857000000</v>
      </c>
      <c r="D6" s="7">
        <f>IFERROR('1.1 IncomeStatement Data'!C3,0)</f>
        <v>182527000000</v>
      </c>
      <c r="E6" s="7">
        <f>IFERROR('1.1 IncomeStatement Data'!D3,0)</f>
        <v>257637000000</v>
      </c>
      <c r="F6" s="7">
        <f>IFERROR('1.1 IncomeStatement Data'!E3,0)</f>
        <v>282836000000</v>
      </c>
      <c r="G6" s="7">
        <f>IFERROR('1.1 IncomeStatement Data'!F3,0)</f>
        <v>307394000000</v>
      </c>
    </row>
    <row r="7" spans="1:8" outlineLevel="1" x14ac:dyDescent="0.25">
      <c r="B7" s="14" t="s">
        <v>267</v>
      </c>
      <c r="C7" s="11" t="s">
        <v>273</v>
      </c>
      <c r="D7" s="8">
        <f>D6/C6-1</f>
        <v>0.12770532012826141</v>
      </c>
      <c r="E7" s="8">
        <f t="shared" ref="E7:G7" si="0">E6/D6-1</f>
        <v>0.41150076427049154</v>
      </c>
      <c r="F7" s="8">
        <f t="shared" si="0"/>
        <v>9.7808156437157789E-2</v>
      </c>
      <c r="G7" s="8">
        <f t="shared" si="0"/>
        <v>8.6827702272695095E-2</v>
      </c>
    </row>
    <row r="8" spans="1:8" outlineLevel="1" x14ac:dyDescent="0.25">
      <c r="B8" s="15"/>
      <c r="C8" s="2"/>
      <c r="D8" s="2"/>
      <c r="E8" s="2"/>
      <c r="F8" s="2"/>
      <c r="G8" s="2"/>
    </row>
    <row r="9" spans="1:8" outlineLevel="1" x14ac:dyDescent="0.25">
      <c r="B9" s="13" t="s">
        <v>271</v>
      </c>
      <c r="C9" s="9">
        <f>IFERROR('1.1 IncomeStatement Data'!B6,0)</f>
        <v>71896000000</v>
      </c>
      <c r="D9" s="9">
        <f>IFERROR('1.1 IncomeStatement Data'!C6,0)</f>
        <v>84732000000</v>
      </c>
      <c r="E9" s="9">
        <f>IFERROR('1.1 IncomeStatement Data'!D6,0)</f>
        <v>110939000000</v>
      </c>
      <c r="F9" s="9">
        <f>IFERROR('1.1 IncomeStatement Data'!E6,0)</f>
        <v>126203000000</v>
      </c>
      <c r="G9" s="9">
        <f>IFERROR('1.1 IncomeStatement Data'!F6,0)</f>
        <v>133332000000</v>
      </c>
    </row>
    <row r="10" spans="1:8" outlineLevel="1" x14ac:dyDescent="0.25">
      <c r="B10" s="14" t="s">
        <v>272</v>
      </c>
      <c r="C10" s="8">
        <f>C9/C6</f>
        <v>0.44419456680897335</v>
      </c>
      <c r="D10" s="8">
        <f t="shared" ref="D10:G10" si="1">D9/D6</f>
        <v>0.46421625293792151</v>
      </c>
      <c r="E10" s="8">
        <f t="shared" si="1"/>
        <v>0.43060197099019165</v>
      </c>
      <c r="F10" s="8">
        <f t="shared" si="1"/>
        <v>0.44620557496216889</v>
      </c>
      <c r="G10" s="8">
        <f t="shared" si="1"/>
        <v>0.4337495201597949</v>
      </c>
    </row>
    <row r="11" spans="1:8" outlineLevel="1" x14ac:dyDescent="0.25">
      <c r="B11" s="15"/>
      <c r="C11" s="2"/>
      <c r="D11" s="2"/>
      <c r="E11" s="2"/>
      <c r="F11" s="2"/>
      <c r="G11" s="2"/>
    </row>
    <row r="12" spans="1:8" outlineLevel="1" x14ac:dyDescent="0.25">
      <c r="B12" s="13" t="s">
        <v>251</v>
      </c>
      <c r="C12" s="7">
        <f>C6-C9</f>
        <v>89961000000</v>
      </c>
      <c r="D12" s="7">
        <f t="shared" ref="D12:G12" si="2">D6-D9</f>
        <v>97795000000</v>
      </c>
      <c r="E12" s="7">
        <f t="shared" si="2"/>
        <v>146698000000</v>
      </c>
      <c r="F12" s="7">
        <f t="shared" si="2"/>
        <v>156633000000</v>
      </c>
      <c r="G12" s="7">
        <f t="shared" si="2"/>
        <v>174062000000</v>
      </c>
    </row>
    <row r="13" spans="1:8" outlineLevel="1" x14ac:dyDescent="0.25">
      <c r="B13" s="14" t="s">
        <v>258</v>
      </c>
      <c r="C13" s="8">
        <f>C12/C6</f>
        <v>0.5558054331910266</v>
      </c>
      <c r="D13" s="8">
        <f t="shared" ref="D13:F13" si="3">D12/D6</f>
        <v>0.53578374706207854</v>
      </c>
      <c r="E13" s="8">
        <f t="shared" si="3"/>
        <v>0.5693980290098084</v>
      </c>
      <c r="F13" s="8">
        <f t="shared" si="3"/>
        <v>0.55379442503783116</v>
      </c>
      <c r="G13" s="8">
        <f>G12/G6</f>
        <v>0.56625047984020505</v>
      </c>
    </row>
    <row r="14" spans="1:8" outlineLevel="1" x14ac:dyDescent="0.25">
      <c r="B14" s="13"/>
      <c r="C14" s="2"/>
      <c r="D14" s="2"/>
      <c r="E14" s="2"/>
      <c r="F14" s="2"/>
      <c r="G14" s="2"/>
    </row>
    <row r="15" spans="1:8" outlineLevel="1" x14ac:dyDescent="0.25">
      <c r="B15" s="13" t="s">
        <v>259</v>
      </c>
      <c r="C15" s="7">
        <f>IFERROR('1.1 IncomeStatement Data'!B8,0)</f>
        <v>54033000000</v>
      </c>
      <c r="D15" s="7">
        <f>IFERROR('1.1 IncomeStatement Data'!C8,0)</f>
        <v>56571000000</v>
      </c>
      <c r="E15" s="7">
        <f>IFERROR('1.1 IncomeStatement Data'!D8,0)</f>
        <v>67984000000</v>
      </c>
      <c r="F15" s="7">
        <f>IFERROR('1.1 IncomeStatement Data'!E8,0)</f>
        <v>81791000000</v>
      </c>
      <c r="G15" s="7">
        <f>IFERROR('1.1 IncomeStatement Data'!F8,0)</f>
        <v>89769000000</v>
      </c>
    </row>
    <row r="16" spans="1:8" outlineLevel="1" x14ac:dyDescent="0.25">
      <c r="B16" s="14" t="s">
        <v>268</v>
      </c>
      <c r="C16" s="8">
        <f>C15/C6</f>
        <v>0.33383171565023445</v>
      </c>
      <c r="D16" s="8">
        <f t="shared" ref="D16:G16" si="4">D15/D6</f>
        <v>0.30993222920444646</v>
      </c>
      <c r="E16" s="8">
        <f t="shared" si="4"/>
        <v>0.26387514215737645</v>
      </c>
      <c r="F16" s="8">
        <f t="shared" si="4"/>
        <v>0.289181716613161</v>
      </c>
      <c r="G16" s="8">
        <f t="shared" si="4"/>
        <v>0.29203237538793858</v>
      </c>
    </row>
    <row r="17" spans="1:7" outlineLevel="1" x14ac:dyDescent="0.25">
      <c r="B17" s="15"/>
      <c r="C17" s="2"/>
      <c r="D17" s="2"/>
      <c r="E17" s="2"/>
      <c r="F17" s="2"/>
      <c r="G17" s="2"/>
    </row>
    <row r="18" spans="1:7" outlineLevel="1" x14ac:dyDescent="0.25">
      <c r="B18" s="13" t="s">
        <v>260</v>
      </c>
      <c r="C18" s="7">
        <f>IFERROR('1.1 IncomeStatement Data'!B27,0)</f>
        <v>39625000000</v>
      </c>
      <c r="D18" s="7">
        <f>IFERROR('1.1 IncomeStatement Data'!C27,0)</f>
        <v>48082000000</v>
      </c>
      <c r="E18" s="7">
        <f>IFERROR('1.1 IncomeStatement Data'!D27,0)</f>
        <v>90734000000</v>
      </c>
      <c r="F18" s="7">
        <f>IFERROR('1.1 IncomeStatement Data'!E27,0)</f>
        <v>71328000000</v>
      </c>
      <c r="G18" s="7">
        <f>IFERROR('1.1 IncomeStatement Data'!F27,0)</f>
        <v>85717000000</v>
      </c>
    </row>
    <row r="19" spans="1:7" outlineLevel="1" x14ac:dyDescent="0.25">
      <c r="B19" s="14" t="s">
        <v>270</v>
      </c>
      <c r="C19" s="8">
        <f>C18/C6</f>
        <v>0.24481486744471972</v>
      </c>
      <c r="D19" s="8">
        <f t="shared" ref="D19:G19" si="5">D18/D6</f>
        <v>0.26342404137470071</v>
      </c>
      <c r="E19" s="8">
        <f t="shared" si="5"/>
        <v>0.35217767634307184</v>
      </c>
      <c r="F19" s="8">
        <f t="shared" si="5"/>
        <v>0.25218854742677738</v>
      </c>
      <c r="G19" s="8">
        <f t="shared" si="5"/>
        <v>0.2788505956524851</v>
      </c>
    </row>
    <row r="20" spans="1:7" outlineLevel="1" x14ac:dyDescent="0.25">
      <c r="B20" s="15"/>
      <c r="C20" s="2"/>
      <c r="D20" s="2"/>
      <c r="E20" s="2"/>
      <c r="F20" s="2"/>
      <c r="G20" s="2"/>
    </row>
    <row r="21" spans="1:7" outlineLevel="1" x14ac:dyDescent="0.25">
      <c r="B21" s="13" t="s">
        <v>261</v>
      </c>
      <c r="C21" s="7">
        <f>IFERROR('1.1 IncomeStatement Data'!B28,0)</f>
        <v>5282000000</v>
      </c>
      <c r="D21" s="7">
        <f>IFERROR('1.1 IncomeStatement Data'!C28,0)</f>
        <v>7813000000</v>
      </c>
      <c r="E21" s="7">
        <f>IFERROR('1.1 IncomeStatement Data'!D28,0)</f>
        <v>14701000000</v>
      </c>
      <c r="F21" s="7">
        <f>IFERROR('1.1 IncomeStatement Data'!E28,0)</f>
        <v>11356000000</v>
      </c>
      <c r="G21" s="7">
        <f>IFERROR('1.1 IncomeStatement Data'!F28,0)</f>
        <v>11922000000</v>
      </c>
    </row>
    <row r="22" spans="1:7" outlineLevel="1" x14ac:dyDescent="0.25">
      <c r="B22" s="14" t="s">
        <v>262</v>
      </c>
      <c r="C22" s="8">
        <f>C21/C18</f>
        <v>0.13329968454258675</v>
      </c>
      <c r="D22" s="8">
        <f t="shared" ref="D22:F22" si="6">D21/D18</f>
        <v>0.16249324071378063</v>
      </c>
      <c r="E22" s="8">
        <f t="shared" si="6"/>
        <v>0.16202305640663919</v>
      </c>
      <c r="F22" s="8">
        <f t="shared" si="6"/>
        <v>0.1592081650964558</v>
      </c>
      <c r="G22" s="8">
        <f>G21/G18</f>
        <v>0.13908559562280529</v>
      </c>
    </row>
    <row r="23" spans="1:7" outlineLevel="1" x14ac:dyDescent="0.25">
      <c r="B23" s="15"/>
      <c r="C23" s="2"/>
      <c r="D23" s="2"/>
      <c r="E23" s="2"/>
      <c r="F23" s="2"/>
      <c r="G23" s="2"/>
    </row>
    <row r="24" spans="1:7" outlineLevel="1" x14ac:dyDescent="0.25">
      <c r="B24" s="13" t="s">
        <v>263</v>
      </c>
      <c r="C24" s="7">
        <f>C18-C21</f>
        <v>34343000000</v>
      </c>
      <c r="D24" s="7">
        <f t="shared" ref="D24:G24" si="7">D18-D21</f>
        <v>40269000000</v>
      </c>
      <c r="E24" s="7">
        <f t="shared" si="7"/>
        <v>76033000000</v>
      </c>
      <c r="F24" s="7">
        <f t="shared" si="7"/>
        <v>59972000000</v>
      </c>
      <c r="G24" s="7">
        <f t="shared" si="7"/>
        <v>73795000000</v>
      </c>
    </row>
    <row r="25" spans="1:7" outlineLevel="1" x14ac:dyDescent="0.25">
      <c r="B25" s="14" t="s">
        <v>264</v>
      </c>
      <c r="C25" s="8">
        <f>C24/C6</f>
        <v>0.21218112284300339</v>
      </c>
      <c r="D25" s="8">
        <f t="shared" ref="D25:G25" si="8">D24/D6</f>
        <v>0.22061941520980458</v>
      </c>
      <c r="E25" s="8">
        <f t="shared" si="8"/>
        <v>0.29511677282377918</v>
      </c>
      <c r="F25" s="8">
        <f t="shared" si="8"/>
        <v>0.21203807153261961</v>
      </c>
      <c r="G25" s="8">
        <f t="shared" si="8"/>
        <v>0.24006649446638517</v>
      </c>
    </row>
    <row r="26" spans="1:7" outlineLevel="1" x14ac:dyDescent="0.25">
      <c r="B26" s="15"/>
      <c r="C26" s="2"/>
      <c r="D26" s="2"/>
      <c r="E26" s="2"/>
      <c r="F26" s="2"/>
      <c r="G26" s="2"/>
    </row>
    <row r="27" spans="1:7" outlineLevel="1" x14ac:dyDescent="0.25">
      <c r="B27" s="13" t="s">
        <v>265</v>
      </c>
      <c r="C27" s="10">
        <f>IFERROR('1.1 IncomeStatement Data'!B42,0)</f>
        <v>2.48</v>
      </c>
      <c r="D27" s="10">
        <f>IFERROR('1.1 IncomeStatement Data'!C42,0)</f>
        <v>2.96</v>
      </c>
      <c r="E27" s="10">
        <f>IFERROR('1.1 IncomeStatement Data'!D42,0)</f>
        <v>5.69</v>
      </c>
      <c r="F27" s="10">
        <f>IFERROR('1.1 IncomeStatement Data'!E42,0)</f>
        <v>4.59</v>
      </c>
      <c r="G27" s="10">
        <f>IFERROR('1.1 IncomeStatement Data'!F42,0)</f>
        <v>5.84</v>
      </c>
    </row>
    <row r="28" spans="1:7" outlineLevel="1" x14ac:dyDescent="0.25">
      <c r="B28" s="14" t="s">
        <v>266</v>
      </c>
      <c r="C28" s="11" t="s">
        <v>273</v>
      </c>
      <c r="D28" s="8">
        <f>D27/C27-1</f>
        <v>0.19354838709677424</v>
      </c>
      <c r="E28" s="8">
        <f t="shared" ref="E28:G28" si="9">E27/D27-1</f>
        <v>0.92229729729729737</v>
      </c>
      <c r="F28" s="8">
        <f t="shared" si="9"/>
        <v>-0.19332161687170479</v>
      </c>
      <c r="G28" s="8">
        <f t="shared" si="9"/>
        <v>0.27233115468409586</v>
      </c>
    </row>
    <row r="30" spans="1:7" x14ac:dyDescent="0.25">
      <c r="A30" s="6" t="s">
        <v>256</v>
      </c>
      <c r="B30" s="83" t="s">
        <v>274</v>
      </c>
      <c r="C30" s="83"/>
      <c r="D30" s="83"/>
      <c r="E30" s="83"/>
      <c r="F30" s="83"/>
      <c r="G30" s="83"/>
    </row>
    <row r="31" spans="1:7" outlineLevel="1" x14ac:dyDescent="0.25">
      <c r="B31" s="3"/>
    </row>
    <row r="32" spans="1:7" outlineLevel="1" x14ac:dyDescent="0.25">
      <c r="B32" s="13" t="s">
        <v>277</v>
      </c>
      <c r="C32" s="7">
        <f>IFERROR('1.2 BalanceSheet Data'!B53,0)</f>
        <v>45221000000</v>
      </c>
      <c r="D32" s="7">
        <f>IFERROR('1.2 BalanceSheet Data'!C53,0)</f>
        <v>56834000000</v>
      </c>
      <c r="E32" s="7">
        <f>IFERROR('1.2 BalanceSheet Data'!D53,0)</f>
        <v>64254000000</v>
      </c>
      <c r="F32" s="7">
        <f>IFERROR('1.2 BalanceSheet Data'!E53,0)</f>
        <v>69300000000</v>
      </c>
      <c r="G32" s="7">
        <f>IFERROR('1.2 BalanceSheet Data'!F53,0)</f>
        <v>81814000000</v>
      </c>
    </row>
    <row r="33" spans="1:7" outlineLevel="1" x14ac:dyDescent="0.25">
      <c r="B33" s="13" t="s">
        <v>276</v>
      </c>
      <c r="C33" s="7">
        <f>IFERROR('1.2 BalanceSheet Data'!B73,0)</f>
        <v>29246000000</v>
      </c>
      <c r="D33" s="7">
        <f>IFERROR('1.2 BalanceSheet Data'!C73,0)</f>
        <v>40238000000</v>
      </c>
      <c r="E33" s="7">
        <f>IFERROR('1.2 BalanceSheet Data'!D73,0)</f>
        <v>43379000000</v>
      </c>
      <c r="F33" s="7">
        <f>IFERROR('1.2 BalanceSheet Data'!E73,0)</f>
        <v>39820000000</v>
      </c>
      <c r="G33" s="7">
        <f>IFERROR('1.2 BalanceSheet Data'!F73,0)</f>
        <v>37199000000</v>
      </c>
    </row>
    <row r="34" spans="1:7" outlineLevel="1" x14ac:dyDescent="0.25">
      <c r="B34" s="13" t="s">
        <v>275</v>
      </c>
      <c r="C34" s="7">
        <f>IFERROR('1.2 BalanceSheet Data'!B88,0)</f>
        <v>201442000000</v>
      </c>
      <c r="D34" s="7">
        <f>IFERROR('1.2 BalanceSheet Data'!C88,0)</f>
        <v>222544000000</v>
      </c>
      <c r="E34" s="7">
        <f>IFERROR('1.2 BalanceSheet Data'!D88,0)</f>
        <v>251635000000</v>
      </c>
      <c r="F34" s="7">
        <f>IFERROR('1.2 BalanceSheet Data'!E88,0)</f>
        <v>256144000000</v>
      </c>
      <c r="G34" s="7">
        <f>IFERROR('1.2 BalanceSheet Data'!F88,0)</f>
        <v>283379000000</v>
      </c>
    </row>
    <row r="35" spans="1:7" outlineLevel="1" x14ac:dyDescent="0.25">
      <c r="B35" s="16" t="s">
        <v>151</v>
      </c>
      <c r="C35" s="12">
        <f>IFERROR(SUM('2.1 HistoricalFS'!C32:C34),0)</f>
        <v>275909000000</v>
      </c>
      <c r="D35" s="12">
        <f>IFERROR(SUM('2.1 HistoricalFS'!D32:D34),0)</f>
        <v>319616000000</v>
      </c>
      <c r="E35" s="12">
        <f>IFERROR(SUM('2.1 HistoricalFS'!E32:E34),0)</f>
        <v>359268000000</v>
      </c>
      <c r="F35" s="12">
        <f>IFERROR(SUM('2.1 HistoricalFS'!F32:F34),0)</f>
        <v>365264000000</v>
      </c>
      <c r="G35" s="12">
        <f>IFERROR(SUM('2.1 HistoricalFS'!G32:G34),0)</f>
        <v>402392000000</v>
      </c>
    </row>
    <row r="36" spans="1:7" outlineLevel="1" x14ac:dyDescent="0.25">
      <c r="B36" s="15"/>
      <c r="C36" s="2"/>
      <c r="D36" s="2"/>
      <c r="E36" s="2"/>
      <c r="F36" s="2"/>
      <c r="G36" s="2"/>
    </row>
    <row r="37" spans="1:7" outlineLevel="1" x14ac:dyDescent="0.25">
      <c r="B37" s="13" t="s">
        <v>278</v>
      </c>
      <c r="C37" s="7">
        <f>IFERROR('1.2 BalanceSheet Data'!B3,0)</f>
        <v>152578000000</v>
      </c>
      <c r="D37" s="7">
        <f>IFERROR('1.2 BalanceSheet Data'!C3,0)</f>
        <v>174296000000</v>
      </c>
      <c r="E37" s="7">
        <f>IFERROR('1.2 BalanceSheet Data'!D3,0)</f>
        <v>188143000000</v>
      </c>
      <c r="F37" s="7">
        <f>IFERROR('1.2 BalanceSheet Data'!E3,0)</f>
        <v>164795000000</v>
      </c>
      <c r="G37" s="7">
        <f>IFERROR('1.2 BalanceSheet Data'!F3,0)</f>
        <v>171530000000</v>
      </c>
    </row>
    <row r="38" spans="1:7" outlineLevel="1" x14ac:dyDescent="0.25">
      <c r="B38" s="13" t="s">
        <v>279</v>
      </c>
      <c r="C38" s="7">
        <f>IFERROR('1.2 BalanceSheet Data'!B21,0)</f>
        <v>123331000000</v>
      </c>
      <c r="D38" s="7">
        <f>IFERROR('1.2 BalanceSheet Data'!C21,0)</f>
        <v>145320000000</v>
      </c>
      <c r="E38" s="7">
        <f>IFERROR('1.2 BalanceSheet Data'!D21,0)</f>
        <v>171124000000</v>
      </c>
      <c r="F38" s="7">
        <f>IFERROR('1.2 BalanceSheet Data'!E21,0)</f>
        <v>200469000000</v>
      </c>
      <c r="G38" s="7">
        <f>IFERROR('1.2 BalanceSheet Data'!F21,0)</f>
        <v>230862000000</v>
      </c>
    </row>
    <row r="39" spans="1:7" outlineLevel="1" x14ac:dyDescent="0.25">
      <c r="B39" s="16" t="s">
        <v>201</v>
      </c>
      <c r="C39" s="12">
        <f>IFERROR(SUM(C37:C38),0)</f>
        <v>275909000000</v>
      </c>
      <c r="D39" s="12">
        <f t="shared" ref="D39:G39" si="10">IFERROR(SUM(D37:D38),0)</f>
        <v>319616000000</v>
      </c>
      <c r="E39" s="12">
        <f t="shared" si="10"/>
        <v>359267000000</v>
      </c>
      <c r="F39" s="12">
        <f t="shared" si="10"/>
        <v>365264000000</v>
      </c>
      <c r="G39" s="12">
        <f t="shared" si="10"/>
        <v>402392000000</v>
      </c>
    </row>
    <row r="41" spans="1:7" x14ac:dyDescent="0.25">
      <c r="A41" s="6" t="s">
        <v>256</v>
      </c>
      <c r="B41" s="83" t="s">
        <v>280</v>
      </c>
      <c r="C41" s="83"/>
      <c r="D41" s="83"/>
      <c r="E41" s="83"/>
      <c r="F41" s="83"/>
      <c r="G41" s="83"/>
    </row>
    <row r="42" spans="1:7" outlineLevel="1" x14ac:dyDescent="0.25"/>
    <row r="43" spans="1:7" outlineLevel="1" x14ac:dyDescent="0.25">
      <c r="B43" s="3" t="s">
        <v>281</v>
      </c>
      <c r="C43" s="7">
        <f>IFERROR('1.3 CashFlow Data'!B2,0)</f>
        <v>54520000000</v>
      </c>
      <c r="D43" s="7">
        <f>IFERROR('1.3 CashFlow Data'!C2,0)</f>
        <v>65124000000</v>
      </c>
      <c r="E43" s="7">
        <f>IFERROR('1.3 CashFlow Data'!D2,0)</f>
        <v>91652000000</v>
      </c>
      <c r="F43" s="7">
        <f>IFERROR('1.3 CashFlow Data'!E2,0)</f>
        <v>91495000000</v>
      </c>
      <c r="G43" s="7">
        <f>IFERROR('1.3 CashFlow Data'!F2,0)</f>
        <v>101746000000</v>
      </c>
    </row>
    <row r="44" spans="1:7" outlineLevel="1" x14ac:dyDescent="0.25"/>
    <row r="45" spans="1:7" outlineLevel="1" x14ac:dyDescent="0.25">
      <c r="B45" s="3" t="s">
        <v>283</v>
      </c>
      <c r="C45" s="7">
        <f>IFERROR('1.3 CashFlow Data'!B31,0)</f>
        <v>-29491000000</v>
      </c>
      <c r="D45" s="7">
        <f>IFERROR('1.3 CashFlow Data'!C31,0)</f>
        <v>-32773000000</v>
      </c>
      <c r="E45" s="7">
        <f>IFERROR('1.3 CashFlow Data'!D31,0)</f>
        <v>-35523000000</v>
      </c>
      <c r="F45" s="7">
        <f>IFERROR('1.3 CashFlow Data'!E31,0)</f>
        <v>-20298000000</v>
      </c>
      <c r="G45" s="7">
        <f>IFERROR('1.3 CashFlow Data'!F31,0)</f>
        <v>-27063000000</v>
      </c>
    </row>
    <row r="46" spans="1:7" outlineLevel="1" x14ac:dyDescent="0.25"/>
    <row r="47" spans="1:7" outlineLevel="1" x14ac:dyDescent="0.25">
      <c r="B47" s="3" t="s">
        <v>284</v>
      </c>
      <c r="C47" s="7">
        <f>IFERROR('1.3 CashFlow Data'!B46,0)</f>
        <v>-23209000000</v>
      </c>
      <c r="D47" s="7">
        <f>IFERROR('1.3 CashFlow Data'!C46,0)</f>
        <v>-24408000000</v>
      </c>
      <c r="E47" s="7">
        <f>IFERROR('1.3 CashFlow Data'!D46,0)</f>
        <v>-61362000000</v>
      </c>
      <c r="F47" s="7">
        <f>IFERROR('1.3 CashFlow Data'!E46,0)</f>
        <v>-69757000000</v>
      </c>
      <c r="G47" s="7">
        <f>IFERROR('1.3 CashFlow Data'!F46,0)</f>
        <v>-72093000000</v>
      </c>
    </row>
    <row r="48" spans="1:7" outlineLevel="1" x14ac:dyDescent="0.25"/>
    <row r="49" spans="2:7" outlineLevel="1" x14ac:dyDescent="0.25">
      <c r="B49" s="6" t="s">
        <v>282</v>
      </c>
      <c r="C49" s="12">
        <f>IFERROR(SUM(C43:C47),0)</f>
        <v>1820000000</v>
      </c>
      <c r="D49" s="12">
        <f t="shared" ref="D49:G49" si="11">IFERROR(SUM(D43:D47),0)</f>
        <v>7943000000</v>
      </c>
      <c r="E49" s="12">
        <f t="shared" si="11"/>
        <v>-5233000000</v>
      </c>
      <c r="F49" s="12">
        <f t="shared" si="11"/>
        <v>1440000000</v>
      </c>
      <c r="G49" s="12">
        <f t="shared" si="11"/>
        <v>2590000000</v>
      </c>
    </row>
  </sheetData>
  <mergeCells count="4">
    <mergeCell ref="B2:G2"/>
    <mergeCell ref="B5:G5"/>
    <mergeCell ref="B30:G30"/>
    <mergeCell ref="B41:G41"/>
  </mergeCells>
  <hyperlinks>
    <hyperlink ref="H2" location="Overview!A1" display="Overview!A1" xr:uid="{7A6C45FA-C7D4-40D1-B75F-67D483DB281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AE811-2BF3-4F52-B825-DC2C1C705A21}">
  <dimension ref="A1:K20"/>
  <sheetViews>
    <sheetView showGridLines="0" workbookViewId="0">
      <pane xSplit="10" ySplit="3" topLeftCell="K4" activePane="bottomRight" state="frozen"/>
      <selection pane="topRight" activeCell="K1" sqref="K1"/>
      <selection pane="bottomLeft" activeCell="A4" sqref="A4"/>
      <selection pane="bottomRight" activeCell="K2" sqref="K2"/>
    </sheetView>
  </sheetViews>
  <sheetFormatPr defaultRowHeight="13.2" x14ac:dyDescent="0.25"/>
  <cols>
    <col min="1" max="1" width="3" customWidth="1"/>
    <col min="2" max="2" width="20.6640625" customWidth="1"/>
    <col min="3" max="7" width="10.77734375" customWidth="1"/>
  </cols>
  <sheetData>
    <row r="1" spans="1:11" x14ac:dyDescent="0.25">
      <c r="A1" s="73"/>
    </row>
    <row r="2" spans="1:11" x14ac:dyDescent="0.25">
      <c r="B2" s="81" t="s">
        <v>355</v>
      </c>
      <c r="C2" s="81"/>
      <c r="D2" s="81"/>
      <c r="E2" s="81"/>
      <c r="F2" s="81"/>
      <c r="G2" s="81"/>
      <c r="H2" s="81"/>
      <c r="I2" s="81"/>
      <c r="J2" s="81"/>
      <c r="K2" s="71" t="s">
        <v>375</v>
      </c>
    </row>
    <row r="3" spans="1:11" x14ac:dyDescent="0.25">
      <c r="B3" s="5" t="s">
        <v>285</v>
      </c>
      <c r="C3" s="4">
        <v>2019</v>
      </c>
      <c r="D3" s="4">
        <v>2020</v>
      </c>
      <c r="E3" s="4">
        <v>2021</v>
      </c>
      <c r="F3" s="4">
        <v>2022</v>
      </c>
      <c r="G3" s="4">
        <v>2023</v>
      </c>
      <c r="H3" s="4" t="s">
        <v>298</v>
      </c>
      <c r="I3" s="4" t="s">
        <v>299</v>
      </c>
      <c r="J3" s="4" t="s">
        <v>300</v>
      </c>
    </row>
    <row r="4" spans="1:11" x14ac:dyDescent="0.25">
      <c r="B4" s="24"/>
      <c r="C4" s="24"/>
      <c r="D4" s="24"/>
      <c r="E4" s="24"/>
      <c r="F4" s="24"/>
      <c r="G4" s="24"/>
      <c r="H4" s="24"/>
      <c r="I4" s="24"/>
      <c r="J4" s="24"/>
    </row>
    <row r="5" spans="1:11" x14ac:dyDescent="0.25">
      <c r="B5" s="17" t="s">
        <v>267</v>
      </c>
      <c r="C5" s="19" t="s">
        <v>273</v>
      </c>
      <c r="D5" s="20">
        <f>IFERROR('2.1 HistoricalFS'!D7,0)</f>
        <v>0.12770532012826141</v>
      </c>
      <c r="E5" s="20">
        <f>IFERROR('2.1 HistoricalFS'!E7,0)</f>
        <v>0.41150076427049154</v>
      </c>
      <c r="F5" s="20">
        <f>IFERROR('2.1 HistoricalFS'!F7,0)</f>
        <v>9.7808156437157789E-2</v>
      </c>
      <c r="G5" s="20">
        <f>IFERROR('2.1 HistoricalFS'!G7,0)</f>
        <v>8.6827702272695095E-2</v>
      </c>
      <c r="H5" s="1"/>
      <c r="I5" s="20">
        <f>AVERAGE(D5:G5)</f>
        <v>0.18096048577715146</v>
      </c>
      <c r="J5" s="20">
        <f>MEDIAN(D5:G5)</f>
        <v>0.1127567382827096</v>
      </c>
    </row>
    <row r="6" spans="1:11" x14ac:dyDescent="0.25">
      <c r="B6" s="17" t="s">
        <v>286</v>
      </c>
      <c r="C6" s="19" t="s">
        <v>273</v>
      </c>
      <c r="D6" s="20">
        <f>IFERROR('2.1 HistoricalFS'!D18/'2.1 HistoricalFS'!C18-1,0)</f>
        <v>0.21342586750788639</v>
      </c>
      <c r="E6" s="20">
        <f>IFERROR('2.1 HistoricalFS'!E18/'2.1 HistoricalFS'!D18-1,0)</f>
        <v>0.88706792562705372</v>
      </c>
      <c r="F6" s="20">
        <f>IFERROR('2.1 HistoricalFS'!F18/'2.1 HistoricalFS'!E18-1,0)</f>
        <v>-0.21387792889104418</v>
      </c>
      <c r="G6" s="20">
        <f>IFERROR('2.1 HistoricalFS'!G18/'2.1 HistoricalFS'!F18-1,0)</f>
        <v>0.20173003589053384</v>
      </c>
      <c r="H6" s="1"/>
      <c r="I6" s="20">
        <f t="shared" ref="I6:I8" si="0">AVERAGE(D6:G6)</f>
        <v>0.27208647503360744</v>
      </c>
      <c r="J6" s="20">
        <f t="shared" ref="J6:J8" si="1">MEDIAN(D6:G6)</f>
        <v>0.20757795169921012</v>
      </c>
    </row>
    <row r="7" spans="1:11" x14ac:dyDescent="0.25">
      <c r="B7" s="17" t="s">
        <v>287</v>
      </c>
      <c r="C7" s="19" t="s">
        <v>273</v>
      </c>
      <c r="D7" s="20">
        <f>IFERROR('2.1 HistoricalFS'!D24/'2.1 HistoricalFS'!C24-1,0)</f>
        <v>0.17255335876306677</v>
      </c>
      <c r="E7" s="20">
        <f>IFERROR('2.1 HistoricalFS'!E24/'2.1 HistoricalFS'!D24-1,0)</f>
        <v>0.88812734361419454</v>
      </c>
      <c r="F7" s="20">
        <f>IFERROR('2.1 HistoricalFS'!F24/'2.1 HistoricalFS'!E24-1,0)</f>
        <v>-0.21123722594136751</v>
      </c>
      <c r="G7" s="20">
        <f>IFERROR('2.1 HistoricalFS'!G24/'2.1 HistoricalFS'!F24-1,0)</f>
        <v>0.23049089575135073</v>
      </c>
      <c r="H7" s="1"/>
      <c r="I7" s="20">
        <f t="shared" si="0"/>
        <v>0.26998359304681113</v>
      </c>
      <c r="J7" s="20">
        <f t="shared" si="1"/>
        <v>0.20152212725720875</v>
      </c>
    </row>
    <row r="8" spans="1:11" x14ac:dyDescent="0.25">
      <c r="B8" s="17" t="s">
        <v>288</v>
      </c>
      <c r="C8" s="19" t="s">
        <v>273</v>
      </c>
      <c r="D8" s="20">
        <f>IFERROR('2.1 HistoricalFS'!D28,0)</f>
        <v>0.19354838709677424</v>
      </c>
      <c r="E8" s="20">
        <f>IFERROR('2.1 HistoricalFS'!E28,0)</f>
        <v>0.92229729729729737</v>
      </c>
      <c r="F8" s="20">
        <f>IFERROR('2.1 HistoricalFS'!F28,0)</f>
        <v>-0.19332161687170479</v>
      </c>
      <c r="G8" s="20">
        <f>IFERROR('2.1 HistoricalFS'!G28,0)</f>
        <v>0.27233115468409586</v>
      </c>
      <c r="H8" s="1"/>
      <c r="I8" s="20">
        <f t="shared" si="0"/>
        <v>0.29871380555161564</v>
      </c>
      <c r="J8" s="20">
        <f t="shared" si="1"/>
        <v>0.23293977089043505</v>
      </c>
    </row>
    <row r="9" spans="1:11" x14ac:dyDescent="0.25">
      <c r="B9" s="25"/>
      <c r="C9" s="25"/>
      <c r="D9" s="25"/>
      <c r="E9" s="25"/>
      <c r="F9" s="25"/>
      <c r="G9" s="25"/>
      <c r="H9" s="68"/>
      <c r="I9" s="25"/>
      <c r="J9" s="25"/>
    </row>
    <row r="10" spans="1:11" x14ac:dyDescent="0.25">
      <c r="B10" s="17" t="s">
        <v>289</v>
      </c>
      <c r="C10" s="20">
        <f>IFERROR('2.1 HistoricalFS'!C13,0)</f>
        <v>0.5558054331910266</v>
      </c>
      <c r="D10" s="20">
        <f>IFERROR('2.1 HistoricalFS'!D13,0)</f>
        <v>0.53578374706207854</v>
      </c>
      <c r="E10" s="20">
        <f>IFERROR('2.1 HistoricalFS'!E13,0)</f>
        <v>0.5693980290098084</v>
      </c>
      <c r="F10" s="20">
        <f>IFERROR('2.1 HistoricalFS'!F13,0)</f>
        <v>0.55379442503783116</v>
      </c>
      <c r="G10" s="20">
        <f>IFERROR('2.1 HistoricalFS'!G13,0)</f>
        <v>0.56625047984020505</v>
      </c>
      <c r="H10" s="1"/>
      <c r="I10" s="18">
        <f>AVERAGE(C10:G10)</f>
        <v>0.55620642282818999</v>
      </c>
      <c r="J10" s="18">
        <f>MEDIAN(C10:G10)</f>
        <v>0.5558054331910266</v>
      </c>
    </row>
    <row r="11" spans="1:11" x14ac:dyDescent="0.25">
      <c r="B11" s="17" t="s">
        <v>290</v>
      </c>
      <c r="C11" s="20">
        <f>IFERROR('2.1 HistoricalFS'!C25,0)</f>
        <v>0.21218112284300339</v>
      </c>
      <c r="D11" s="20">
        <f>IFERROR('2.1 HistoricalFS'!D25,0)</f>
        <v>0.22061941520980458</v>
      </c>
      <c r="E11" s="20">
        <f>IFERROR('2.1 HistoricalFS'!E25,0)</f>
        <v>0.29511677282377918</v>
      </c>
      <c r="F11" s="20">
        <f>IFERROR('2.1 HistoricalFS'!F25,0)</f>
        <v>0.21203807153261961</v>
      </c>
      <c r="G11" s="20">
        <f>IFERROR('2.1 HistoricalFS'!G25,0)</f>
        <v>0.24006649446638517</v>
      </c>
      <c r="H11" s="1"/>
      <c r="I11" s="18">
        <f t="shared" ref="I11:I13" si="2">AVERAGE(C11:G11)</f>
        <v>0.23600437537511834</v>
      </c>
      <c r="J11" s="18">
        <f t="shared" ref="J11:J13" si="3">MEDIAN(C11:G11)</f>
        <v>0.22061941520980458</v>
      </c>
    </row>
    <row r="12" spans="1:11" x14ac:dyDescent="0.25">
      <c r="B12" s="17" t="s">
        <v>291</v>
      </c>
      <c r="C12" s="20">
        <f>IFERROR('2.1 HistoricalFS'!C19,0)</f>
        <v>0.24481486744471972</v>
      </c>
      <c r="D12" s="20">
        <f>IFERROR('2.1 HistoricalFS'!D19,0)</f>
        <v>0.26342404137470071</v>
      </c>
      <c r="E12" s="20">
        <f>IFERROR('2.1 HistoricalFS'!E19,0)</f>
        <v>0.35217767634307184</v>
      </c>
      <c r="F12" s="20">
        <f>IFERROR('2.1 HistoricalFS'!F19,0)</f>
        <v>0.25218854742677738</v>
      </c>
      <c r="G12" s="20">
        <f>IFERROR('2.1 HistoricalFS'!G19,0)</f>
        <v>0.2788505956524851</v>
      </c>
      <c r="H12" s="1"/>
      <c r="I12" s="18">
        <f t="shared" si="2"/>
        <v>0.27829114564835095</v>
      </c>
      <c r="J12" s="18">
        <f t="shared" si="3"/>
        <v>0.26342404137470071</v>
      </c>
    </row>
    <row r="13" spans="1:11" x14ac:dyDescent="0.25">
      <c r="B13" s="17" t="s">
        <v>292</v>
      </c>
      <c r="C13" s="20">
        <f>IFERROR('1.1 IncomeStatement Data'!B8/'1.1 IncomeStatement Data'!B3,0)</f>
        <v>0.33383171565023445</v>
      </c>
      <c r="D13" s="20">
        <f>IFERROR('1.1 IncomeStatement Data'!C8/'1.1 IncomeStatement Data'!C3,0)</f>
        <v>0.30993222920444646</v>
      </c>
      <c r="E13" s="20">
        <f>IFERROR('1.1 IncomeStatement Data'!D8/'1.1 IncomeStatement Data'!D3,0)</f>
        <v>0.26387514215737645</v>
      </c>
      <c r="F13" s="20">
        <f>IFERROR('1.1 IncomeStatement Data'!E8/'1.1 IncomeStatement Data'!E3,0)</f>
        <v>0.289181716613161</v>
      </c>
      <c r="G13" s="20">
        <f>IFERROR('1.1 IncomeStatement Data'!F8/'1.1 IncomeStatement Data'!F3,0)</f>
        <v>0.29203237538793858</v>
      </c>
      <c r="H13" s="1"/>
      <c r="I13" s="18">
        <f t="shared" si="2"/>
        <v>0.29777063580263141</v>
      </c>
      <c r="J13" s="18">
        <f t="shared" si="3"/>
        <v>0.29203237538793858</v>
      </c>
    </row>
    <row r="14" spans="1:11" x14ac:dyDescent="0.25">
      <c r="B14" s="25"/>
      <c r="C14" s="25"/>
      <c r="D14" s="25"/>
      <c r="E14" s="25"/>
      <c r="F14" s="25"/>
      <c r="G14" s="25"/>
      <c r="H14" s="26"/>
      <c r="I14" s="25"/>
      <c r="J14" s="25"/>
    </row>
    <row r="15" spans="1:11" x14ac:dyDescent="0.25">
      <c r="B15" s="17" t="s">
        <v>293</v>
      </c>
      <c r="C15" s="20">
        <f>IFERROR('1.1 IncomeStatement Data'!B32/'1.2 BalanceSheet Data'!B88,0)</f>
        <v>0.17048579740074066</v>
      </c>
      <c r="D15" s="20">
        <f>IFERROR('1.1 IncomeStatement Data'!C32/'1.2 BalanceSheet Data'!C88,0)</f>
        <v>0.18094848659141563</v>
      </c>
      <c r="E15" s="20">
        <f>IFERROR('1.1 IncomeStatement Data'!D32/'1.2 BalanceSheet Data'!D88,0)</f>
        <v>0.30215590041131002</v>
      </c>
      <c r="F15" s="20">
        <f>IFERROR('1.1 IncomeStatement Data'!E32/'1.2 BalanceSheet Data'!E88,0)</f>
        <v>0.23413392466737459</v>
      </c>
      <c r="G15" s="20">
        <f>IFERROR('1.1 IncomeStatement Data'!F32/'1.2 BalanceSheet Data'!F88,0)</f>
        <v>0.26041096905557576</v>
      </c>
      <c r="H15" s="6"/>
      <c r="I15" s="18">
        <f>AVERAGE(C15:G15)</f>
        <v>0.22962701562528332</v>
      </c>
      <c r="J15" s="18">
        <f>MEDIAN(C15:G15)</f>
        <v>0.23413392466737459</v>
      </c>
    </row>
    <row r="16" spans="1:11" x14ac:dyDescent="0.25">
      <c r="B16" s="17" t="s">
        <v>294</v>
      </c>
      <c r="C16" s="20">
        <f>IFERROR('1.1 IncomeStatement Data'!B33/'1.2 BalanceSheet Data'!B2,0)</f>
        <v>0.1244721991671167</v>
      </c>
      <c r="D16" s="20">
        <f>IFERROR('1.1 IncomeStatement Data'!C33/'1.2 BalanceSheet Data'!C2,0)</f>
        <v>0.12599181517821387</v>
      </c>
      <c r="E16" s="20">
        <f>IFERROR('1.1 IncomeStatement Data'!D33/'1.2 BalanceSheet Data'!D2,0)</f>
        <v>0.21163309841121392</v>
      </c>
      <c r="F16" s="20">
        <f>IFERROR('1.1 IncomeStatement Data'!E33/'1.2 BalanceSheet Data'!E2,0)</f>
        <v>0.16418809409084936</v>
      </c>
      <c r="G16" s="20">
        <f>IFERROR('1.1 IncomeStatement Data'!F33/'1.2 BalanceSheet Data'!F2,0)</f>
        <v>0.18339082287918249</v>
      </c>
      <c r="H16" s="6"/>
      <c r="I16" s="18">
        <f>AVERAGE(C16:G16)</f>
        <v>0.16193520594531527</v>
      </c>
      <c r="J16" s="18">
        <f>MEDIAN(C16:G16)</f>
        <v>0.16418809409084936</v>
      </c>
    </row>
    <row r="17" spans="2:10" x14ac:dyDescent="0.25">
      <c r="B17" s="17" t="s">
        <v>295</v>
      </c>
      <c r="C17" s="22">
        <f>IFERROR('1.2 BalanceSheet Data'!B3/'1.2 BalanceSheet Data'!B53,0)</f>
        <v>3.3740518785520002</v>
      </c>
      <c r="D17" s="22">
        <f>IFERROR('1.2 BalanceSheet Data'!C3/'1.2 BalanceSheet Data'!C53,0)</f>
        <v>3.0667558151810534</v>
      </c>
      <c r="E17" s="22">
        <f>IFERROR('1.2 BalanceSheet Data'!D3/'1.2 BalanceSheet Data'!D53,0)</f>
        <v>2.9281134248451459</v>
      </c>
      <c r="F17" s="22">
        <f>IFERROR('1.2 BalanceSheet Data'!E3/'1.2 BalanceSheet Data'!E53,0)</f>
        <v>2.3779942279942281</v>
      </c>
      <c r="G17" s="22">
        <f>IFERROR('1.2 BalanceSheet Data'!F3/'1.2 BalanceSheet Data'!F53,0)</f>
        <v>2.0965849365634242</v>
      </c>
      <c r="H17" s="6"/>
      <c r="I17" s="22">
        <f>AVERAGE(C17:G17)</f>
        <v>2.7687000566271704</v>
      </c>
      <c r="J17" s="23">
        <f>MEDIAN(C17:G17)</f>
        <v>2.9281134248451459</v>
      </c>
    </row>
    <row r="18" spans="2:10" x14ac:dyDescent="0.25">
      <c r="B18" s="17" t="s">
        <v>296</v>
      </c>
      <c r="C18" s="22">
        <f>IFERROR('1.2 BalanceSheet Data'!B52/'1.2 BalanceSheet Data'!B88,0)</f>
        <v>0.36966968159569502</v>
      </c>
      <c r="D18" s="22">
        <f>IFERROR('1.2 BalanceSheet Data'!C52/'1.2 BalanceSheet Data'!C88,0)</f>
        <v>0.43619239341433602</v>
      </c>
      <c r="E18" s="22">
        <f>IFERROR('1.2 BalanceSheet Data'!D52/'1.2 BalanceSheet Data'!D88,0)</f>
        <v>0.42773461561388521</v>
      </c>
      <c r="F18" s="22">
        <f>IFERROR('1.2 BalanceSheet Data'!E52/'1.2 BalanceSheet Data'!E88,0)</f>
        <v>0.42601036916734336</v>
      </c>
      <c r="G18" s="22">
        <f>IFERROR('1.2 BalanceSheet Data'!F52/'1.2 BalanceSheet Data'!F88,0)</f>
        <v>0.41997819175027085</v>
      </c>
      <c r="H18" s="6"/>
      <c r="I18" s="22">
        <f t="shared" ref="I18:I19" si="4">AVERAGE(C18:G18)</f>
        <v>0.41591705030830611</v>
      </c>
      <c r="J18" s="23">
        <f t="shared" ref="J18:J19" si="5">MEDIAN(C18:G18)</f>
        <v>0.42601036916734336</v>
      </c>
    </row>
    <row r="19" spans="2:10" x14ac:dyDescent="0.25">
      <c r="B19" s="17" t="s">
        <v>297</v>
      </c>
      <c r="C19" s="22">
        <f>IFERROR('1.1 IncomeStatement Data'!B32/AVERAGE('1.2 BalanceSheet Data'!B2),0)</f>
        <v>0.1244721991671167</v>
      </c>
      <c r="D19" s="22">
        <f>IFERROR('1.1 IncomeStatement Data'!C32/AVERAGE('1.2 BalanceSheet Data'!C2),0)</f>
        <v>0.12599181517821387</v>
      </c>
      <c r="E19" s="22">
        <f>IFERROR('1.1 IncomeStatement Data'!D32/AVERAGE('1.2 BalanceSheet Data'!D2),0)</f>
        <v>0.21163309841121392</v>
      </c>
      <c r="F19" s="22">
        <f>IFERROR('1.1 IncomeStatement Data'!E32/AVERAGE('1.2 BalanceSheet Data'!E2),0)</f>
        <v>0.16418809409084936</v>
      </c>
      <c r="G19" s="22">
        <f>IFERROR('1.1 IncomeStatement Data'!F32/AVERAGE('1.2 BalanceSheet Data'!F2),0)</f>
        <v>0.18339082287918249</v>
      </c>
      <c r="H19" s="6"/>
      <c r="I19" s="22">
        <f t="shared" si="4"/>
        <v>0.16193520594531527</v>
      </c>
      <c r="J19" s="23">
        <f t="shared" si="5"/>
        <v>0.16418809409084936</v>
      </c>
    </row>
    <row r="20" spans="2:10" x14ac:dyDescent="0.25">
      <c r="B20" s="27"/>
      <c r="C20" s="27"/>
      <c r="D20" s="27"/>
      <c r="E20" s="27"/>
      <c r="F20" s="27"/>
      <c r="G20" s="27"/>
      <c r="H20" s="27"/>
      <c r="I20" s="27"/>
      <c r="J20" s="27"/>
    </row>
  </sheetData>
  <mergeCells count="1">
    <mergeCell ref="B2:J2"/>
  </mergeCells>
  <hyperlinks>
    <hyperlink ref="K2" location="Overview!A1" display="Overview!A1" xr:uid="{49F68898-8CC4-4592-AC3D-6B6CFFB6D4E1}"/>
  </hyperlinks>
  <pageMargins left="0.7" right="0.7" top="0.75" bottom="0.75" header="0.3" footer="0.3"/>
  <pageSetup orientation="landscape" r:id="rId1"/>
  <extLst>
    <ext xmlns:x14="http://schemas.microsoft.com/office/spreadsheetml/2009/9/main" uri="{05C60535-1F16-4fd2-B633-F4F36F0B64E0}">
      <x14:sparklineGroups xmlns:xm="http://schemas.microsoft.com/office/excel/2006/main">
        <x14:sparklineGroup displayEmptyCellsAs="gap" high="1" low="1" first="1" last="1" negative="1" xr2:uid="{6B00AAA2-C03A-4A4A-B63C-171469CF0650}">
          <x14:colorSeries rgb="FF323232"/>
          <x14:colorNegative rgb="FFFF0000"/>
          <x14:colorAxis rgb="FF000000"/>
          <x14:colorMarkers rgb="FFD00000"/>
          <x14:colorFirst theme="1"/>
          <x14:colorLast theme="1"/>
          <x14:colorHigh theme="1"/>
          <x14:colorLow theme="1"/>
          <x14:sparklines>
            <x14:sparkline>
              <xm:f>'2.2 Ratio Analysis'!D5:G5</xm:f>
              <xm:sqref>H5</xm:sqref>
            </x14:sparkline>
            <x14:sparkline>
              <xm:f>'2.2 Ratio Analysis'!D6:G6</xm:f>
              <xm:sqref>H6</xm:sqref>
            </x14:sparkline>
            <x14:sparkline>
              <xm:f>'2.2 Ratio Analysis'!D7:G7</xm:f>
              <xm:sqref>H7</xm:sqref>
            </x14:sparkline>
            <x14:sparkline>
              <xm:f>'2.2 Ratio Analysis'!D8:G8</xm:f>
              <xm:sqref>H8</xm:sqref>
            </x14:sparkline>
            <x14:sparkline>
              <xm:f>'2.2 Ratio Analysis'!D9:G9</xm:f>
              <xm:sqref>H9</xm:sqref>
            </x14:sparkline>
          </x14:sparklines>
        </x14:sparklineGroup>
        <x14:sparklineGroup displayEmptyCellsAs="gap" markers="1" high="1" low="1" first="1" last="1" negative="1" xr2:uid="{A7361C71-FE34-4BB6-884D-FE96D8678492}">
          <x14:colorSeries rgb="FF376092"/>
          <x14:colorNegative theme="1"/>
          <x14:colorAxis rgb="FF000000"/>
          <x14:colorMarkers theme="1"/>
          <x14:colorFirst theme="1"/>
          <x14:colorLast theme="1"/>
          <x14:colorHigh theme="1"/>
          <x14:colorLow theme="1"/>
          <x14:sparklines>
            <x14:sparkline>
              <xm:f>'2.2 Ratio Analysis'!C10:G10</xm:f>
              <xm:sqref>H10</xm:sqref>
            </x14:sparkline>
            <x14:sparkline>
              <xm:f>'2.2 Ratio Analysis'!C11:G11</xm:f>
              <xm:sqref>H11</xm:sqref>
            </x14:sparkline>
            <x14:sparkline>
              <xm:f>'2.2 Ratio Analysis'!C12:G12</xm:f>
              <xm:sqref>H12</xm:sqref>
            </x14:sparkline>
            <x14:sparkline>
              <xm:f>'2.2 Ratio Analysis'!C13:G13</xm:f>
              <xm:sqref>H13</xm:sqref>
            </x14:sparkline>
          </x14:sparklines>
        </x14:sparklineGroup>
        <x14:sparklineGroup displayEmptyCellsAs="gap" markers="1" high="1" low="1" first="1" last="1" negative="1" xr2:uid="{BF54A67A-EC04-4841-BD9C-3F3B5D820EB1}">
          <x14:colorSeries rgb="FF376092"/>
          <x14:colorNegative theme="1"/>
          <x14:colorAxis rgb="FF000000"/>
          <x14:colorMarkers theme="1"/>
          <x14:colorFirst theme="1"/>
          <x14:colorLast theme="1"/>
          <x14:colorHigh theme="1"/>
          <x14:colorLow theme="1"/>
          <x14:sparklines>
            <x14:sparkline>
              <xm:f>'2.2 Ratio Analysis'!C15:G15</xm:f>
              <xm:sqref>H15</xm:sqref>
            </x14:sparkline>
            <x14:sparkline>
              <xm:f>'2.2 Ratio Analysis'!C16:G16</xm:f>
              <xm:sqref>H16</xm:sqref>
            </x14:sparkline>
            <x14:sparkline>
              <xm:f>'2.2 Ratio Analysis'!C17:G17</xm:f>
              <xm:sqref>H17</xm:sqref>
            </x14:sparkline>
            <x14:sparkline>
              <xm:f>'2.2 Ratio Analysis'!C18:G18</xm:f>
              <xm:sqref>H18</xm:sqref>
            </x14:sparkline>
            <x14:sparkline>
              <xm:f>'2.2 Ratio Analysis'!C19:G19</xm:f>
              <xm:sqref>H19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607B-9B36-49BE-8222-785202B3BE31}">
  <dimension ref="B2:P14"/>
  <sheetViews>
    <sheetView showGridLines="0" workbookViewId="0">
      <selection activeCell="S17" sqref="S17"/>
    </sheetView>
  </sheetViews>
  <sheetFormatPr defaultRowHeight="13.2" x14ac:dyDescent="0.25"/>
  <cols>
    <col min="1" max="1" width="3.6640625" customWidth="1"/>
    <col min="2" max="2" width="8.88671875" customWidth="1"/>
    <col min="4" max="4" width="12.33203125" bestFit="1" customWidth="1"/>
    <col min="6" max="6" width="3.77734375" customWidth="1"/>
    <col min="9" max="9" width="10.77734375" customWidth="1"/>
    <col min="11" max="11" width="3.77734375" customWidth="1"/>
  </cols>
  <sheetData>
    <row r="2" spans="2:16" x14ac:dyDescent="0.25">
      <c r="B2" s="81" t="s">
        <v>301</v>
      </c>
      <c r="C2" s="81"/>
      <c r="D2" s="81"/>
      <c r="E2" s="81"/>
      <c r="F2" s="81"/>
      <c r="G2" s="81"/>
      <c r="H2" s="81"/>
      <c r="I2" s="81"/>
      <c r="J2" s="81"/>
      <c r="K2" s="81"/>
      <c r="L2" s="81"/>
      <c r="M2" s="81"/>
      <c r="N2" s="81"/>
      <c r="O2" s="81"/>
      <c r="P2" s="71" t="s">
        <v>375</v>
      </c>
    </row>
    <row r="4" spans="2:16" x14ac:dyDescent="0.25">
      <c r="B4" s="28" t="s">
        <v>302</v>
      </c>
      <c r="C4" s="28" t="s">
        <v>303</v>
      </c>
      <c r="D4" s="28" t="s">
        <v>269</v>
      </c>
      <c r="E4" s="28" t="s">
        <v>304</v>
      </c>
      <c r="G4" s="28" t="s">
        <v>302</v>
      </c>
      <c r="H4" s="28" t="s">
        <v>303</v>
      </c>
      <c r="I4" s="28" t="s">
        <v>324</v>
      </c>
      <c r="J4" s="28" t="s">
        <v>304</v>
      </c>
      <c r="L4" s="28" t="s">
        <v>302</v>
      </c>
      <c r="M4" s="28" t="s">
        <v>303</v>
      </c>
      <c r="N4" s="28" t="s">
        <v>315</v>
      </c>
      <c r="O4" s="28" t="s">
        <v>304</v>
      </c>
    </row>
    <row r="5" spans="2:16" x14ac:dyDescent="0.25">
      <c r="B5" s="2">
        <v>1</v>
      </c>
      <c r="C5" s="29" t="s">
        <v>305</v>
      </c>
      <c r="D5" s="7">
        <f>IFERROR('2.1 HistoricalFS'!C6,0)</f>
        <v>161857000000</v>
      </c>
      <c r="E5" s="35" t="s">
        <v>273</v>
      </c>
      <c r="G5" s="2">
        <v>1</v>
      </c>
      <c r="H5" s="29" t="s">
        <v>305</v>
      </c>
      <c r="I5" s="7">
        <f>IFERROR('2.1 HistoricalFS'!C18,0)</f>
        <v>39625000000</v>
      </c>
      <c r="J5" s="35" t="s">
        <v>273</v>
      </c>
      <c r="L5" s="2">
        <v>1</v>
      </c>
      <c r="M5" s="29" t="s">
        <v>305</v>
      </c>
      <c r="N5" s="10">
        <f>IFERROR('2.1 HistoricalFS'!C27,0)</f>
        <v>2.48</v>
      </c>
      <c r="O5" s="35" t="s">
        <v>273</v>
      </c>
    </row>
    <row r="6" spans="2:16" x14ac:dyDescent="0.25">
      <c r="B6" s="2">
        <v>2</v>
      </c>
      <c r="C6" s="29" t="s">
        <v>306</v>
      </c>
      <c r="D6" s="7">
        <f>IFERROR('2.1 HistoricalFS'!D6,0)</f>
        <v>182527000000</v>
      </c>
      <c r="E6" s="20">
        <f>D6/D5-1</f>
        <v>0.12770532012826141</v>
      </c>
      <c r="G6" s="2">
        <v>2</v>
      </c>
      <c r="H6" s="29" t="s">
        <v>306</v>
      </c>
      <c r="I6" s="7">
        <f>IFERROR('2.1 HistoricalFS'!D18,0)</f>
        <v>48082000000</v>
      </c>
      <c r="J6" s="20">
        <f>I6/I5-1</f>
        <v>0.21342586750788639</v>
      </c>
      <c r="L6" s="2">
        <v>2</v>
      </c>
      <c r="M6" s="29" t="s">
        <v>306</v>
      </c>
      <c r="N6" s="10">
        <f>IFERROR('2.1 HistoricalFS'!D27,0)</f>
        <v>2.96</v>
      </c>
      <c r="O6" s="20">
        <f>N6/N5-1</f>
        <v>0.19354838709677424</v>
      </c>
    </row>
    <row r="7" spans="2:16" x14ac:dyDescent="0.25">
      <c r="B7" s="2">
        <v>3</v>
      </c>
      <c r="C7" s="29" t="s">
        <v>307</v>
      </c>
      <c r="D7" s="7">
        <f>IFERROR('2.1 HistoricalFS'!E6,0)</f>
        <v>257637000000</v>
      </c>
      <c r="E7" s="20">
        <f t="shared" ref="E7:E14" si="0">D7/D6-1</f>
        <v>0.41150076427049154</v>
      </c>
      <c r="G7" s="2">
        <v>3</v>
      </c>
      <c r="H7" s="29" t="s">
        <v>307</v>
      </c>
      <c r="I7" s="7">
        <f>IFERROR('2.1 HistoricalFS'!E18,0)</f>
        <v>90734000000</v>
      </c>
      <c r="J7" s="20">
        <f t="shared" ref="J7:J14" si="1">I7/I6-1</f>
        <v>0.88706792562705372</v>
      </c>
      <c r="L7" s="2">
        <v>3</v>
      </c>
      <c r="M7" s="29" t="s">
        <v>307</v>
      </c>
      <c r="N7" s="10">
        <f>IFERROR('2.1 HistoricalFS'!E27,0)</f>
        <v>5.69</v>
      </c>
      <c r="O7" s="20">
        <f t="shared" ref="O7:O13" si="2">N7/N6-1</f>
        <v>0.92229729729729737</v>
      </c>
    </row>
    <row r="8" spans="2:16" x14ac:dyDescent="0.25">
      <c r="B8" s="2">
        <v>4</v>
      </c>
      <c r="C8" s="29" t="s">
        <v>308</v>
      </c>
      <c r="D8" s="7">
        <f>IFERROR('2.1 HistoricalFS'!F6,0)</f>
        <v>282836000000</v>
      </c>
      <c r="E8" s="20">
        <f t="shared" si="0"/>
        <v>9.7808156437157789E-2</v>
      </c>
      <c r="G8" s="2">
        <v>4</v>
      </c>
      <c r="H8" s="29" t="s">
        <v>308</v>
      </c>
      <c r="I8" s="7">
        <f>IFERROR('2.1 HistoricalFS'!F18,0)</f>
        <v>71328000000</v>
      </c>
      <c r="J8" s="20">
        <f t="shared" si="1"/>
        <v>-0.21387792889104418</v>
      </c>
      <c r="L8" s="2">
        <v>4</v>
      </c>
      <c r="M8" s="29" t="s">
        <v>308</v>
      </c>
      <c r="N8" s="10">
        <f>IFERROR('2.1 HistoricalFS'!F27,0)</f>
        <v>4.59</v>
      </c>
      <c r="O8" s="20">
        <f t="shared" si="2"/>
        <v>-0.19332161687170479</v>
      </c>
    </row>
    <row r="9" spans="2:16" x14ac:dyDescent="0.25">
      <c r="B9" s="2">
        <v>5</v>
      </c>
      <c r="C9" s="29" t="s">
        <v>309</v>
      </c>
      <c r="D9" s="7">
        <f>IFERROR('2.1 HistoricalFS'!G6,0)</f>
        <v>307394000000</v>
      </c>
      <c r="E9" s="20">
        <f t="shared" si="0"/>
        <v>8.6827702272695095E-2</v>
      </c>
      <c r="G9" s="2">
        <v>5</v>
      </c>
      <c r="H9" s="29" t="s">
        <v>309</v>
      </c>
      <c r="I9" s="7">
        <f>IFERROR('2.1 HistoricalFS'!G18,0)</f>
        <v>85717000000</v>
      </c>
      <c r="J9" s="20">
        <f t="shared" si="1"/>
        <v>0.20173003589053384</v>
      </c>
      <c r="L9" s="2">
        <v>5</v>
      </c>
      <c r="M9" s="29" t="s">
        <v>309</v>
      </c>
      <c r="N9" s="10">
        <f>IFERROR('2.1 HistoricalFS'!G27,0)</f>
        <v>5.84</v>
      </c>
      <c r="O9" s="20">
        <f t="shared" si="2"/>
        <v>0.27233115468409586</v>
      </c>
    </row>
    <row r="10" spans="2:16" x14ac:dyDescent="0.25">
      <c r="B10" s="30">
        <v>6</v>
      </c>
      <c r="C10" s="31" t="s">
        <v>310</v>
      </c>
      <c r="D10" s="32">
        <f>FORECAST(B10,$D$5:$D$9,$B$5:$B$9)</f>
        <v>355865100000</v>
      </c>
      <c r="E10" s="33">
        <f t="shared" si="0"/>
        <v>0.15768394958912668</v>
      </c>
      <c r="G10" s="30">
        <v>6</v>
      </c>
      <c r="H10" s="31" t="s">
        <v>310</v>
      </c>
      <c r="I10" s="32">
        <f>FORECAST(G10,$I$5:$I$9,$G$5:$G$9)</f>
        <v>101726200000</v>
      </c>
      <c r="J10" s="33">
        <f t="shared" si="1"/>
        <v>0.18676808567728687</v>
      </c>
      <c r="L10" s="30">
        <v>6</v>
      </c>
      <c r="M10" s="31" t="s">
        <v>310</v>
      </c>
      <c r="N10" s="34">
        <f>FORECAST(L10,$N$5:$N$9,$L$5:$L$9)</f>
        <v>6.8169999999999993</v>
      </c>
      <c r="O10" s="33">
        <f t="shared" si="2"/>
        <v>0.16729452054794502</v>
      </c>
    </row>
    <row r="11" spans="2:16" x14ac:dyDescent="0.25">
      <c r="B11" s="30">
        <v>7</v>
      </c>
      <c r="C11" s="31" t="s">
        <v>311</v>
      </c>
      <c r="D11" s="32">
        <f t="shared" ref="D11:D14" si="3">FORECAST(B11,$D$5:$D$9,$B$5:$B$9)</f>
        <v>395003400000</v>
      </c>
      <c r="E11" s="33">
        <f t="shared" si="0"/>
        <v>0.10998072022235394</v>
      </c>
      <c r="G11" s="30">
        <v>7</v>
      </c>
      <c r="H11" s="31" t="s">
        <v>311</v>
      </c>
      <c r="I11" s="32">
        <f t="shared" ref="I11:I14" si="4">FORECAST(G11,$I$5:$I$9,$G$5:$G$9)</f>
        <v>113269200000</v>
      </c>
      <c r="J11" s="33">
        <f t="shared" si="1"/>
        <v>0.11347125912498446</v>
      </c>
      <c r="L11" s="30">
        <v>7</v>
      </c>
      <c r="M11" s="31" t="s">
        <v>311</v>
      </c>
      <c r="N11" s="34">
        <f t="shared" ref="N11:N14" si="5">FORECAST(L11,$N$5:$N$9,$L$5:$L$9)</f>
        <v>7.6519999999999992</v>
      </c>
      <c r="O11" s="33">
        <f t="shared" si="2"/>
        <v>0.12248789790230297</v>
      </c>
    </row>
    <row r="12" spans="2:16" x14ac:dyDescent="0.25">
      <c r="B12" s="30">
        <v>8</v>
      </c>
      <c r="C12" s="31" t="s">
        <v>312</v>
      </c>
      <c r="D12" s="32">
        <f t="shared" si="3"/>
        <v>434141700000</v>
      </c>
      <c r="E12" s="33">
        <f t="shared" si="0"/>
        <v>9.9083450927257788E-2</v>
      </c>
      <c r="G12" s="30">
        <v>8</v>
      </c>
      <c r="H12" s="31" t="s">
        <v>312</v>
      </c>
      <c r="I12" s="32">
        <f t="shared" si="4"/>
        <v>124812200000</v>
      </c>
      <c r="J12" s="33">
        <f t="shared" si="1"/>
        <v>0.10190766775080951</v>
      </c>
      <c r="L12" s="30">
        <v>8</v>
      </c>
      <c r="M12" s="31" t="s">
        <v>312</v>
      </c>
      <c r="N12" s="34">
        <f t="shared" si="5"/>
        <v>8.4869999999999983</v>
      </c>
      <c r="O12" s="33">
        <f t="shared" si="2"/>
        <v>0.10912179822268686</v>
      </c>
    </row>
    <row r="13" spans="2:16" x14ac:dyDescent="0.25">
      <c r="B13" s="30">
        <v>9</v>
      </c>
      <c r="C13" s="31" t="s">
        <v>313</v>
      </c>
      <c r="D13" s="32">
        <f t="shared" si="3"/>
        <v>473280000000</v>
      </c>
      <c r="E13" s="33">
        <f t="shared" si="0"/>
        <v>9.0150980659079671E-2</v>
      </c>
      <c r="G13" s="30">
        <v>9</v>
      </c>
      <c r="H13" s="31" t="s">
        <v>313</v>
      </c>
      <c r="I13" s="32">
        <f t="shared" si="4"/>
        <v>136355200000</v>
      </c>
      <c r="J13" s="33">
        <f t="shared" si="1"/>
        <v>9.2482946378639186E-2</v>
      </c>
      <c r="L13" s="30">
        <v>9</v>
      </c>
      <c r="M13" s="31" t="s">
        <v>313</v>
      </c>
      <c r="N13" s="34">
        <f t="shared" si="5"/>
        <v>9.3219999999999992</v>
      </c>
      <c r="O13" s="33">
        <f t="shared" si="2"/>
        <v>9.8385766466360325E-2</v>
      </c>
    </row>
    <row r="14" spans="2:16" x14ac:dyDescent="0.25">
      <c r="B14" s="30">
        <v>10</v>
      </c>
      <c r="C14" s="31" t="s">
        <v>314</v>
      </c>
      <c r="D14" s="32">
        <f t="shared" si="3"/>
        <v>512418300000</v>
      </c>
      <c r="E14" s="33">
        <f t="shared" si="0"/>
        <v>8.2695867139959356E-2</v>
      </c>
      <c r="G14" s="30">
        <v>10</v>
      </c>
      <c r="H14" s="31" t="s">
        <v>314</v>
      </c>
      <c r="I14" s="32">
        <f t="shared" si="4"/>
        <v>147898200000</v>
      </c>
      <c r="J14" s="33">
        <f t="shared" si="1"/>
        <v>8.4653903921522611E-2</v>
      </c>
      <c r="L14" s="30">
        <v>10</v>
      </c>
      <c r="M14" s="31" t="s">
        <v>314</v>
      </c>
      <c r="N14" s="34">
        <f t="shared" si="5"/>
        <v>10.157</v>
      </c>
      <c r="O14" s="33">
        <f>N14/N13-1</f>
        <v>8.9573052992920177E-2</v>
      </c>
    </row>
  </sheetData>
  <mergeCells count="1">
    <mergeCell ref="B2:O2"/>
  </mergeCells>
  <hyperlinks>
    <hyperlink ref="P2" location="Overview!A1" display="Overview!A1" xr:uid="{2101CDB4-9C7E-4387-B1A8-DE8F49716F2B}"/>
  </hyperlink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F1ACA-A43E-42AE-8813-B2238F4B5A33}">
  <dimension ref="B2:T507"/>
  <sheetViews>
    <sheetView showGridLines="0" topLeftCell="A2" workbookViewId="0">
      <selection activeCell="Q6" sqref="Q6"/>
    </sheetView>
  </sheetViews>
  <sheetFormatPr defaultRowHeight="13.2" x14ac:dyDescent="0.25"/>
  <cols>
    <col min="1" max="1" width="3.77734375" customWidth="1"/>
    <col min="2" max="3" width="12.77734375" customWidth="1"/>
    <col min="4" max="4" width="10.77734375" customWidth="1"/>
    <col min="5" max="5" width="5.77734375" customWidth="1"/>
    <col min="6" max="6" width="14" customWidth="1"/>
    <col min="7" max="7" width="10.6640625" customWidth="1"/>
    <col min="8" max="8" width="5.77734375" customWidth="1"/>
    <col min="9" max="9" width="18.88671875" customWidth="1"/>
    <col min="12" max="12" width="15.44140625" customWidth="1"/>
  </cols>
  <sheetData>
    <row r="2" spans="2:17" x14ac:dyDescent="0.25">
      <c r="B2" s="81" t="s">
        <v>316</v>
      </c>
      <c r="C2" s="81"/>
      <c r="D2" s="81"/>
      <c r="E2" s="81"/>
      <c r="F2" s="81"/>
      <c r="G2" s="81"/>
      <c r="H2" s="81"/>
      <c r="I2" s="81"/>
      <c r="J2" s="81"/>
      <c r="K2" s="81"/>
      <c r="L2" s="81"/>
      <c r="M2" s="81"/>
      <c r="N2" s="81"/>
      <c r="O2" s="81"/>
    </row>
    <row r="4" spans="2:17" x14ac:dyDescent="0.25">
      <c r="B4" s="81" t="s">
        <v>322</v>
      </c>
      <c r="C4" s="81"/>
      <c r="D4" s="81"/>
      <c r="F4" s="81" t="s">
        <v>323</v>
      </c>
      <c r="G4" s="81"/>
      <c r="O4" s="71" t="s">
        <v>375</v>
      </c>
    </row>
    <row r="5" spans="2:17" x14ac:dyDescent="0.25">
      <c r="B5" s="28" t="s">
        <v>317</v>
      </c>
      <c r="C5" s="28" t="s">
        <v>318</v>
      </c>
      <c r="D5" s="28" t="s">
        <v>319</v>
      </c>
      <c r="F5" s="28" t="s">
        <v>320</v>
      </c>
      <c r="G5" s="28" t="s">
        <v>319</v>
      </c>
      <c r="I5" s="84" t="s">
        <v>321</v>
      </c>
      <c r="J5" s="84"/>
      <c r="L5" s="84" t="s">
        <v>354</v>
      </c>
      <c r="M5" s="84"/>
    </row>
    <row r="6" spans="2:17" ht="13.8" thickBot="1" x14ac:dyDescent="0.3">
      <c r="B6" s="38">
        <v>45502</v>
      </c>
      <c r="C6" s="47">
        <v>168.39999399999999</v>
      </c>
      <c r="D6" s="2"/>
      <c r="F6" s="39">
        <v>18556.25</v>
      </c>
      <c r="G6" s="2"/>
      <c r="I6" s="42" t="s">
        <v>325</v>
      </c>
      <c r="J6" s="21">
        <f>M22</f>
        <v>1.1173306402497247</v>
      </c>
    </row>
    <row r="7" spans="2:17" x14ac:dyDescent="0.25">
      <c r="B7" s="38">
        <v>45495</v>
      </c>
      <c r="C7" s="47">
        <v>168.679993</v>
      </c>
      <c r="D7" s="20">
        <f>C7/C6-1</f>
        <v>1.6627019594788184E-3</v>
      </c>
      <c r="F7" s="41">
        <v>19174.5</v>
      </c>
      <c r="G7" s="20">
        <f>F7/F6-1</f>
        <v>3.3317615358706698E-2</v>
      </c>
      <c r="I7" s="37" t="s">
        <v>326</v>
      </c>
      <c r="J7" s="43">
        <v>0.75</v>
      </c>
      <c r="L7" s="69" t="s">
        <v>330</v>
      </c>
      <c r="M7" s="69"/>
    </row>
    <row r="8" spans="2:17" x14ac:dyDescent="0.25">
      <c r="B8" s="38">
        <v>45488</v>
      </c>
      <c r="C8" s="47">
        <v>179.38999899999999</v>
      </c>
      <c r="D8" s="20">
        <f t="shared" ref="D8:D71" si="0">C8/C7-1</f>
        <v>6.3493042710761838E-2</v>
      </c>
      <c r="F8" s="41">
        <v>19713</v>
      </c>
      <c r="G8" s="20">
        <f t="shared" ref="G8:G71" si="1">F8/F7-1</f>
        <v>2.8084174293984132E-2</v>
      </c>
      <c r="I8" s="37"/>
      <c r="L8" s="44" t="s">
        <v>331</v>
      </c>
      <c r="M8" s="44">
        <v>0.71154198705321525</v>
      </c>
    </row>
    <row r="9" spans="2:17" x14ac:dyDescent="0.25">
      <c r="B9" s="38">
        <v>45481</v>
      </c>
      <c r="C9" s="47">
        <v>186.779999</v>
      </c>
      <c r="D9" s="20">
        <f t="shared" si="0"/>
        <v>4.1195161609873354E-2</v>
      </c>
      <c r="F9" s="41">
        <v>20524</v>
      </c>
      <c r="G9" s="20">
        <f t="shared" si="1"/>
        <v>4.114036422665257E-2</v>
      </c>
      <c r="I9" s="37" t="s">
        <v>327</v>
      </c>
      <c r="J9" s="21">
        <v>1</v>
      </c>
      <c r="L9" s="44" t="s">
        <v>332</v>
      </c>
      <c r="M9" s="44">
        <v>0.50629199933963798</v>
      </c>
    </row>
    <row r="10" spans="2:17" x14ac:dyDescent="0.25">
      <c r="B10" s="38">
        <v>45474</v>
      </c>
      <c r="C10" s="47">
        <v>191.96000699999999</v>
      </c>
      <c r="D10" s="20">
        <f t="shared" si="0"/>
        <v>2.7733204988399152E-2</v>
      </c>
      <c r="F10" s="41">
        <v>20620.75</v>
      </c>
      <c r="G10" s="20">
        <f t="shared" si="1"/>
        <v>4.713993373611336E-3</v>
      </c>
      <c r="I10" s="37" t="s">
        <v>328</v>
      </c>
      <c r="J10" s="43">
        <v>0.25</v>
      </c>
      <c r="L10" s="44" t="s">
        <v>333</v>
      </c>
      <c r="M10" s="44">
        <v>0.50145172482335987</v>
      </c>
    </row>
    <row r="11" spans="2:17" x14ac:dyDescent="0.25">
      <c r="B11" s="38">
        <v>45467</v>
      </c>
      <c r="C11" s="47">
        <v>183.41999799999999</v>
      </c>
      <c r="D11" s="20">
        <f t="shared" si="0"/>
        <v>-4.4488480353097715E-2</v>
      </c>
      <c r="F11" s="41">
        <v>19927.25</v>
      </c>
      <c r="G11" s="20">
        <f t="shared" si="1"/>
        <v>-3.3631172484027028E-2</v>
      </c>
      <c r="L11" s="44" t="s">
        <v>334</v>
      </c>
      <c r="M11" s="44">
        <v>3.1732695625187761E-2</v>
      </c>
    </row>
    <row r="12" spans="2:17" ht="13.8" thickBot="1" x14ac:dyDescent="0.3">
      <c r="B12" s="38">
        <v>45460</v>
      </c>
      <c r="C12" s="47">
        <v>180.259995</v>
      </c>
      <c r="D12" s="20">
        <f t="shared" si="0"/>
        <v>-1.7228235930958791E-2</v>
      </c>
      <c r="F12" s="41">
        <v>19747.29</v>
      </c>
      <c r="G12" s="20">
        <f t="shared" si="1"/>
        <v>-9.0308497158413381E-3</v>
      </c>
      <c r="I12" s="17" t="s">
        <v>329</v>
      </c>
      <c r="J12" s="21">
        <f>(J6*J7)+(J9*J10)</f>
        <v>1.0879979801872937</v>
      </c>
      <c r="L12" s="45" t="s">
        <v>335</v>
      </c>
      <c r="M12" s="45">
        <v>104</v>
      </c>
    </row>
    <row r="13" spans="2:17" x14ac:dyDescent="0.25">
      <c r="B13" s="38">
        <v>45453</v>
      </c>
      <c r="C13" s="47">
        <v>178.36999499999999</v>
      </c>
      <c r="D13" s="20">
        <f t="shared" si="0"/>
        <v>-1.048485549996836E-2</v>
      </c>
      <c r="F13" s="41">
        <v>19685.5</v>
      </c>
      <c r="G13" s="20">
        <f t="shared" si="1"/>
        <v>-3.1290369463354839E-3</v>
      </c>
    </row>
    <row r="14" spans="2:17" ht="13.8" thickBot="1" x14ac:dyDescent="0.3">
      <c r="B14" s="38">
        <v>45446</v>
      </c>
      <c r="C14" s="47">
        <v>175.949997</v>
      </c>
      <c r="D14" s="20">
        <f t="shared" si="0"/>
        <v>-1.3567293086485743E-2</v>
      </c>
      <c r="F14" s="41">
        <v>19037.75</v>
      </c>
      <c r="G14" s="20">
        <f t="shared" si="1"/>
        <v>-3.2904930024637458E-2</v>
      </c>
      <c r="L14" t="s">
        <v>336</v>
      </c>
    </row>
    <row r="15" spans="2:17" x14ac:dyDescent="0.25">
      <c r="B15" s="38">
        <v>45439</v>
      </c>
      <c r="C15" s="47">
        <v>173.96000699999999</v>
      </c>
      <c r="D15" s="20">
        <f t="shared" si="0"/>
        <v>-1.1309974617390917E-2</v>
      </c>
      <c r="F15" s="41">
        <v>18591</v>
      </c>
      <c r="G15" s="20">
        <f t="shared" si="1"/>
        <v>-2.3466533597720329E-2</v>
      </c>
      <c r="L15" s="46"/>
      <c r="M15" s="46" t="s">
        <v>341</v>
      </c>
      <c r="N15" s="46" t="s">
        <v>342</v>
      </c>
      <c r="O15" s="46" t="s">
        <v>343</v>
      </c>
      <c r="P15" s="46" t="s">
        <v>344</v>
      </c>
      <c r="Q15" s="46" t="s">
        <v>345</v>
      </c>
    </row>
    <row r="16" spans="2:17" x14ac:dyDescent="0.25">
      <c r="B16" s="38">
        <v>45432</v>
      </c>
      <c r="C16" s="47">
        <v>176.33000200000001</v>
      </c>
      <c r="D16" s="20">
        <f t="shared" si="0"/>
        <v>1.3623792277727365E-2</v>
      </c>
      <c r="F16" s="41">
        <v>18876</v>
      </c>
      <c r="G16" s="20">
        <f t="shared" si="1"/>
        <v>1.5329998386315991E-2</v>
      </c>
      <c r="L16" s="44" t="s">
        <v>337</v>
      </c>
      <c r="M16" s="44">
        <v>1</v>
      </c>
      <c r="N16" s="44">
        <v>0.10532828267290799</v>
      </c>
      <c r="O16" s="44">
        <v>0.10532828267290799</v>
      </c>
      <c r="P16" s="44">
        <v>104.59985226808013</v>
      </c>
      <c r="Q16" s="44">
        <v>2.5548812300467256E-17</v>
      </c>
    </row>
    <row r="17" spans="2:20" x14ac:dyDescent="0.25">
      <c r="B17" s="38">
        <v>45425</v>
      </c>
      <c r="C17" s="47">
        <v>177.28999300000001</v>
      </c>
      <c r="D17" s="20">
        <f t="shared" si="0"/>
        <v>5.4442862196530939E-3</v>
      </c>
      <c r="F17" s="41">
        <v>18635.25</v>
      </c>
      <c r="G17" s="20">
        <f t="shared" si="1"/>
        <v>-1.2754291163382114E-2</v>
      </c>
      <c r="L17" s="44" t="s">
        <v>338</v>
      </c>
      <c r="M17" s="44">
        <v>102</v>
      </c>
      <c r="N17" s="44">
        <v>0.10271032510736265</v>
      </c>
      <c r="O17" s="44">
        <v>1.0069639716408104E-3</v>
      </c>
      <c r="P17" s="44"/>
      <c r="Q17" s="44"/>
    </row>
    <row r="18" spans="2:20" ht="13.8" thickBot="1" x14ac:dyDescent="0.3">
      <c r="B18" s="38">
        <v>45418</v>
      </c>
      <c r="C18" s="47">
        <v>170.28999300000001</v>
      </c>
      <c r="D18" s="20">
        <f t="shared" si="0"/>
        <v>-3.9483333952187616E-2</v>
      </c>
      <c r="F18" s="41">
        <v>18255</v>
      </c>
      <c r="G18" s="20">
        <f t="shared" si="1"/>
        <v>-2.0404877852457037E-2</v>
      </c>
      <c r="L18" s="45" t="s">
        <v>339</v>
      </c>
      <c r="M18" s="45">
        <v>103</v>
      </c>
      <c r="N18" s="45">
        <v>0.20803860778027064</v>
      </c>
      <c r="O18" s="45"/>
      <c r="P18" s="45"/>
      <c r="Q18" s="45"/>
    </row>
    <row r="19" spans="2:20" ht="13.8" thickBot="1" x14ac:dyDescent="0.3">
      <c r="B19" s="38">
        <v>45411</v>
      </c>
      <c r="C19" s="47">
        <v>168.990005</v>
      </c>
      <c r="D19" s="20">
        <f t="shared" si="0"/>
        <v>-7.6339659019188932E-3</v>
      </c>
      <c r="F19" s="41">
        <v>18000.75</v>
      </c>
      <c r="G19" s="20">
        <f t="shared" si="1"/>
        <v>-1.3927691043549739E-2</v>
      </c>
    </row>
    <row r="20" spans="2:20" x14ac:dyDescent="0.25">
      <c r="B20" s="38">
        <v>45404</v>
      </c>
      <c r="C20" s="47">
        <v>173.69000199999999</v>
      </c>
      <c r="D20" s="20">
        <f t="shared" si="0"/>
        <v>2.7812278010169944E-2</v>
      </c>
      <c r="F20" s="41">
        <v>17845.75</v>
      </c>
      <c r="G20" s="20">
        <f t="shared" si="1"/>
        <v>-8.6107523297640487E-3</v>
      </c>
      <c r="L20" s="46"/>
      <c r="M20" s="46" t="s">
        <v>346</v>
      </c>
      <c r="N20" s="46" t="s">
        <v>334</v>
      </c>
      <c r="O20" s="46" t="s">
        <v>347</v>
      </c>
      <c r="P20" s="46" t="s">
        <v>348</v>
      </c>
      <c r="Q20" s="46" t="s">
        <v>349</v>
      </c>
      <c r="R20" s="46" t="s">
        <v>350</v>
      </c>
      <c r="S20" s="46" t="s">
        <v>351</v>
      </c>
      <c r="T20" s="46" t="s">
        <v>352</v>
      </c>
    </row>
    <row r="21" spans="2:20" x14ac:dyDescent="0.25">
      <c r="B21" s="38">
        <v>45397</v>
      </c>
      <c r="C21" s="47">
        <v>155.720001</v>
      </c>
      <c r="D21" s="20">
        <f t="shared" si="0"/>
        <v>-0.10346019225677705</v>
      </c>
      <c r="F21" s="41">
        <v>17180.75</v>
      </c>
      <c r="G21" s="20">
        <f t="shared" si="1"/>
        <v>-3.7263774287995766E-2</v>
      </c>
      <c r="L21" s="44" t="s">
        <v>340</v>
      </c>
      <c r="M21" s="44">
        <v>7.8218968044404483E-4</v>
      </c>
      <c r="N21" s="44">
        <v>3.1271024529887538E-3</v>
      </c>
      <c r="O21" s="44">
        <v>0.25013241241791123</v>
      </c>
      <c r="P21" s="44">
        <v>0.80298805257886374</v>
      </c>
      <c r="Q21" s="44">
        <v>-5.4204032080995028E-3</v>
      </c>
      <c r="R21" s="44">
        <v>6.9847825689875924E-3</v>
      </c>
      <c r="S21" s="44">
        <v>-5.4204032080995028E-3</v>
      </c>
      <c r="T21" s="44">
        <v>6.9847825689875924E-3</v>
      </c>
    </row>
    <row r="22" spans="2:20" ht="13.8" thickBot="1" x14ac:dyDescent="0.3">
      <c r="B22" s="38">
        <v>45390</v>
      </c>
      <c r="C22" s="47">
        <v>159.19000199999999</v>
      </c>
      <c r="D22" s="20">
        <f t="shared" si="0"/>
        <v>2.2283592202134717E-2</v>
      </c>
      <c r="F22" s="41">
        <v>18179.25</v>
      </c>
      <c r="G22" s="20">
        <f t="shared" si="1"/>
        <v>5.8117369730657842E-2</v>
      </c>
      <c r="L22" s="45" t="s">
        <v>353</v>
      </c>
      <c r="M22" s="45">
        <v>1.1173306402497247</v>
      </c>
      <c r="N22" s="45">
        <v>0.10924867360797291</v>
      </c>
      <c r="O22" s="45">
        <v>10.227406918084382</v>
      </c>
      <c r="P22" s="45">
        <v>2.5548812300466341E-17</v>
      </c>
      <c r="Q22" s="45">
        <v>0.90063641414402662</v>
      </c>
      <c r="R22" s="45">
        <v>1.3340248663554228</v>
      </c>
      <c r="S22" s="45">
        <v>0.90063641414402662</v>
      </c>
      <c r="T22" s="45">
        <v>1.3340248663554228</v>
      </c>
    </row>
    <row r="23" spans="2:20" x14ac:dyDescent="0.25">
      <c r="B23" s="38">
        <v>45383</v>
      </c>
      <c r="C23" s="47">
        <v>153.94000199999999</v>
      </c>
      <c r="D23" s="20">
        <f t="shared" si="0"/>
        <v>-3.2979458094359426E-2</v>
      </c>
      <c r="F23" s="41">
        <v>18300.75</v>
      </c>
      <c r="G23" s="20">
        <f t="shared" si="1"/>
        <v>6.6834440364702541E-3</v>
      </c>
    </row>
    <row r="24" spans="2:20" x14ac:dyDescent="0.25">
      <c r="B24" s="38">
        <v>45376</v>
      </c>
      <c r="C24" s="47">
        <v>152.259995</v>
      </c>
      <c r="D24" s="20">
        <f t="shared" si="0"/>
        <v>-1.0913388191329143E-2</v>
      </c>
      <c r="F24" s="41">
        <v>18475</v>
      </c>
      <c r="G24" s="20">
        <f t="shared" si="1"/>
        <v>9.5214676994113123E-3</v>
      </c>
    </row>
    <row r="25" spans="2:20" x14ac:dyDescent="0.25">
      <c r="B25" s="38">
        <v>45369</v>
      </c>
      <c r="C25" s="47">
        <v>151.770004</v>
      </c>
      <c r="D25" s="20">
        <f t="shared" si="0"/>
        <v>-3.2181204261828578E-3</v>
      </c>
      <c r="F25" s="41">
        <v>18574.75</v>
      </c>
      <c r="G25" s="20">
        <f t="shared" si="1"/>
        <v>5.3991880920163382E-3</v>
      </c>
    </row>
    <row r="26" spans="2:20" x14ac:dyDescent="0.25">
      <c r="B26" s="38">
        <v>45362</v>
      </c>
      <c r="C26" s="47">
        <v>142.16999799999999</v>
      </c>
      <c r="D26" s="20">
        <f t="shared" si="0"/>
        <v>-6.3253645298711358E-2</v>
      </c>
      <c r="F26" s="41">
        <v>17854.75</v>
      </c>
      <c r="G26" s="20">
        <f t="shared" si="1"/>
        <v>-3.8762298281268981E-2</v>
      </c>
    </row>
    <row r="27" spans="2:20" x14ac:dyDescent="0.25">
      <c r="B27" s="38">
        <v>45355</v>
      </c>
      <c r="C27" s="47">
        <v>136.28999300000001</v>
      </c>
      <c r="D27" s="20">
        <f t="shared" si="0"/>
        <v>-4.1358972235478131E-2</v>
      </c>
      <c r="F27" s="41">
        <v>18046.75</v>
      </c>
      <c r="G27" s="20">
        <f t="shared" si="1"/>
        <v>1.0753440961088767E-2</v>
      </c>
    </row>
    <row r="28" spans="2:20" x14ac:dyDescent="0.25">
      <c r="B28" s="38">
        <v>45348</v>
      </c>
      <c r="C28" s="47">
        <v>138.08000200000001</v>
      </c>
      <c r="D28" s="20">
        <f t="shared" si="0"/>
        <v>1.3133825606697291E-2</v>
      </c>
      <c r="F28" s="41">
        <v>18338.25</v>
      </c>
      <c r="G28" s="20">
        <f t="shared" si="1"/>
        <v>1.6152492831119192E-2</v>
      </c>
    </row>
    <row r="29" spans="2:20" x14ac:dyDescent="0.25">
      <c r="B29" s="38">
        <v>45341</v>
      </c>
      <c r="C29" s="47">
        <v>145.28999300000001</v>
      </c>
      <c r="D29" s="20">
        <f t="shared" si="0"/>
        <v>5.2216040668944919E-2</v>
      </c>
      <c r="F29" s="41">
        <v>17991</v>
      </c>
      <c r="G29" s="20">
        <f t="shared" si="1"/>
        <v>-1.893583084536421E-2</v>
      </c>
    </row>
    <row r="30" spans="2:20" x14ac:dyDescent="0.25">
      <c r="B30" s="38">
        <v>45334</v>
      </c>
      <c r="C30" s="47">
        <v>141.759995</v>
      </c>
      <c r="D30" s="20">
        <f t="shared" si="0"/>
        <v>-2.4296222520982624E-2</v>
      </c>
      <c r="F30" s="41">
        <v>17744</v>
      </c>
      <c r="G30" s="20">
        <f t="shared" si="1"/>
        <v>-1.3729086765605025E-2</v>
      </c>
    </row>
    <row r="31" spans="2:20" x14ac:dyDescent="0.25">
      <c r="B31" s="38">
        <v>45327</v>
      </c>
      <c r="C31" s="47">
        <v>150.220001</v>
      </c>
      <c r="D31" s="20">
        <f t="shared" si="0"/>
        <v>5.9678374001071344E-2</v>
      </c>
      <c r="F31" s="41">
        <v>18039.25</v>
      </c>
      <c r="G31" s="20">
        <f t="shared" si="1"/>
        <v>1.6639427412082908E-2</v>
      </c>
    </row>
    <row r="32" spans="2:20" x14ac:dyDescent="0.25">
      <c r="B32" s="38">
        <v>45320</v>
      </c>
      <c r="C32" s="47">
        <v>143.53999300000001</v>
      </c>
      <c r="D32" s="20">
        <f t="shared" si="0"/>
        <v>-4.4468166392836017E-2</v>
      </c>
      <c r="F32" s="41">
        <v>17732.75</v>
      </c>
      <c r="G32" s="20">
        <f t="shared" si="1"/>
        <v>-1.6990728550244638E-2</v>
      </c>
    </row>
    <row r="33" spans="2:7" x14ac:dyDescent="0.25">
      <c r="B33" s="38">
        <v>45313</v>
      </c>
      <c r="C33" s="47">
        <v>153.78999300000001</v>
      </c>
      <c r="D33" s="20">
        <f t="shared" si="0"/>
        <v>7.1408670056156476E-2</v>
      </c>
      <c r="F33" s="41">
        <v>17527</v>
      </c>
      <c r="G33" s="20">
        <f t="shared" si="1"/>
        <v>-1.1602825280906837E-2</v>
      </c>
    </row>
    <row r="34" spans="2:7" x14ac:dyDescent="0.25">
      <c r="B34" s="38">
        <v>45306</v>
      </c>
      <c r="C34" s="47">
        <v>147.970001</v>
      </c>
      <c r="D34" s="20">
        <f t="shared" si="0"/>
        <v>-3.7843762695275007E-2</v>
      </c>
      <c r="F34" s="41">
        <v>17438.5</v>
      </c>
      <c r="G34" s="20">
        <f t="shared" si="1"/>
        <v>-5.0493524276830071E-3</v>
      </c>
    </row>
    <row r="35" spans="2:7" x14ac:dyDescent="0.25">
      <c r="B35" s="38">
        <v>45299</v>
      </c>
      <c r="C35" s="47">
        <v>144.240005</v>
      </c>
      <c r="D35" s="20">
        <f t="shared" si="0"/>
        <v>-2.5207785191540322E-2</v>
      </c>
      <c r="F35" s="41">
        <v>16969.25</v>
      </c>
      <c r="G35" s="20">
        <f t="shared" si="1"/>
        <v>-2.6908851105312936E-2</v>
      </c>
    </row>
    <row r="36" spans="2:7" x14ac:dyDescent="0.25">
      <c r="B36" s="38">
        <v>45292</v>
      </c>
      <c r="C36" s="47">
        <v>137.38999899999999</v>
      </c>
      <c r="D36" s="20">
        <f t="shared" si="0"/>
        <v>-4.7490333905631843E-2</v>
      </c>
      <c r="F36" s="41">
        <v>16460.25</v>
      </c>
      <c r="G36" s="20">
        <f t="shared" si="1"/>
        <v>-2.9995432915420506E-2</v>
      </c>
    </row>
    <row r="37" spans="2:7" x14ac:dyDescent="0.25">
      <c r="B37" s="38">
        <v>45285</v>
      </c>
      <c r="C37" s="47">
        <v>140.929993</v>
      </c>
      <c r="D37" s="20">
        <f t="shared" si="0"/>
        <v>2.5766023915612779E-2</v>
      </c>
      <c r="F37" s="41">
        <v>17023.5</v>
      </c>
      <c r="G37" s="20">
        <f t="shared" si="1"/>
        <v>3.4218799835968428E-2</v>
      </c>
    </row>
    <row r="38" spans="2:7" x14ac:dyDescent="0.25">
      <c r="B38" s="38">
        <v>45278</v>
      </c>
      <c r="C38" s="47">
        <v>142.720001</v>
      </c>
      <c r="D38" s="20">
        <f t="shared" si="0"/>
        <v>1.270139848797136E-2</v>
      </c>
      <c r="F38" s="41">
        <v>16980</v>
      </c>
      <c r="G38" s="20">
        <f t="shared" si="1"/>
        <v>-2.5552912150850204E-3</v>
      </c>
    </row>
    <row r="39" spans="2:7" x14ac:dyDescent="0.25">
      <c r="B39" s="38">
        <v>45271</v>
      </c>
      <c r="C39" s="47">
        <v>133.83999600000001</v>
      </c>
      <c r="D39" s="20">
        <f t="shared" si="0"/>
        <v>-6.2219765539379357E-2</v>
      </c>
      <c r="F39" s="41">
        <v>16530.23</v>
      </c>
      <c r="G39" s="20">
        <f t="shared" si="1"/>
        <v>-2.6488221436984705E-2</v>
      </c>
    </row>
    <row r="40" spans="2:7" x14ac:dyDescent="0.25">
      <c r="B40" s="38">
        <v>45264</v>
      </c>
      <c r="C40" s="47">
        <v>136.63999899999999</v>
      </c>
      <c r="D40" s="20">
        <f t="shared" si="0"/>
        <v>2.0920525132113621E-2</v>
      </c>
      <c r="F40" s="41">
        <v>16098.25</v>
      </c>
      <c r="G40" s="20">
        <f t="shared" si="1"/>
        <v>-2.6132727735790673E-2</v>
      </c>
    </row>
    <row r="41" spans="2:7" x14ac:dyDescent="0.25">
      <c r="B41" s="38">
        <v>45257</v>
      </c>
      <c r="C41" s="47">
        <v>133.320007</v>
      </c>
      <c r="D41" s="20">
        <f t="shared" si="0"/>
        <v>-2.4297365517398695E-2</v>
      </c>
      <c r="F41" s="41">
        <v>16023.75</v>
      </c>
      <c r="G41" s="20">
        <f t="shared" si="1"/>
        <v>-4.6278322177876197E-3</v>
      </c>
    </row>
    <row r="42" spans="2:7" x14ac:dyDescent="0.25">
      <c r="B42" s="38">
        <v>45250</v>
      </c>
      <c r="C42" s="47">
        <v>138.220001</v>
      </c>
      <c r="D42" s="20">
        <f t="shared" si="0"/>
        <v>3.6753628433277674E-2</v>
      </c>
      <c r="F42" s="41">
        <v>16021</v>
      </c>
      <c r="G42" s="20">
        <f t="shared" si="1"/>
        <v>-1.7162025118966362E-4</v>
      </c>
    </row>
    <row r="43" spans="2:7" x14ac:dyDescent="0.25">
      <c r="B43" s="38">
        <v>45243</v>
      </c>
      <c r="C43" s="47">
        <v>136.94000199999999</v>
      </c>
      <c r="D43" s="20">
        <f t="shared" si="0"/>
        <v>-9.2605917431588525E-3</v>
      </c>
      <c r="F43" s="41">
        <v>15895.75</v>
      </c>
      <c r="G43" s="20">
        <f t="shared" si="1"/>
        <v>-7.8178640534298793E-3</v>
      </c>
    </row>
    <row r="44" spans="2:7" x14ac:dyDescent="0.25">
      <c r="B44" s="38">
        <v>45236</v>
      </c>
      <c r="C44" s="47">
        <v>134.05999800000001</v>
      </c>
      <c r="D44" s="20">
        <f t="shared" si="0"/>
        <v>-2.1031137417392376E-2</v>
      </c>
      <c r="F44" s="41">
        <v>15596.25</v>
      </c>
      <c r="G44" s="20">
        <f t="shared" si="1"/>
        <v>-1.8841514241228041E-2</v>
      </c>
    </row>
    <row r="45" spans="2:7" x14ac:dyDescent="0.25">
      <c r="B45" s="38">
        <v>45229</v>
      </c>
      <c r="C45" s="47">
        <v>130.36999499999999</v>
      </c>
      <c r="D45" s="20">
        <f t="shared" si="0"/>
        <v>-2.7525011599657145E-2</v>
      </c>
      <c r="F45" s="41">
        <v>15178.75</v>
      </c>
      <c r="G45" s="20">
        <f t="shared" si="1"/>
        <v>-2.6769255429991201E-2</v>
      </c>
    </row>
    <row r="46" spans="2:7" x14ac:dyDescent="0.25">
      <c r="B46" s="38">
        <v>45222</v>
      </c>
      <c r="C46" s="47">
        <v>123.400002</v>
      </c>
      <c r="D46" s="20">
        <f t="shared" si="0"/>
        <v>-5.3463168423071528E-2</v>
      </c>
      <c r="F46" s="41">
        <v>14265.25</v>
      </c>
      <c r="G46" s="20">
        <f t="shared" si="1"/>
        <v>-6.0182821378572005E-2</v>
      </c>
    </row>
    <row r="47" spans="2:7" x14ac:dyDescent="0.25">
      <c r="B47" s="38">
        <v>45215</v>
      </c>
      <c r="C47" s="47">
        <v>136.740005</v>
      </c>
      <c r="D47" s="20">
        <f t="shared" si="0"/>
        <v>0.10810375027384511</v>
      </c>
      <c r="F47" s="41">
        <v>14664</v>
      </c>
      <c r="G47" s="20">
        <f t="shared" si="1"/>
        <v>2.7952542016438597E-2</v>
      </c>
    </row>
    <row r="48" spans="2:7" x14ac:dyDescent="0.25">
      <c r="B48" s="38">
        <v>45208</v>
      </c>
      <c r="C48" s="47">
        <v>138.58000200000001</v>
      </c>
      <c r="D48" s="20">
        <f t="shared" si="0"/>
        <v>1.3456171805756645E-2</v>
      </c>
      <c r="F48" s="41">
        <v>15120.25</v>
      </c>
      <c r="G48" s="20">
        <f t="shared" si="1"/>
        <v>3.111361156573933E-2</v>
      </c>
    </row>
    <row r="49" spans="2:7" x14ac:dyDescent="0.25">
      <c r="B49" s="38">
        <v>45201</v>
      </c>
      <c r="C49" s="47">
        <v>138.729996</v>
      </c>
      <c r="D49" s="20">
        <f t="shared" si="0"/>
        <v>1.0823639618651182E-3</v>
      </c>
      <c r="F49" s="41">
        <v>15112</v>
      </c>
      <c r="G49" s="20">
        <f t="shared" si="1"/>
        <v>-5.4562589904272318E-4</v>
      </c>
    </row>
    <row r="50" spans="2:7" x14ac:dyDescent="0.25">
      <c r="B50" s="38">
        <v>45194</v>
      </c>
      <c r="C50" s="47">
        <v>131.85000600000001</v>
      </c>
      <c r="D50" s="20">
        <f t="shared" si="0"/>
        <v>-4.9592663435238604E-2</v>
      </c>
      <c r="F50" s="41">
        <v>14866.5</v>
      </c>
      <c r="G50" s="20">
        <f t="shared" si="1"/>
        <v>-1.6245367919534126E-2</v>
      </c>
    </row>
    <row r="51" spans="2:7" x14ac:dyDescent="0.25">
      <c r="B51" s="38">
        <v>45187</v>
      </c>
      <c r="C51" s="47">
        <v>131.25</v>
      </c>
      <c r="D51" s="20">
        <f t="shared" si="0"/>
        <v>-4.5506710102084513E-3</v>
      </c>
      <c r="F51" s="41">
        <v>14869.5</v>
      </c>
      <c r="G51" s="20">
        <f t="shared" si="1"/>
        <v>2.0179598425995593E-4</v>
      </c>
    </row>
    <row r="52" spans="2:7" x14ac:dyDescent="0.25">
      <c r="B52" s="38">
        <v>45180</v>
      </c>
      <c r="C52" s="47">
        <v>138.300003</v>
      </c>
      <c r="D52" s="20">
        <f t="shared" si="0"/>
        <v>5.3714308571428671E-2</v>
      </c>
      <c r="F52" s="41">
        <v>15435.2</v>
      </c>
      <c r="G52" s="20">
        <f t="shared" si="1"/>
        <v>3.8044318907831443E-2</v>
      </c>
    </row>
    <row r="53" spans="2:7" x14ac:dyDescent="0.25">
      <c r="B53" s="38">
        <v>45173</v>
      </c>
      <c r="C53" s="47">
        <v>137.199997</v>
      </c>
      <c r="D53" s="20">
        <f t="shared" si="0"/>
        <v>-7.9537670002798322E-3</v>
      </c>
      <c r="F53" s="41">
        <v>15297.5</v>
      </c>
      <c r="G53" s="20">
        <f t="shared" si="1"/>
        <v>-8.921167202239122E-3</v>
      </c>
    </row>
    <row r="54" spans="2:7" x14ac:dyDescent="0.25">
      <c r="B54" s="38">
        <v>45166</v>
      </c>
      <c r="C54" s="47">
        <v>136.800003</v>
      </c>
      <c r="D54" s="20">
        <f t="shared" si="0"/>
        <v>-2.9154082270131942E-3</v>
      </c>
      <c r="F54" s="41">
        <v>15516.25</v>
      </c>
      <c r="G54" s="20">
        <f t="shared" si="1"/>
        <v>1.429972217682618E-2</v>
      </c>
    </row>
    <row r="55" spans="2:7" x14ac:dyDescent="0.25">
      <c r="B55" s="38">
        <v>45159</v>
      </c>
      <c r="C55" s="47">
        <v>130.69000199999999</v>
      </c>
      <c r="D55" s="20">
        <f t="shared" si="0"/>
        <v>-4.466374902053194E-2</v>
      </c>
      <c r="F55" s="41">
        <v>14979.25</v>
      </c>
      <c r="G55" s="20">
        <f t="shared" si="1"/>
        <v>-3.460887778941435E-2</v>
      </c>
    </row>
    <row r="56" spans="2:7" x14ac:dyDescent="0.25">
      <c r="B56" s="38">
        <v>45152</v>
      </c>
      <c r="C56" s="47">
        <v>128.11000100000001</v>
      </c>
      <c r="D56" s="20">
        <f t="shared" si="0"/>
        <v>-1.974138006364079E-2</v>
      </c>
      <c r="F56" s="41">
        <v>14744</v>
      </c>
      <c r="G56" s="20">
        <f t="shared" si="1"/>
        <v>-1.5705058664485905E-2</v>
      </c>
    </row>
    <row r="57" spans="2:7" x14ac:dyDescent="0.25">
      <c r="B57" s="38">
        <v>45145</v>
      </c>
      <c r="C57" s="47">
        <v>130.16999799999999</v>
      </c>
      <c r="D57" s="20">
        <f t="shared" si="0"/>
        <v>1.6079907766139101E-2</v>
      </c>
      <c r="F57" s="41">
        <v>15095.75</v>
      </c>
      <c r="G57" s="20">
        <f t="shared" si="1"/>
        <v>2.3857162235485729E-2</v>
      </c>
    </row>
    <row r="58" spans="2:7" x14ac:dyDescent="0.25">
      <c r="B58" s="38">
        <v>45138</v>
      </c>
      <c r="C58" s="47">
        <v>128.53999300000001</v>
      </c>
      <c r="D58" s="20">
        <f t="shared" si="0"/>
        <v>-1.2522125105970949E-2</v>
      </c>
      <c r="F58" s="41">
        <v>15354</v>
      </c>
      <c r="G58" s="20">
        <f t="shared" si="1"/>
        <v>1.7107464021330454E-2</v>
      </c>
    </row>
    <row r="59" spans="2:7" x14ac:dyDescent="0.25">
      <c r="B59" s="38">
        <v>45131</v>
      </c>
      <c r="C59" s="47">
        <v>133.009995</v>
      </c>
      <c r="D59" s="20">
        <f t="shared" si="0"/>
        <v>3.4775184716246299E-2</v>
      </c>
      <c r="F59" s="41">
        <v>15847.5</v>
      </c>
      <c r="G59" s="20">
        <f t="shared" si="1"/>
        <v>3.2141461508401692E-2</v>
      </c>
    </row>
    <row r="60" spans="2:7" x14ac:dyDescent="0.25">
      <c r="B60" s="38">
        <v>45124</v>
      </c>
      <c r="C60" s="47">
        <v>120.30999799999999</v>
      </c>
      <c r="D60" s="20">
        <f t="shared" si="0"/>
        <v>-9.5481523775713284E-2</v>
      </c>
      <c r="F60" s="41">
        <v>15540</v>
      </c>
      <c r="G60" s="20">
        <f t="shared" si="1"/>
        <v>-1.940369143398013E-2</v>
      </c>
    </row>
    <row r="61" spans="2:7" x14ac:dyDescent="0.25">
      <c r="B61" s="38">
        <v>45117</v>
      </c>
      <c r="C61" s="47">
        <v>125.699997</v>
      </c>
      <c r="D61" s="20">
        <f t="shared" si="0"/>
        <v>4.4800923361332012E-2</v>
      </c>
      <c r="F61" s="41">
        <v>15694.25</v>
      </c>
      <c r="G61" s="20">
        <f t="shared" si="1"/>
        <v>9.9259974259975348E-3</v>
      </c>
    </row>
    <row r="62" spans="2:7" x14ac:dyDescent="0.25">
      <c r="B62" s="38">
        <v>45110</v>
      </c>
      <c r="C62" s="47">
        <v>120.139999</v>
      </c>
      <c r="D62" s="20">
        <f t="shared" si="0"/>
        <v>-4.4232284269664635E-2</v>
      </c>
      <c r="F62" s="41">
        <v>15181.75</v>
      </c>
      <c r="G62" s="20">
        <f t="shared" si="1"/>
        <v>-3.2655271835226318E-2</v>
      </c>
    </row>
    <row r="63" spans="2:7" x14ac:dyDescent="0.25">
      <c r="B63" s="38">
        <v>45103</v>
      </c>
      <c r="C63" s="47">
        <v>120.970001</v>
      </c>
      <c r="D63" s="20">
        <f t="shared" si="0"/>
        <v>6.9086233303530253E-3</v>
      </c>
      <c r="F63" s="41">
        <v>15337</v>
      </c>
      <c r="G63" s="20">
        <f t="shared" si="1"/>
        <v>1.0226093829762695E-2</v>
      </c>
    </row>
    <row r="64" spans="2:7" x14ac:dyDescent="0.25">
      <c r="B64" s="38">
        <v>45096</v>
      </c>
      <c r="C64" s="47">
        <v>123.019997</v>
      </c>
      <c r="D64" s="20">
        <f t="shared" si="0"/>
        <v>1.6946317128657462E-2</v>
      </c>
      <c r="F64" s="41">
        <v>15058.25</v>
      </c>
      <c r="G64" s="20">
        <f t="shared" si="1"/>
        <v>-1.817500163004504E-2</v>
      </c>
    </row>
    <row r="65" spans="2:7" x14ac:dyDescent="0.25">
      <c r="B65" s="38">
        <v>45089</v>
      </c>
      <c r="C65" s="47">
        <v>124.05999799999999</v>
      </c>
      <c r="D65" s="20">
        <f t="shared" si="0"/>
        <v>8.4539182682632497E-3</v>
      </c>
      <c r="F65" s="41">
        <v>15316.61</v>
      </c>
      <c r="G65" s="20">
        <f t="shared" si="1"/>
        <v>1.7157372204605448E-2</v>
      </c>
    </row>
    <row r="66" spans="2:7" x14ac:dyDescent="0.25">
      <c r="B66" s="38">
        <v>45082</v>
      </c>
      <c r="C66" s="47">
        <v>122.870003</v>
      </c>
      <c r="D66" s="20">
        <f t="shared" si="0"/>
        <v>-9.5920926905060933E-3</v>
      </c>
      <c r="F66" s="41">
        <v>14556.25</v>
      </c>
      <c r="G66" s="20">
        <f t="shared" si="1"/>
        <v>-4.9642838722145477E-2</v>
      </c>
    </row>
    <row r="67" spans="2:7" x14ac:dyDescent="0.25">
      <c r="B67" s="38">
        <v>45075</v>
      </c>
      <c r="C67" s="47">
        <v>125.230003</v>
      </c>
      <c r="D67" s="20">
        <f t="shared" si="0"/>
        <v>1.9207291791146108E-2</v>
      </c>
      <c r="F67" s="41">
        <v>14575.25</v>
      </c>
      <c r="G67" s="20">
        <f t="shared" si="1"/>
        <v>1.3052812365821342E-3</v>
      </c>
    </row>
    <row r="68" spans="2:7" x14ac:dyDescent="0.25">
      <c r="B68" s="38">
        <v>45068</v>
      </c>
      <c r="C68" s="47">
        <v>125.43</v>
      </c>
      <c r="D68" s="20">
        <f t="shared" si="0"/>
        <v>1.5970374128315701E-3</v>
      </c>
      <c r="F68" s="41">
        <v>14332.5</v>
      </c>
      <c r="G68" s="20">
        <f t="shared" si="1"/>
        <v>-1.6654945884290173E-2</v>
      </c>
    </row>
    <row r="69" spans="2:7" x14ac:dyDescent="0.25">
      <c r="B69" s="38">
        <v>45061</v>
      </c>
      <c r="C69" s="47">
        <v>123.25</v>
      </c>
      <c r="D69" s="20">
        <f t="shared" si="0"/>
        <v>-1.7380212070477574E-2</v>
      </c>
      <c r="F69" s="41">
        <v>13858</v>
      </c>
      <c r="G69" s="20">
        <f t="shared" si="1"/>
        <v>-3.3106575963718798E-2</v>
      </c>
    </row>
    <row r="70" spans="2:7" x14ac:dyDescent="0.25">
      <c r="B70" s="38">
        <v>45054</v>
      </c>
      <c r="C70" s="47">
        <v>117.91999800000001</v>
      </c>
      <c r="D70" s="20">
        <f t="shared" si="0"/>
        <v>-4.3245452332657197E-2</v>
      </c>
      <c r="F70" s="41">
        <v>13396.25</v>
      </c>
      <c r="G70" s="20">
        <f t="shared" si="1"/>
        <v>-3.3320103911098298E-2</v>
      </c>
    </row>
    <row r="71" spans="2:7" x14ac:dyDescent="0.25">
      <c r="B71" s="38">
        <v>45047</v>
      </c>
      <c r="C71" s="47">
        <v>106.214996</v>
      </c>
      <c r="D71" s="20">
        <f t="shared" si="0"/>
        <v>-9.9262230313131528E-2</v>
      </c>
      <c r="F71" s="41">
        <v>13317.75</v>
      </c>
      <c r="G71" s="20">
        <f t="shared" si="1"/>
        <v>-5.8598488382942682E-3</v>
      </c>
    </row>
    <row r="72" spans="2:7" x14ac:dyDescent="0.25">
      <c r="B72" s="38">
        <v>45040</v>
      </c>
      <c r="C72" s="47">
        <v>108.220001</v>
      </c>
      <c r="D72" s="20">
        <f t="shared" ref="D72:D110" si="2">C72/C71-1</f>
        <v>1.8876854262650511E-2</v>
      </c>
      <c r="F72" s="41">
        <v>13320.25</v>
      </c>
      <c r="G72" s="20">
        <f t="shared" ref="G72:G110" si="3">F72/F71-1</f>
        <v>1.8771939704520513E-4</v>
      </c>
    </row>
    <row r="73" spans="2:7" x14ac:dyDescent="0.25">
      <c r="B73" s="38">
        <v>45033</v>
      </c>
      <c r="C73" s="47">
        <v>105.910004</v>
      </c>
      <c r="D73" s="20">
        <f t="shared" si="2"/>
        <v>-2.1345379584685076E-2</v>
      </c>
      <c r="F73" s="41">
        <v>13090.5</v>
      </c>
      <c r="G73" s="20">
        <f t="shared" si="3"/>
        <v>-1.724817477149454E-2</v>
      </c>
    </row>
    <row r="74" spans="2:7" x14ac:dyDescent="0.25">
      <c r="B74" s="38">
        <v>45026</v>
      </c>
      <c r="C74" s="47">
        <v>109.459999</v>
      </c>
      <c r="D74" s="20">
        <f t="shared" si="2"/>
        <v>3.3518977111925974E-2</v>
      </c>
      <c r="F74" s="41">
        <v>13181.25</v>
      </c>
      <c r="G74" s="20">
        <f t="shared" si="3"/>
        <v>6.9325083075513216E-3</v>
      </c>
    </row>
    <row r="75" spans="2:7" x14ac:dyDescent="0.25">
      <c r="B75" s="38">
        <v>45019</v>
      </c>
      <c r="C75" s="47">
        <v>108.900002</v>
      </c>
      <c r="D75" s="20">
        <f t="shared" si="2"/>
        <v>-5.1159967578657817E-3</v>
      </c>
      <c r="F75" s="41">
        <v>13170.75</v>
      </c>
      <c r="G75" s="20">
        <f t="shared" si="3"/>
        <v>-7.9658605974397556E-4</v>
      </c>
    </row>
    <row r="76" spans="2:7" x14ac:dyDescent="0.25">
      <c r="B76" s="38">
        <v>45012</v>
      </c>
      <c r="C76" s="47">
        <v>104</v>
      </c>
      <c r="D76" s="20">
        <f t="shared" si="2"/>
        <v>-4.4995426170882924E-2</v>
      </c>
      <c r="F76" s="41">
        <v>13301.75</v>
      </c>
      <c r="G76" s="20">
        <f t="shared" si="3"/>
        <v>9.946282482015123E-3</v>
      </c>
    </row>
    <row r="77" spans="2:7" x14ac:dyDescent="0.25">
      <c r="B77" s="38">
        <v>45005</v>
      </c>
      <c r="C77" s="47">
        <v>106.05999799999999</v>
      </c>
      <c r="D77" s="20">
        <f t="shared" si="2"/>
        <v>1.9807673076922994E-2</v>
      </c>
      <c r="F77" s="41">
        <v>12890.25</v>
      </c>
      <c r="G77" s="20">
        <f t="shared" si="3"/>
        <v>-3.0935779126806673E-2</v>
      </c>
    </row>
    <row r="78" spans="2:7" x14ac:dyDescent="0.25">
      <c r="B78" s="38">
        <v>44998</v>
      </c>
      <c r="C78" s="47">
        <v>102.459999</v>
      </c>
      <c r="D78" s="20">
        <f t="shared" si="2"/>
        <v>-3.3943042314596328E-2</v>
      </c>
      <c r="F78" s="41">
        <v>12594.65</v>
      </c>
      <c r="G78" s="20">
        <f t="shared" si="3"/>
        <v>-2.2932061053897335E-2</v>
      </c>
    </row>
    <row r="79" spans="2:7" x14ac:dyDescent="0.25">
      <c r="B79" s="38">
        <v>44991</v>
      </c>
      <c r="C79" s="47">
        <v>91.010002</v>
      </c>
      <c r="D79" s="20">
        <f t="shared" si="2"/>
        <v>-0.11175089900205837</v>
      </c>
      <c r="F79" s="41">
        <v>11840.25</v>
      </c>
      <c r="G79" s="20">
        <f t="shared" si="3"/>
        <v>-5.9898448944591509E-2</v>
      </c>
    </row>
    <row r="80" spans="2:7" x14ac:dyDescent="0.25">
      <c r="B80" s="38">
        <v>44984</v>
      </c>
      <c r="C80" s="47">
        <v>94.019997000000004</v>
      </c>
      <c r="D80" s="20">
        <f t="shared" si="2"/>
        <v>3.3073232983776846E-2</v>
      </c>
      <c r="F80" s="41">
        <v>12311.25</v>
      </c>
      <c r="G80" s="20">
        <f t="shared" si="3"/>
        <v>3.9779565465256184E-2</v>
      </c>
    </row>
    <row r="81" spans="2:7" x14ac:dyDescent="0.25">
      <c r="B81" s="38">
        <v>44977</v>
      </c>
      <c r="C81" s="47">
        <v>89.349997999999999</v>
      </c>
      <c r="D81" s="20">
        <f t="shared" si="2"/>
        <v>-4.9670273867377435E-2</v>
      </c>
      <c r="F81" s="41">
        <v>11997</v>
      </c>
      <c r="G81" s="20">
        <f t="shared" si="3"/>
        <v>-2.5525434054218699E-2</v>
      </c>
    </row>
    <row r="82" spans="2:7" x14ac:dyDescent="0.25">
      <c r="B82" s="38">
        <v>44970</v>
      </c>
      <c r="C82" s="47">
        <v>94.589995999999999</v>
      </c>
      <c r="D82" s="20">
        <f t="shared" si="2"/>
        <v>5.8645753970805847E-2</v>
      </c>
      <c r="F82" s="41">
        <v>12390</v>
      </c>
      <c r="G82" s="20">
        <f t="shared" si="3"/>
        <v>3.275818954738674E-2</v>
      </c>
    </row>
    <row r="83" spans="2:7" x14ac:dyDescent="0.25">
      <c r="B83" s="38">
        <v>44963</v>
      </c>
      <c r="C83" s="47">
        <v>94.860000999999997</v>
      </c>
      <c r="D83" s="20">
        <f t="shared" si="2"/>
        <v>2.8544773381742328E-3</v>
      </c>
      <c r="F83" s="41">
        <v>12346.25</v>
      </c>
      <c r="G83" s="20">
        <f t="shared" si="3"/>
        <v>-3.5310734463276372E-3</v>
      </c>
    </row>
    <row r="84" spans="2:7" x14ac:dyDescent="0.25">
      <c r="B84" s="38">
        <v>44956</v>
      </c>
      <c r="C84" s="47">
        <v>105.220001</v>
      </c>
      <c r="D84" s="20">
        <f t="shared" si="2"/>
        <v>0.10921357675296672</v>
      </c>
      <c r="F84" s="41">
        <v>12624</v>
      </c>
      <c r="G84" s="20">
        <f t="shared" si="3"/>
        <v>2.2496709527184411E-2</v>
      </c>
    </row>
    <row r="85" spans="2:7" x14ac:dyDescent="0.25">
      <c r="B85" s="38">
        <v>44949</v>
      </c>
      <c r="C85" s="47">
        <v>100.709999</v>
      </c>
      <c r="D85" s="20">
        <f t="shared" si="2"/>
        <v>-4.2862592255630161E-2</v>
      </c>
      <c r="F85" s="41">
        <v>12222.25</v>
      </c>
      <c r="G85" s="20">
        <f t="shared" si="3"/>
        <v>-3.1824302915082425E-2</v>
      </c>
    </row>
    <row r="86" spans="2:7" x14ac:dyDescent="0.25">
      <c r="B86" s="38">
        <v>44942</v>
      </c>
      <c r="C86" s="47">
        <v>99.279999000000004</v>
      </c>
      <c r="D86" s="20">
        <f t="shared" si="2"/>
        <v>-1.4199185921946023E-2</v>
      </c>
      <c r="F86" s="41">
        <v>11677</v>
      </c>
      <c r="G86" s="20">
        <f t="shared" si="3"/>
        <v>-4.46112622471313E-2</v>
      </c>
    </row>
    <row r="87" spans="2:7" x14ac:dyDescent="0.25">
      <c r="B87" s="38">
        <v>44935</v>
      </c>
      <c r="C87" s="47">
        <v>92.800003000000004</v>
      </c>
      <c r="D87" s="20">
        <f t="shared" si="2"/>
        <v>-6.5269903961219788E-2</v>
      </c>
      <c r="F87" s="41">
        <v>11608</v>
      </c>
      <c r="G87" s="20">
        <f t="shared" si="3"/>
        <v>-5.9090519825297783E-3</v>
      </c>
    </row>
    <row r="88" spans="2:7" x14ac:dyDescent="0.25">
      <c r="B88" s="38">
        <v>44928</v>
      </c>
      <c r="C88" s="47">
        <v>88.160004000000001</v>
      </c>
      <c r="D88" s="20">
        <f t="shared" si="2"/>
        <v>-4.9999987607759033E-2</v>
      </c>
      <c r="F88" s="41">
        <v>11113.5</v>
      </c>
      <c r="G88" s="20">
        <f t="shared" si="3"/>
        <v>-4.2599931082012432E-2</v>
      </c>
    </row>
    <row r="89" spans="2:7" x14ac:dyDescent="0.25">
      <c r="B89" s="38">
        <v>44921</v>
      </c>
      <c r="C89" s="47">
        <v>88.730002999999996</v>
      </c>
      <c r="D89" s="20">
        <f t="shared" si="2"/>
        <v>6.4655056050133553E-3</v>
      </c>
      <c r="F89" s="41">
        <v>11022.25</v>
      </c>
      <c r="G89" s="20">
        <f t="shared" si="3"/>
        <v>-8.2107346920412549E-3</v>
      </c>
    </row>
    <row r="90" spans="2:7" x14ac:dyDescent="0.25">
      <c r="B90" s="38">
        <v>44914</v>
      </c>
      <c r="C90" s="47">
        <v>89.809997999999993</v>
      </c>
      <c r="D90" s="20">
        <f t="shared" si="2"/>
        <v>1.217170025340808E-2</v>
      </c>
      <c r="F90" s="41">
        <v>11075.25</v>
      </c>
      <c r="G90" s="20">
        <f t="shared" si="3"/>
        <v>4.8084556238516818E-3</v>
      </c>
    </row>
    <row r="91" spans="2:7" x14ac:dyDescent="0.25">
      <c r="B91" s="38">
        <v>44907</v>
      </c>
      <c r="C91" s="47">
        <v>90.860000999999997</v>
      </c>
      <c r="D91" s="20">
        <f t="shared" si="2"/>
        <v>1.1691382066393086E-2</v>
      </c>
      <c r="F91" s="41">
        <v>11327.04</v>
      </c>
      <c r="G91" s="20">
        <f t="shared" si="3"/>
        <v>2.2734475519740061E-2</v>
      </c>
    </row>
    <row r="92" spans="2:7" x14ac:dyDescent="0.25">
      <c r="B92" s="38">
        <v>44900</v>
      </c>
      <c r="C92" s="47">
        <v>93.07</v>
      </c>
      <c r="D92" s="20">
        <f t="shared" si="2"/>
        <v>2.4323123218983778E-2</v>
      </c>
      <c r="F92" s="41">
        <v>11569.75</v>
      </c>
      <c r="G92" s="20">
        <f t="shared" si="3"/>
        <v>2.142748679266604E-2</v>
      </c>
    </row>
    <row r="93" spans="2:7" x14ac:dyDescent="0.25">
      <c r="B93" s="38">
        <v>44893</v>
      </c>
      <c r="C93" s="47">
        <v>100.83000199999999</v>
      </c>
      <c r="D93" s="20">
        <f t="shared" si="2"/>
        <v>8.337812399269362E-2</v>
      </c>
      <c r="F93" s="41">
        <v>12010.25</v>
      </c>
      <c r="G93" s="20">
        <f t="shared" si="3"/>
        <v>3.8073424231292785E-2</v>
      </c>
    </row>
    <row r="94" spans="2:7" x14ac:dyDescent="0.25">
      <c r="B94" s="38">
        <v>44886</v>
      </c>
      <c r="C94" s="47">
        <v>97.599997999999999</v>
      </c>
      <c r="D94" s="20">
        <f t="shared" si="2"/>
        <v>-3.2034155865632075E-2</v>
      </c>
      <c r="F94" s="41">
        <v>11782.75</v>
      </c>
      <c r="G94" s="20">
        <f t="shared" si="3"/>
        <v>-1.8942153577152898E-2</v>
      </c>
    </row>
    <row r="95" spans="2:7" x14ac:dyDescent="0.25">
      <c r="B95" s="38">
        <v>44879</v>
      </c>
      <c r="C95" s="47">
        <v>97.800003000000004</v>
      </c>
      <c r="D95" s="20">
        <f t="shared" si="2"/>
        <v>2.0492315993696497E-3</v>
      </c>
      <c r="F95" s="41">
        <v>11708</v>
      </c>
      <c r="G95" s="20">
        <f t="shared" si="3"/>
        <v>-6.3440198595404729E-3</v>
      </c>
    </row>
    <row r="96" spans="2:7" x14ac:dyDescent="0.25">
      <c r="B96" s="38">
        <v>44872</v>
      </c>
      <c r="C96" s="47">
        <v>96.730002999999996</v>
      </c>
      <c r="D96" s="20">
        <f t="shared" si="2"/>
        <v>-1.0940694960919428E-2</v>
      </c>
      <c r="F96" s="41">
        <v>11848</v>
      </c>
      <c r="G96" s="20">
        <f t="shared" si="3"/>
        <v>1.1957635804578093E-2</v>
      </c>
    </row>
    <row r="97" spans="2:7" x14ac:dyDescent="0.25">
      <c r="B97" s="38">
        <v>44865</v>
      </c>
      <c r="C97" s="47">
        <v>86.699996999999996</v>
      </c>
      <c r="D97" s="20">
        <f t="shared" si="2"/>
        <v>-0.10369074422544988</v>
      </c>
      <c r="F97" s="41">
        <v>10890.25</v>
      </c>
      <c r="G97" s="20">
        <f t="shared" si="3"/>
        <v>-8.0836428089128942E-2</v>
      </c>
    </row>
    <row r="98" spans="2:7" x14ac:dyDescent="0.25">
      <c r="B98" s="38">
        <v>44858</v>
      </c>
      <c r="C98" s="47">
        <v>96.580001999999993</v>
      </c>
      <c r="D98" s="20">
        <f t="shared" si="2"/>
        <v>0.11395623231682461</v>
      </c>
      <c r="F98" s="41">
        <v>11587</v>
      </c>
      <c r="G98" s="20">
        <f t="shared" si="3"/>
        <v>6.3979247492022662E-2</v>
      </c>
    </row>
    <row r="99" spans="2:7" x14ac:dyDescent="0.25">
      <c r="B99" s="38">
        <v>44851</v>
      </c>
      <c r="C99" s="47">
        <v>101.480003</v>
      </c>
      <c r="D99" s="20">
        <f t="shared" si="2"/>
        <v>5.0735151154790881E-2</v>
      </c>
      <c r="F99" s="41">
        <v>11358.5</v>
      </c>
      <c r="G99" s="20">
        <f t="shared" si="3"/>
        <v>-1.9720376283766328E-2</v>
      </c>
    </row>
    <row r="100" spans="2:7" x14ac:dyDescent="0.25">
      <c r="B100" s="38">
        <v>44844</v>
      </c>
      <c r="C100" s="47">
        <v>97.18</v>
      </c>
      <c r="D100" s="20">
        <f t="shared" si="2"/>
        <v>-4.2372909665759351E-2</v>
      </c>
      <c r="F100" s="41">
        <v>10744</v>
      </c>
      <c r="G100" s="20">
        <f t="shared" si="3"/>
        <v>-5.4100453404939075E-2</v>
      </c>
    </row>
    <row r="101" spans="2:7" x14ac:dyDescent="0.25">
      <c r="B101" s="38">
        <v>44837</v>
      </c>
      <c r="C101" s="47">
        <v>99.57</v>
      </c>
      <c r="D101" s="20">
        <f t="shared" si="2"/>
        <v>2.4593537764971973E-2</v>
      </c>
      <c r="F101" s="41">
        <v>11101.5</v>
      </c>
      <c r="G101" s="20">
        <f t="shared" si="3"/>
        <v>3.3274385703648601E-2</v>
      </c>
    </row>
    <row r="102" spans="2:7" x14ac:dyDescent="0.25">
      <c r="B102" s="38">
        <v>44830</v>
      </c>
      <c r="C102" s="47">
        <v>96.150002000000001</v>
      </c>
      <c r="D102" s="20">
        <f t="shared" si="2"/>
        <v>-3.434767500251068E-2</v>
      </c>
      <c r="F102" s="41">
        <v>11035.5</v>
      </c>
      <c r="G102" s="20">
        <f t="shared" si="3"/>
        <v>-5.9451425483042497E-3</v>
      </c>
    </row>
    <row r="103" spans="2:7" x14ac:dyDescent="0.25">
      <c r="B103" s="38">
        <v>44823</v>
      </c>
      <c r="C103" s="47">
        <v>99.169998000000007</v>
      </c>
      <c r="D103" s="20">
        <f t="shared" si="2"/>
        <v>3.1409214115253103E-2</v>
      </c>
      <c r="F103" s="41">
        <v>11376.75</v>
      </c>
      <c r="G103" s="20">
        <f t="shared" si="3"/>
        <v>3.0922930542340632E-2</v>
      </c>
    </row>
    <row r="104" spans="2:7" x14ac:dyDescent="0.25">
      <c r="B104" s="38">
        <v>44816</v>
      </c>
      <c r="C104" s="47">
        <v>103.629997</v>
      </c>
      <c r="D104" s="20">
        <f t="shared" si="2"/>
        <v>4.4973269032434482E-2</v>
      </c>
      <c r="F104" s="41">
        <v>11814.58</v>
      </c>
      <c r="G104" s="20">
        <f t="shared" si="3"/>
        <v>3.8484628738435944E-2</v>
      </c>
    </row>
    <row r="105" spans="2:7" x14ac:dyDescent="0.25">
      <c r="B105" s="38">
        <v>44809</v>
      </c>
      <c r="C105" s="47">
        <v>111.779999</v>
      </c>
      <c r="D105" s="20">
        <f t="shared" si="2"/>
        <v>7.8645201543332988E-2</v>
      </c>
      <c r="F105" s="41">
        <v>12592.5</v>
      </c>
      <c r="G105" s="20">
        <f t="shared" si="3"/>
        <v>6.5844067245725224E-2</v>
      </c>
    </row>
    <row r="106" spans="2:7" x14ac:dyDescent="0.25">
      <c r="B106" s="38">
        <v>44802</v>
      </c>
      <c r="C106" s="47">
        <v>108.68</v>
      </c>
      <c r="D106" s="20">
        <f t="shared" si="2"/>
        <v>-2.7733038358678019E-2</v>
      </c>
      <c r="F106" s="41">
        <v>12104.25</v>
      </c>
      <c r="G106" s="20">
        <f t="shared" si="3"/>
        <v>-3.8773079213817785E-2</v>
      </c>
    </row>
    <row r="107" spans="2:7" x14ac:dyDescent="0.25">
      <c r="B107" s="38">
        <v>44795</v>
      </c>
      <c r="C107" s="47">
        <v>111.300003</v>
      </c>
      <c r="D107" s="20">
        <f t="shared" si="2"/>
        <v>2.4107499079867534E-2</v>
      </c>
      <c r="F107" s="41">
        <v>12620.5</v>
      </c>
      <c r="G107" s="20">
        <f t="shared" si="3"/>
        <v>4.2650308775843193E-2</v>
      </c>
    </row>
    <row r="108" spans="2:7" x14ac:dyDescent="0.25">
      <c r="B108" s="38">
        <v>44788</v>
      </c>
      <c r="C108" s="47">
        <v>118.120003</v>
      </c>
      <c r="D108" s="20">
        <f t="shared" si="2"/>
        <v>6.1275829435512241E-2</v>
      </c>
      <c r="F108" s="41">
        <v>13268.5</v>
      </c>
      <c r="G108" s="20">
        <f t="shared" si="3"/>
        <v>5.1345033873459789E-2</v>
      </c>
    </row>
    <row r="109" spans="2:7" x14ac:dyDescent="0.25">
      <c r="B109" s="38">
        <v>44781</v>
      </c>
      <c r="C109" s="47">
        <v>122.650002</v>
      </c>
      <c r="D109" s="20">
        <f t="shared" si="2"/>
        <v>3.835082022475067E-2</v>
      </c>
      <c r="F109" s="41">
        <v>13577.75</v>
      </c>
      <c r="G109" s="20">
        <f t="shared" si="3"/>
        <v>2.330708067980547E-2</v>
      </c>
    </row>
    <row r="110" spans="2:7" x14ac:dyDescent="0.25">
      <c r="B110" s="38">
        <v>44774</v>
      </c>
      <c r="C110" s="47">
        <v>118.220001</v>
      </c>
      <c r="D110" s="20">
        <f t="shared" si="2"/>
        <v>-3.6119045477064127E-2</v>
      </c>
      <c r="F110" s="41">
        <v>13228.75</v>
      </c>
      <c r="G110" s="20">
        <f t="shared" si="3"/>
        <v>-2.5703816906335719E-2</v>
      </c>
    </row>
    <row r="111" spans="2:7" x14ac:dyDescent="0.25">
      <c r="B111" s="38"/>
      <c r="C111" s="40"/>
      <c r="D111" s="20"/>
      <c r="F111" s="36"/>
      <c r="G111" s="18"/>
    </row>
    <row r="112" spans="2:7" x14ac:dyDescent="0.25">
      <c r="B112" s="38"/>
      <c r="D112" s="20"/>
      <c r="F112" s="36"/>
      <c r="G112" s="18"/>
    </row>
    <row r="113" spans="2:7" x14ac:dyDescent="0.25">
      <c r="B113" s="38"/>
      <c r="C113" s="39"/>
      <c r="D113" s="20"/>
      <c r="F113" s="36"/>
      <c r="G113" s="18"/>
    </row>
    <row r="114" spans="2:7" x14ac:dyDescent="0.25">
      <c r="B114" s="38"/>
      <c r="C114" s="39"/>
      <c r="D114" s="20"/>
      <c r="F114" s="36"/>
      <c r="G114" s="18"/>
    </row>
    <row r="115" spans="2:7" x14ac:dyDescent="0.25">
      <c r="B115" s="38"/>
      <c r="C115" s="39"/>
      <c r="D115" s="20"/>
      <c r="F115" s="36"/>
      <c r="G115" s="18"/>
    </row>
    <row r="116" spans="2:7" x14ac:dyDescent="0.25">
      <c r="B116" s="38"/>
      <c r="C116" s="39"/>
      <c r="D116" s="20"/>
      <c r="F116" s="36"/>
      <c r="G116" s="18"/>
    </row>
    <row r="117" spans="2:7" x14ac:dyDescent="0.25">
      <c r="B117" s="38"/>
      <c r="C117" s="39"/>
      <c r="D117" s="20"/>
      <c r="F117" s="36"/>
      <c r="G117" s="18"/>
    </row>
    <row r="118" spans="2:7" x14ac:dyDescent="0.25">
      <c r="B118" s="38"/>
      <c r="C118" s="39"/>
      <c r="D118" s="20"/>
      <c r="F118" s="36"/>
      <c r="G118" s="18"/>
    </row>
    <row r="119" spans="2:7" x14ac:dyDescent="0.25">
      <c r="B119" s="38"/>
      <c r="C119" s="39"/>
      <c r="D119" s="20"/>
      <c r="F119" s="36"/>
      <c r="G119" s="18"/>
    </row>
    <row r="120" spans="2:7" x14ac:dyDescent="0.25">
      <c r="B120" s="38"/>
      <c r="C120" s="39"/>
      <c r="D120" s="20"/>
      <c r="F120" s="36"/>
      <c r="G120" s="18"/>
    </row>
    <row r="121" spans="2:7" x14ac:dyDescent="0.25">
      <c r="B121" s="38"/>
      <c r="C121" s="39"/>
      <c r="D121" s="20"/>
      <c r="F121" s="36"/>
      <c r="G121" s="18"/>
    </row>
    <row r="122" spans="2:7" x14ac:dyDescent="0.25">
      <c r="B122" s="38"/>
      <c r="C122" s="39"/>
      <c r="D122" s="20"/>
      <c r="F122" s="36"/>
      <c r="G122" s="18"/>
    </row>
    <row r="123" spans="2:7" x14ac:dyDescent="0.25">
      <c r="B123" s="38"/>
      <c r="C123" s="39"/>
      <c r="D123" s="20"/>
      <c r="F123" s="36"/>
      <c r="G123" s="18"/>
    </row>
    <row r="124" spans="2:7" x14ac:dyDescent="0.25">
      <c r="B124" s="38"/>
      <c r="C124" s="39"/>
      <c r="D124" s="20"/>
      <c r="F124" s="36"/>
      <c r="G124" s="18"/>
    </row>
    <row r="125" spans="2:7" x14ac:dyDescent="0.25">
      <c r="B125" s="38"/>
      <c r="C125" s="39"/>
      <c r="D125" s="20"/>
      <c r="F125" s="36"/>
      <c r="G125" s="18"/>
    </row>
    <row r="126" spans="2:7" x14ac:dyDescent="0.25">
      <c r="B126" s="38"/>
      <c r="C126" s="39"/>
      <c r="D126" s="20"/>
      <c r="F126" s="36"/>
      <c r="G126" s="18"/>
    </row>
    <row r="127" spans="2:7" x14ac:dyDescent="0.25">
      <c r="B127" s="38"/>
      <c r="C127" s="39"/>
      <c r="D127" s="20"/>
      <c r="F127" s="36"/>
      <c r="G127" s="18"/>
    </row>
    <row r="128" spans="2:7" x14ac:dyDescent="0.25">
      <c r="B128" s="38"/>
      <c r="C128" s="39"/>
      <c r="D128" s="20"/>
      <c r="F128" s="36"/>
      <c r="G128" s="18"/>
    </row>
    <row r="129" spans="2:7" x14ac:dyDescent="0.25">
      <c r="B129" s="38"/>
      <c r="C129" s="39"/>
      <c r="D129" s="20"/>
      <c r="F129" s="36"/>
      <c r="G129" s="18"/>
    </row>
    <row r="130" spans="2:7" x14ac:dyDescent="0.25">
      <c r="B130" s="38"/>
      <c r="C130" s="39"/>
      <c r="D130" s="20"/>
      <c r="F130" s="36"/>
      <c r="G130" s="18"/>
    </row>
    <row r="131" spans="2:7" x14ac:dyDescent="0.25">
      <c r="B131" s="38"/>
      <c r="C131" s="39"/>
      <c r="D131" s="20"/>
      <c r="F131" s="36"/>
      <c r="G131" s="18"/>
    </row>
    <row r="132" spans="2:7" x14ac:dyDescent="0.25">
      <c r="B132" s="38"/>
      <c r="C132" s="39"/>
      <c r="D132" s="20"/>
      <c r="F132" s="36"/>
      <c r="G132" s="18"/>
    </row>
    <row r="133" spans="2:7" x14ac:dyDescent="0.25">
      <c r="B133" s="38"/>
      <c r="C133" s="39"/>
      <c r="D133" s="20"/>
      <c r="F133" s="36"/>
      <c r="G133" s="18"/>
    </row>
    <row r="134" spans="2:7" x14ac:dyDescent="0.25">
      <c r="B134" s="38"/>
      <c r="C134" s="39"/>
      <c r="D134" s="20"/>
      <c r="F134" s="36"/>
      <c r="G134" s="18"/>
    </row>
    <row r="135" spans="2:7" x14ac:dyDescent="0.25">
      <c r="B135" s="38"/>
      <c r="C135" s="39"/>
      <c r="D135" s="20"/>
      <c r="F135" s="36"/>
      <c r="G135" s="18"/>
    </row>
    <row r="136" spans="2:7" x14ac:dyDescent="0.25">
      <c r="B136" s="38"/>
      <c r="C136" s="39"/>
      <c r="D136" s="20"/>
      <c r="F136" s="36"/>
      <c r="G136" s="18"/>
    </row>
    <row r="137" spans="2:7" x14ac:dyDescent="0.25">
      <c r="B137" s="38"/>
      <c r="C137" s="39"/>
      <c r="D137" s="20"/>
      <c r="F137" s="36"/>
      <c r="G137" s="18"/>
    </row>
    <row r="138" spans="2:7" x14ac:dyDescent="0.25">
      <c r="B138" s="38"/>
      <c r="C138" s="39"/>
      <c r="D138" s="20"/>
      <c r="F138" s="36"/>
      <c r="G138" s="18"/>
    </row>
    <row r="139" spans="2:7" x14ac:dyDescent="0.25">
      <c r="B139" s="38"/>
      <c r="C139" s="39"/>
      <c r="D139" s="20"/>
      <c r="F139" s="36"/>
      <c r="G139" s="18"/>
    </row>
    <row r="140" spans="2:7" x14ac:dyDescent="0.25">
      <c r="B140" s="38"/>
      <c r="C140" s="39"/>
      <c r="D140" s="20"/>
      <c r="F140" s="36"/>
      <c r="G140" s="18"/>
    </row>
    <row r="141" spans="2:7" x14ac:dyDescent="0.25">
      <c r="B141" s="38"/>
      <c r="C141" s="39"/>
      <c r="D141" s="20"/>
      <c r="F141" s="36"/>
      <c r="G141" s="18"/>
    </row>
    <row r="142" spans="2:7" x14ac:dyDescent="0.25">
      <c r="B142" s="38"/>
      <c r="C142" s="39"/>
      <c r="D142" s="20"/>
      <c r="F142" s="36"/>
      <c r="G142" s="18"/>
    </row>
    <row r="143" spans="2:7" x14ac:dyDescent="0.25">
      <c r="B143" s="38"/>
      <c r="C143" s="39"/>
      <c r="D143" s="20"/>
      <c r="F143" s="36"/>
      <c r="G143" s="18"/>
    </row>
    <row r="144" spans="2:7" x14ac:dyDescent="0.25">
      <c r="B144" s="38"/>
      <c r="C144" s="39"/>
      <c r="D144" s="20"/>
      <c r="F144" s="36"/>
      <c r="G144" s="18"/>
    </row>
    <row r="145" spans="2:7" x14ac:dyDescent="0.25">
      <c r="B145" s="38"/>
      <c r="C145" s="39"/>
      <c r="D145" s="20"/>
      <c r="F145" s="36"/>
      <c r="G145" s="18"/>
    </row>
    <row r="146" spans="2:7" x14ac:dyDescent="0.25">
      <c r="B146" s="38"/>
      <c r="C146" s="39"/>
      <c r="D146" s="20"/>
      <c r="F146" s="36"/>
      <c r="G146" s="18"/>
    </row>
    <row r="147" spans="2:7" x14ac:dyDescent="0.25">
      <c r="B147" s="38"/>
      <c r="C147" s="39"/>
      <c r="D147" s="20"/>
      <c r="F147" s="36"/>
      <c r="G147" s="18"/>
    </row>
    <row r="148" spans="2:7" x14ac:dyDescent="0.25">
      <c r="B148" s="38"/>
      <c r="C148" s="39"/>
      <c r="D148" s="20"/>
      <c r="F148" s="36"/>
      <c r="G148" s="18"/>
    </row>
    <row r="149" spans="2:7" x14ac:dyDescent="0.25">
      <c r="B149" s="38"/>
      <c r="C149" s="39"/>
      <c r="D149" s="20"/>
      <c r="F149" s="36"/>
      <c r="G149" s="18"/>
    </row>
    <row r="150" spans="2:7" x14ac:dyDescent="0.25">
      <c r="B150" s="38"/>
      <c r="C150" s="39"/>
      <c r="D150" s="20"/>
      <c r="F150" s="36"/>
      <c r="G150" s="18"/>
    </row>
    <row r="151" spans="2:7" x14ac:dyDescent="0.25">
      <c r="B151" s="38"/>
      <c r="C151" s="39"/>
      <c r="D151" s="20"/>
      <c r="F151" s="36"/>
      <c r="G151" s="18"/>
    </row>
    <row r="152" spans="2:7" x14ac:dyDescent="0.25">
      <c r="B152" s="38"/>
      <c r="C152" s="39"/>
      <c r="D152" s="20"/>
      <c r="F152" s="36"/>
      <c r="G152" s="18"/>
    </row>
    <row r="153" spans="2:7" x14ac:dyDescent="0.25">
      <c r="B153" s="38"/>
      <c r="C153" s="39"/>
      <c r="D153" s="20"/>
      <c r="F153" s="36"/>
      <c r="G153" s="18"/>
    </row>
    <row r="154" spans="2:7" x14ac:dyDescent="0.25">
      <c r="B154" s="38"/>
      <c r="C154" s="39"/>
      <c r="D154" s="20"/>
      <c r="F154" s="36"/>
      <c r="G154" s="18"/>
    </row>
    <row r="155" spans="2:7" x14ac:dyDescent="0.25">
      <c r="B155" s="38"/>
      <c r="C155" s="39"/>
      <c r="D155" s="20"/>
      <c r="F155" s="36"/>
      <c r="G155" s="18"/>
    </row>
    <row r="156" spans="2:7" x14ac:dyDescent="0.25">
      <c r="B156" s="38"/>
      <c r="C156" s="39"/>
      <c r="D156" s="20"/>
      <c r="F156" s="36"/>
      <c r="G156" s="18"/>
    </row>
    <row r="157" spans="2:7" x14ac:dyDescent="0.25">
      <c r="B157" s="38"/>
      <c r="C157" s="39"/>
      <c r="D157" s="20"/>
      <c r="F157" s="36"/>
      <c r="G157" s="18"/>
    </row>
    <row r="158" spans="2:7" x14ac:dyDescent="0.25">
      <c r="B158" s="38"/>
      <c r="C158" s="39"/>
      <c r="D158" s="20"/>
      <c r="F158" s="36"/>
      <c r="G158" s="18"/>
    </row>
    <row r="159" spans="2:7" x14ac:dyDescent="0.25">
      <c r="B159" s="38"/>
      <c r="C159" s="39"/>
      <c r="D159" s="20"/>
      <c r="F159" s="36"/>
      <c r="G159" s="18"/>
    </row>
    <row r="160" spans="2:7" x14ac:dyDescent="0.25">
      <c r="B160" s="38"/>
      <c r="C160" s="39"/>
      <c r="D160" s="20"/>
      <c r="F160" s="36"/>
      <c r="G160" s="18"/>
    </row>
    <row r="161" spans="2:7" x14ac:dyDescent="0.25">
      <c r="B161" s="38"/>
      <c r="C161" s="39"/>
      <c r="D161" s="20"/>
      <c r="F161" s="36"/>
      <c r="G161" s="18"/>
    </row>
    <row r="162" spans="2:7" x14ac:dyDescent="0.25">
      <c r="B162" s="38"/>
      <c r="C162" s="39"/>
      <c r="D162" s="20"/>
      <c r="F162" s="36"/>
      <c r="G162" s="18"/>
    </row>
    <row r="163" spans="2:7" x14ac:dyDescent="0.25">
      <c r="B163" s="38"/>
      <c r="C163" s="39"/>
      <c r="D163" s="20"/>
      <c r="F163" s="36"/>
      <c r="G163" s="18"/>
    </row>
    <row r="164" spans="2:7" x14ac:dyDescent="0.25">
      <c r="B164" s="38"/>
      <c r="C164" s="39"/>
      <c r="D164" s="20"/>
      <c r="F164" s="36"/>
      <c r="G164" s="18"/>
    </row>
    <row r="165" spans="2:7" x14ac:dyDescent="0.25">
      <c r="B165" s="38"/>
      <c r="C165" s="39"/>
      <c r="D165" s="20"/>
      <c r="F165" s="36"/>
      <c r="G165" s="18"/>
    </row>
    <row r="166" spans="2:7" x14ac:dyDescent="0.25">
      <c r="B166" s="38"/>
      <c r="C166" s="39"/>
      <c r="D166" s="20"/>
      <c r="F166" s="36"/>
      <c r="G166" s="18"/>
    </row>
    <row r="167" spans="2:7" x14ac:dyDescent="0.25">
      <c r="B167" s="38"/>
      <c r="C167" s="39"/>
      <c r="D167" s="20"/>
      <c r="F167" s="36"/>
      <c r="G167" s="18"/>
    </row>
    <row r="168" spans="2:7" x14ac:dyDescent="0.25">
      <c r="B168" s="38"/>
      <c r="C168" s="39"/>
      <c r="D168" s="20"/>
      <c r="F168" s="36"/>
      <c r="G168" s="18"/>
    </row>
    <row r="169" spans="2:7" x14ac:dyDescent="0.25">
      <c r="B169" s="38"/>
      <c r="C169" s="39"/>
      <c r="D169" s="20"/>
      <c r="F169" s="36"/>
      <c r="G169" s="18"/>
    </row>
    <row r="170" spans="2:7" x14ac:dyDescent="0.25">
      <c r="B170" s="38"/>
      <c r="C170" s="39"/>
      <c r="D170" s="20"/>
      <c r="F170" s="36"/>
      <c r="G170" s="18"/>
    </row>
    <row r="171" spans="2:7" x14ac:dyDescent="0.25">
      <c r="B171" s="38"/>
      <c r="C171" s="39"/>
      <c r="D171" s="20"/>
      <c r="F171" s="36"/>
      <c r="G171" s="18"/>
    </row>
    <row r="172" spans="2:7" x14ac:dyDescent="0.25">
      <c r="B172" s="38"/>
      <c r="C172" s="39"/>
      <c r="D172" s="20"/>
      <c r="F172" s="36"/>
      <c r="G172" s="18"/>
    </row>
    <row r="173" spans="2:7" x14ac:dyDescent="0.25">
      <c r="B173" s="38"/>
      <c r="C173" s="39"/>
      <c r="D173" s="20"/>
      <c r="F173" s="36"/>
      <c r="G173" s="18"/>
    </row>
    <row r="174" spans="2:7" x14ac:dyDescent="0.25">
      <c r="B174" s="38"/>
      <c r="C174" s="39"/>
      <c r="D174" s="20"/>
      <c r="F174" s="36"/>
      <c r="G174" s="18"/>
    </row>
    <row r="175" spans="2:7" x14ac:dyDescent="0.25">
      <c r="B175" s="38"/>
      <c r="C175" s="39"/>
      <c r="D175" s="20"/>
      <c r="F175" s="36"/>
      <c r="G175" s="18"/>
    </row>
    <row r="176" spans="2:7" x14ac:dyDescent="0.25">
      <c r="B176" s="38"/>
      <c r="C176" s="39"/>
      <c r="D176" s="20"/>
      <c r="F176" s="36"/>
      <c r="G176" s="18"/>
    </row>
    <row r="177" spans="2:7" x14ac:dyDescent="0.25">
      <c r="B177" s="38"/>
      <c r="C177" s="39"/>
      <c r="D177" s="20"/>
      <c r="F177" s="36"/>
      <c r="G177" s="18"/>
    </row>
    <row r="178" spans="2:7" x14ac:dyDescent="0.25">
      <c r="B178" s="38"/>
      <c r="C178" s="39"/>
      <c r="D178" s="20"/>
      <c r="F178" s="36"/>
      <c r="G178" s="18"/>
    </row>
    <row r="179" spans="2:7" x14ac:dyDescent="0.25">
      <c r="B179" s="38"/>
      <c r="C179" s="39"/>
      <c r="D179" s="20"/>
      <c r="F179" s="36"/>
      <c r="G179" s="18"/>
    </row>
    <row r="180" spans="2:7" x14ac:dyDescent="0.25">
      <c r="B180" s="38"/>
      <c r="C180" s="39"/>
      <c r="D180" s="20"/>
      <c r="F180" s="36"/>
      <c r="G180" s="18"/>
    </row>
    <row r="181" spans="2:7" x14ac:dyDescent="0.25">
      <c r="B181" s="38"/>
      <c r="C181" s="39"/>
      <c r="D181" s="20"/>
      <c r="F181" s="36"/>
      <c r="G181" s="18"/>
    </row>
    <row r="182" spans="2:7" x14ac:dyDescent="0.25">
      <c r="B182" s="38"/>
      <c r="C182" s="39"/>
      <c r="D182" s="20"/>
      <c r="F182" s="36"/>
      <c r="G182" s="18"/>
    </row>
    <row r="183" spans="2:7" x14ac:dyDescent="0.25">
      <c r="B183" s="38"/>
      <c r="C183" s="39"/>
      <c r="D183" s="20"/>
      <c r="F183" s="36"/>
      <c r="G183" s="18"/>
    </row>
    <row r="184" spans="2:7" x14ac:dyDescent="0.25">
      <c r="B184" s="38"/>
      <c r="C184" s="39"/>
      <c r="D184" s="20"/>
      <c r="F184" s="36"/>
      <c r="G184" s="18"/>
    </row>
    <row r="185" spans="2:7" x14ac:dyDescent="0.25">
      <c r="B185" s="38"/>
      <c r="C185" s="39"/>
      <c r="D185" s="20"/>
      <c r="F185" s="36"/>
      <c r="G185" s="18"/>
    </row>
    <row r="186" spans="2:7" x14ac:dyDescent="0.25">
      <c r="B186" s="38"/>
      <c r="C186" s="39"/>
      <c r="D186" s="20"/>
      <c r="F186" s="36"/>
      <c r="G186" s="18"/>
    </row>
    <row r="187" spans="2:7" x14ac:dyDescent="0.25">
      <c r="B187" s="38"/>
      <c r="C187" s="39"/>
      <c r="D187" s="20"/>
      <c r="F187" s="36"/>
      <c r="G187" s="18"/>
    </row>
    <row r="188" spans="2:7" x14ac:dyDescent="0.25">
      <c r="B188" s="38"/>
      <c r="C188" s="39"/>
      <c r="D188" s="20"/>
      <c r="F188" s="36"/>
      <c r="G188" s="18"/>
    </row>
    <row r="189" spans="2:7" x14ac:dyDescent="0.25">
      <c r="B189" s="38"/>
      <c r="C189" s="39"/>
      <c r="D189" s="20"/>
      <c r="F189" s="36"/>
      <c r="G189" s="18"/>
    </row>
    <row r="190" spans="2:7" x14ac:dyDescent="0.25">
      <c r="B190" s="38"/>
      <c r="C190" s="39"/>
      <c r="D190" s="20"/>
      <c r="F190" s="36"/>
      <c r="G190" s="18"/>
    </row>
    <row r="191" spans="2:7" x14ac:dyDescent="0.25">
      <c r="B191" s="38"/>
      <c r="C191" s="39"/>
      <c r="D191" s="20"/>
      <c r="F191" s="36"/>
      <c r="G191" s="18"/>
    </row>
    <row r="192" spans="2:7" x14ac:dyDescent="0.25">
      <c r="B192" s="38"/>
      <c r="C192" s="39"/>
      <c r="D192" s="20"/>
      <c r="F192" s="36"/>
      <c r="G192" s="18"/>
    </row>
    <row r="193" spans="2:7" x14ac:dyDescent="0.25">
      <c r="B193" s="38"/>
      <c r="C193" s="39"/>
      <c r="D193" s="20"/>
      <c r="F193" s="36"/>
      <c r="G193" s="18"/>
    </row>
    <row r="194" spans="2:7" x14ac:dyDescent="0.25">
      <c r="B194" s="38"/>
      <c r="C194" s="39"/>
      <c r="D194" s="20"/>
      <c r="F194" s="36"/>
      <c r="G194" s="18"/>
    </row>
    <row r="195" spans="2:7" x14ac:dyDescent="0.25">
      <c r="B195" s="38"/>
      <c r="C195" s="39"/>
      <c r="D195" s="20"/>
      <c r="F195" s="36"/>
      <c r="G195" s="18"/>
    </row>
    <row r="196" spans="2:7" x14ac:dyDescent="0.25">
      <c r="B196" s="38"/>
      <c r="C196" s="39"/>
      <c r="D196" s="20"/>
      <c r="F196" s="36"/>
      <c r="G196" s="18"/>
    </row>
    <row r="197" spans="2:7" x14ac:dyDescent="0.25">
      <c r="B197" s="38"/>
      <c r="C197" s="39"/>
      <c r="D197" s="20"/>
      <c r="F197" s="36"/>
      <c r="G197" s="18"/>
    </row>
    <row r="198" spans="2:7" x14ac:dyDescent="0.25">
      <c r="B198" s="38"/>
      <c r="C198" s="39"/>
      <c r="D198" s="20"/>
      <c r="F198" s="36"/>
      <c r="G198" s="18"/>
    </row>
    <row r="199" spans="2:7" x14ac:dyDescent="0.25">
      <c r="B199" s="38"/>
      <c r="C199" s="39"/>
      <c r="D199" s="20"/>
      <c r="F199" s="36"/>
      <c r="G199" s="18"/>
    </row>
    <row r="200" spans="2:7" x14ac:dyDescent="0.25">
      <c r="B200" s="38"/>
      <c r="C200" s="39"/>
      <c r="D200" s="20"/>
      <c r="F200" s="36"/>
      <c r="G200" s="18"/>
    </row>
    <row r="201" spans="2:7" x14ac:dyDescent="0.25">
      <c r="B201" s="38"/>
      <c r="C201" s="39"/>
      <c r="D201" s="20"/>
      <c r="F201" s="36"/>
      <c r="G201" s="18"/>
    </row>
    <row r="202" spans="2:7" x14ac:dyDescent="0.25">
      <c r="B202" s="38"/>
      <c r="C202" s="39"/>
      <c r="D202" s="20"/>
      <c r="F202" s="36"/>
      <c r="G202" s="18"/>
    </row>
    <row r="203" spans="2:7" x14ac:dyDescent="0.25">
      <c r="B203" s="38"/>
      <c r="C203" s="39"/>
      <c r="D203" s="20"/>
      <c r="F203" s="36"/>
      <c r="G203" s="18"/>
    </row>
    <row r="204" spans="2:7" x14ac:dyDescent="0.25">
      <c r="B204" s="38"/>
      <c r="C204" s="39"/>
      <c r="D204" s="20"/>
      <c r="F204" s="36"/>
      <c r="G204" s="18"/>
    </row>
    <row r="205" spans="2:7" x14ac:dyDescent="0.25">
      <c r="B205" s="38"/>
      <c r="C205" s="39"/>
      <c r="D205" s="20"/>
      <c r="F205" s="36"/>
      <c r="G205" s="18"/>
    </row>
    <row r="206" spans="2:7" x14ac:dyDescent="0.25">
      <c r="B206" s="38"/>
      <c r="C206" s="39"/>
      <c r="D206" s="20"/>
      <c r="F206" s="36"/>
      <c r="G206" s="18"/>
    </row>
    <row r="207" spans="2:7" x14ac:dyDescent="0.25">
      <c r="B207" s="38"/>
      <c r="C207" s="39"/>
      <c r="D207" s="20"/>
      <c r="F207" s="36"/>
      <c r="G207" s="18"/>
    </row>
    <row r="208" spans="2:7" x14ac:dyDescent="0.25">
      <c r="B208" s="38"/>
      <c r="C208" s="39"/>
      <c r="D208" s="20"/>
      <c r="F208" s="36"/>
      <c r="G208" s="18"/>
    </row>
    <row r="209" spans="2:7" x14ac:dyDescent="0.25">
      <c r="B209" s="38"/>
      <c r="C209" s="39"/>
      <c r="D209" s="20"/>
      <c r="F209" s="36"/>
      <c r="G209" s="18"/>
    </row>
    <row r="210" spans="2:7" x14ac:dyDescent="0.25">
      <c r="B210" s="38"/>
      <c r="C210" s="39"/>
      <c r="D210" s="20"/>
      <c r="F210" s="36"/>
      <c r="G210" s="18"/>
    </row>
    <row r="211" spans="2:7" x14ac:dyDescent="0.25">
      <c r="B211" s="38"/>
      <c r="C211" s="39"/>
      <c r="D211" s="20"/>
      <c r="F211" s="36"/>
      <c r="G211" s="18"/>
    </row>
    <row r="212" spans="2:7" x14ac:dyDescent="0.25">
      <c r="B212" s="38"/>
      <c r="C212" s="39"/>
      <c r="D212" s="20"/>
      <c r="F212" s="36"/>
      <c r="G212" s="18"/>
    </row>
    <row r="213" spans="2:7" x14ac:dyDescent="0.25">
      <c r="B213" s="38"/>
      <c r="C213" s="39"/>
      <c r="D213" s="20"/>
      <c r="F213" s="36"/>
      <c r="G213" s="18"/>
    </row>
    <row r="214" spans="2:7" x14ac:dyDescent="0.25">
      <c r="B214" s="38"/>
      <c r="C214" s="39"/>
      <c r="D214" s="20"/>
      <c r="F214" s="36"/>
      <c r="G214" s="18"/>
    </row>
    <row r="215" spans="2:7" x14ac:dyDescent="0.25">
      <c r="B215" s="38"/>
      <c r="C215" s="39"/>
      <c r="D215" s="20"/>
      <c r="F215" s="36"/>
      <c r="G215" s="18"/>
    </row>
    <row r="216" spans="2:7" x14ac:dyDescent="0.25">
      <c r="B216" s="38"/>
      <c r="C216" s="39"/>
      <c r="D216" s="20"/>
      <c r="F216" s="36"/>
      <c r="G216" s="18"/>
    </row>
    <row r="217" spans="2:7" x14ac:dyDescent="0.25">
      <c r="B217" s="38"/>
      <c r="C217" s="39"/>
      <c r="D217" s="20"/>
      <c r="F217" s="36"/>
      <c r="G217" s="18"/>
    </row>
    <row r="218" spans="2:7" x14ac:dyDescent="0.25">
      <c r="B218" s="38"/>
      <c r="C218" s="39"/>
      <c r="D218" s="20"/>
      <c r="F218" s="36"/>
      <c r="G218" s="18"/>
    </row>
    <row r="219" spans="2:7" x14ac:dyDescent="0.25">
      <c r="B219" s="38"/>
      <c r="C219" s="39"/>
      <c r="D219" s="20"/>
      <c r="F219" s="36"/>
      <c r="G219" s="18"/>
    </row>
    <row r="220" spans="2:7" x14ac:dyDescent="0.25">
      <c r="B220" s="38"/>
      <c r="C220" s="39"/>
      <c r="D220" s="20"/>
      <c r="F220" s="36"/>
      <c r="G220" s="18"/>
    </row>
    <row r="221" spans="2:7" x14ac:dyDescent="0.25">
      <c r="B221" s="38"/>
      <c r="C221" s="39"/>
      <c r="D221" s="20"/>
      <c r="F221" s="36"/>
      <c r="G221" s="18"/>
    </row>
    <row r="222" spans="2:7" x14ac:dyDescent="0.25">
      <c r="B222" s="38"/>
      <c r="C222" s="39"/>
      <c r="D222" s="20"/>
      <c r="F222" s="36"/>
      <c r="G222" s="18"/>
    </row>
    <row r="223" spans="2:7" x14ac:dyDescent="0.25">
      <c r="B223" s="38"/>
      <c r="C223" s="39"/>
      <c r="D223" s="20"/>
      <c r="F223" s="36"/>
      <c r="G223" s="18"/>
    </row>
    <row r="224" spans="2:7" x14ac:dyDescent="0.25">
      <c r="B224" s="38"/>
      <c r="C224" s="39"/>
      <c r="D224" s="20"/>
      <c r="F224" s="36"/>
      <c r="G224" s="18"/>
    </row>
    <row r="225" spans="2:7" x14ac:dyDescent="0.25">
      <c r="B225" s="38"/>
      <c r="C225" s="39"/>
      <c r="D225" s="20"/>
      <c r="F225" s="36"/>
      <c r="G225" s="18"/>
    </row>
    <row r="226" spans="2:7" x14ac:dyDescent="0.25">
      <c r="B226" s="38"/>
      <c r="C226" s="39"/>
      <c r="D226" s="20"/>
      <c r="F226" s="36"/>
      <c r="G226" s="18"/>
    </row>
    <row r="227" spans="2:7" x14ac:dyDescent="0.25">
      <c r="B227" s="38"/>
      <c r="C227" s="39"/>
      <c r="D227" s="20"/>
      <c r="F227" s="36"/>
      <c r="G227" s="18"/>
    </row>
    <row r="228" spans="2:7" x14ac:dyDescent="0.25">
      <c r="B228" s="38"/>
      <c r="C228" s="39"/>
      <c r="D228" s="20"/>
      <c r="F228" s="36"/>
      <c r="G228" s="18"/>
    </row>
    <row r="229" spans="2:7" x14ac:dyDescent="0.25">
      <c r="B229" s="38"/>
      <c r="C229" s="39"/>
      <c r="D229" s="20"/>
      <c r="F229" s="36"/>
      <c r="G229" s="18"/>
    </row>
    <row r="230" spans="2:7" x14ac:dyDescent="0.25">
      <c r="B230" s="38"/>
      <c r="C230" s="39"/>
      <c r="D230" s="20"/>
      <c r="F230" s="36"/>
      <c r="G230" s="18"/>
    </row>
    <row r="231" spans="2:7" x14ac:dyDescent="0.25">
      <c r="B231" s="38"/>
      <c r="C231" s="39"/>
      <c r="D231" s="20"/>
      <c r="F231" s="36"/>
      <c r="G231" s="18"/>
    </row>
    <row r="232" spans="2:7" x14ac:dyDescent="0.25">
      <c r="B232" s="38"/>
      <c r="C232" s="39"/>
      <c r="D232" s="20"/>
      <c r="F232" s="36"/>
      <c r="G232" s="18"/>
    </row>
    <row r="233" spans="2:7" x14ac:dyDescent="0.25">
      <c r="B233" s="38"/>
      <c r="C233" s="39"/>
      <c r="D233" s="20"/>
      <c r="F233" s="36"/>
      <c r="G233" s="18"/>
    </row>
    <row r="234" spans="2:7" x14ac:dyDescent="0.25">
      <c r="B234" s="38"/>
      <c r="C234" s="39"/>
      <c r="D234" s="20"/>
      <c r="F234" s="36"/>
      <c r="G234" s="18"/>
    </row>
    <row r="235" spans="2:7" x14ac:dyDescent="0.25">
      <c r="B235" s="38"/>
      <c r="C235" s="39"/>
      <c r="D235" s="20"/>
      <c r="F235" s="36"/>
      <c r="G235" s="18"/>
    </row>
    <row r="236" spans="2:7" x14ac:dyDescent="0.25">
      <c r="B236" s="38"/>
      <c r="C236" s="39"/>
      <c r="D236" s="20"/>
      <c r="F236" s="36"/>
      <c r="G236" s="18"/>
    </row>
    <row r="237" spans="2:7" x14ac:dyDescent="0.25">
      <c r="B237" s="38"/>
      <c r="C237" s="39"/>
      <c r="D237" s="20"/>
      <c r="F237" s="36"/>
      <c r="G237" s="18"/>
    </row>
    <row r="238" spans="2:7" x14ac:dyDescent="0.25">
      <c r="B238" s="38"/>
      <c r="C238" s="39"/>
      <c r="D238" s="20"/>
      <c r="F238" s="36"/>
      <c r="G238" s="18"/>
    </row>
    <row r="239" spans="2:7" x14ac:dyDescent="0.25">
      <c r="B239" s="38"/>
      <c r="C239" s="39"/>
      <c r="D239" s="20"/>
      <c r="F239" s="36"/>
      <c r="G239" s="18"/>
    </row>
    <row r="240" spans="2:7" x14ac:dyDescent="0.25">
      <c r="B240" s="38"/>
      <c r="C240" s="39"/>
      <c r="D240" s="20"/>
      <c r="F240" s="36"/>
      <c r="G240" s="18"/>
    </row>
    <row r="241" spans="2:7" x14ac:dyDescent="0.25">
      <c r="B241" s="38"/>
      <c r="C241" s="39"/>
      <c r="D241" s="20"/>
      <c r="F241" s="36"/>
      <c r="G241" s="18"/>
    </row>
    <row r="242" spans="2:7" x14ac:dyDescent="0.25">
      <c r="B242" s="38"/>
      <c r="C242" s="39"/>
      <c r="D242" s="20"/>
      <c r="F242" s="36"/>
      <c r="G242" s="18"/>
    </row>
    <row r="243" spans="2:7" x14ac:dyDescent="0.25">
      <c r="B243" s="38"/>
      <c r="C243" s="39"/>
      <c r="D243" s="20"/>
      <c r="F243" s="36"/>
      <c r="G243" s="18"/>
    </row>
    <row r="244" spans="2:7" x14ac:dyDescent="0.25">
      <c r="B244" s="38"/>
      <c r="C244" s="39"/>
      <c r="D244" s="20"/>
      <c r="F244" s="36"/>
      <c r="G244" s="18"/>
    </row>
    <row r="245" spans="2:7" x14ac:dyDescent="0.25">
      <c r="B245" s="38"/>
      <c r="C245" s="39"/>
      <c r="D245" s="20"/>
      <c r="F245" s="36"/>
      <c r="G245" s="18"/>
    </row>
    <row r="246" spans="2:7" x14ac:dyDescent="0.25">
      <c r="B246" s="38"/>
      <c r="C246" s="39"/>
      <c r="D246" s="20"/>
      <c r="F246" s="36"/>
      <c r="G246" s="18"/>
    </row>
    <row r="247" spans="2:7" x14ac:dyDescent="0.25">
      <c r="B247" s="38"/>
      <c r="C247" s="39"/>
      <c r="D247" s="20"/>
      <c r="F247" s="36"/>
      <c r="G247" s="18"/>
    </row>
    <row r="248" spans="2:7" x14ac:dyDescent="0.25">
      <c r="B248" s="38"/>
      <c r="C248" s="39"/>
      <c r="D248" s="20"/>
      <c r="F248" s="36"/>
      <c r="G248" s="18"/>
    </row>
    <row r="249" spans="2:7" x14ac:dyDescent="0.25">
      <c r="B249" s="38"/>
      <c r="C249" s="39"/>
      <c r="D249" s="20"/>
      <c r="F249" s="36"/>
      <c r="G249" s="18"/>
    </row>
    <row r="250" spans="2:7" x14ac:dyDescent="0.25">
      <c r="B250" s="38"/>
      <c r="C250" s="39"/>
      <c r="D250" s="20"/>
      <c r="F250" s="36"/>
      <c r="G250" s="18"/>
    </row>
    <row r="251" spans="2:7" x14ac:dyDescent="0.25">
      <c r="B251" s="38"/>
      <c r="C251" s="39"/>
      <c r="D251" s="20"/>
      <c r="F251" s="36"/>
      <c r="G251" s="18"/>
    </row>
    <row r="252" spans="2:7" x14ac:dyDescent="0.25">
      <c r="B252" s="38"/>
      <c r="C252" s="39"/>
      <c r="D252" s="20"/>
      <c r="F252" s="36"/>
      <c r="G252" s="18"/>
    </row>
    <row r="253" spans="2:7" x14ac:dyDescent="0.25">
      <c r="B253" s="38"/>
      <c r="C253" s="39"/>
      <c r="D253" s="20"/>
      <c r="F253" s="36"/>
      <c r="G253" s="18"/>
    </row>
    <row r="254" spans="2:7" x14ac:dyDescent="0.25">
      <c r="B254" s="38"/>
      <c r="C254" s="39"/>
      <c r="D254" s="20"/>
      <c r="F254" s="36"/>
      <c r="G254" s="18"/>
    </row>
    <row r="255" spans="2:7" x14ac:dyDescent="0.25">
      <c r="B255" s="38"/>
      <c r="C255" s="39"/>
      <c r="D255" s="20"/>
      <c r="F255" s="36"/>
      <c r="G255" s="18"/>
    </row>
    <row r="256" spans="2:7" x14ac:dyDescent="0.25">
      <c r="B256" s="38"/>
      <c r="C256" s="39"/>
      <c r="D256" s="20"/>
      <c r="F256" s="36"/>
      <c r="G256" s="18"/>
    </row>
    <row r="257" spans="2:7" x14ac:dyDescent="0.25">
      <c r="B257" s="38"/>
      <c r="C257" s="39"/>
      <c r="D257" s="20"/>
      <c r="F257" s="36"/>
      <c r="G257" s="18"/>
    </row>
    <row r="258" spans="2:7" x14ac:dyDescent="0.25">
      <c r="B258" s="38"/>
      <c r="C258" s="39"/>
      <c r="D258" s="20"/>
      <c r="F258" s="36"/>
      <c r="G258" s="18"/>
    </row>
    <row r="259" spans="2:7" x14ac:dyDescent="0.25">
      <c r="B259" s="38"/>
      <c r="C259" s="39"/>
      <c r="D259" s="20"/>
    </row>
    <row r="260" spans="2:7" x14ac:dyDescent="0.25">
      <c r="B260" s="38"/>
      <c r="C260" s="39"/>
      <c r="D260" s="20"/>
    </row>
    <row r="261" spans="2:7" x14ac:dyDescent="0.25">
      <c r="B261" s="38"/>
      <c r="C261" s="39"/>
      <c r="D261" s="20"/>
    </row>
    <row r="262" spans="2:7" x14ac:dyDescent="0.25">
      <c r="B262" s="38"/>
      <c r="C262" s="39"/>
      <c r="D262" s="20"/>
    </row>
    <row r="263" spans="2:7" x14ac:dyDescent="0.25">
      <c r="B263" s="38"/>
      <c r="C263" s="39"/>
      <c r="D263" s="20"/>
    </row>
    <row r="264" spans="2:7" x14ac:dyDescent="0.25">
      <c r="B264" s="38"/>
      <c r="C264" s="39"/>
      <c r="D264" s="20"/>
    </row>
    <row r="265" spans="2:7" x14ac:dyDescent="0.25">
      <c r="B265" s="38"/>
      <c r="C265" s="39"/>
      <c r="D265" s="20"/>
    </row>
    <row r="266" spans="2:7" x14ac:dyDescent="0.25">
      <c r="B266" s="38"/>
      <c r="C266" s="39"/>
      <c r="D266" s="20"/>
    </row>
    <row r="267" spans="2:7" x14ac:dyDescent="0.25">
      <c r="B267" s="38"/>
      <c r="C267" s="39"/>
      <c r="D267" s="20"/>
    </row>
    <row r="268" spans="2:7" x14ac:dyDescent="0.25">
      <c r="B268" s="38"/>
      <c r="C268" s="39"/>
      <c r="D268" s="20"/>
    </row>
    <row r="269" spans="2:7" x14ac:dyDescent="0.25">
      <c r="B269" s="38"/>
      <c r="C269" s="39"/>
      <c r="D269" s="20"/>
    </row>
    <row r="270" spans="2:7" x14ac:dyDescent="0.25">
      <c r="B270" s="38"/>
      <c r="C270" s="39"/>
      <c r="D270" s="20"/>
    </row>
    <row r="271" spans="2:7" x14ac:dyDescent="0.25">
      <c r="B271" s="38"/>
      <c r="C271" s="39"/>
      <c r="D271" s="20"/>
    </row>
    <row r="272" spans="2:7" x14ac:dyDescent="0.25">
      <c r="B272" s="38"/>
      <c r="C272" s="39"/>
      <c r="D272" s="20"/>
    </row>
    <row r="273" spans="2:4" x14ac:dyDescent="0.25">
      <c r="B273" s="38"/>
      <c r="C273" s="39"/>
      <c r="D273" s="20"/>
    </row>
    <row r="274" spans="2:4" x14ac:dyDescent="0.25">
      <c r="B274" s="38"/>
      <c r="C274" s="39"/>
      <c r="D274" s="20"/>
    </row>
    <row r="275" spans="2:4" x14ac:dyDescent="0.25">
      <c r="B275" s="38"/>
      <c r="C275" s="39"/>
      <c r="D275" s="20"/>
    </row>
    <row r="276" spans="2:4" x14ac:dyDescent="0.25">
      <c r="B276" s="38"/>
      <c r="C276" s="39"/>
      <c r="D276" s="20"/>
    </row>
    <row r="277" spans="2:4" x14ac:dyDescent="0.25">
      <c r="B277" s="38"/>
      <c r="C277" s="39"/>
      <c r="D277" s="20"/>
    </row>
    <row r="278" spans="2:4" x14ac:dyDescent="0.25">
      <c r="B278" s="38"/>
      <c r="C278" s="39"/>
      <c r="D278" s="20"/>
    </row>
    <row r="279" spans="2:4" x14ac:dyDescent="0.25">
      <c r="B279" s="38"/>
      <c r="C279" s="39"/>
      <c r="D279" s="20"/>
    </row>
    <row r="280" spans="2:4" x14ac:dyDescent="0.25">
      <c r="B280" s="38"/>
      <c r="C280" s="39"/>
      <c r="D280" s="20"/>
    </row>
    <row r="281" spans="2:4" x14ac:dyDescent="0.25">
      <c r="B281" s="38"/>
      <c r="C281" s="39"/>
      <c r="D281" s="20"/>
    </row>
    <row r="282" spans="2:4" x14ac:dyDescent="0.25">
      <c r="B282" s="38"/>
      <c r="C282" s="39"/>
      <c r="D282" s="20"/>
    </row>
    <row r="283" spans="2:4" x14ac:dyDescent="0.25">
      <c r="B283" s="38"/>
      <c r="C283" s="39"/>
      <c r="D283" s="20"/>
    </row>
    <row r="284" spans="2:4" x14ac:dyDescent="0.25">
      <c r="B284" s="38"/>
      <c r="C284" s="39"/>
      <c r="D284" s="20"/>
    </row>
    <row r="285" spans="2:4" x14ac:dyDescent="0.25">
      <c r="B285" s="38"/>
      <c r="C285" s="39"/>
      <c r="D285" s="20"/>
    </row>
    <row r="286" spans="2:4" x14ac:dyDescent="0.25">
      <c r="B286" s="38"/>
      <c r="C286" s="39"/>
      <c r="D286" s="20"/>
    </row>
    <row r="287" spans="2:4" x14ac:dyDescent="0.25">
      <c r="B287" s="38"/>
      <c r="C287" s="39"/>
      <c r="D287" s="20"/>
    </row>
    <row r="288" spans="2:4" x14ac:dyDescent="0.25">
      <c r="B288" s="38"/>
      <c r="C288" s="39"/>
      <c r="D288" s="20"/>
    </row>
    <row r="289" spans="2:4" x14ac:dyDescent="0.25">
      <c r="B289" s="38"/>
      <c r="C289" s="39"/>
      <c r="D289" s="20"/>
    </row>
    <row r="290" spans="2:4" x14ac:dyDescent="0.25">
      <c r="B290" s="38"/>
      <c r="C290" s="39"/>
      <c r="D290" s="20"/>
    </row>
    <row r="291" spans="2:4" x14ac:dyDescent="0.25">
      <c r="B291" s="38"/>
      <c r="C291" s="39"/>
      <c r="D291" s="20"/>
    </row>
    <row r="292" spans="2:4" x14ac:dyDescent="0.25">
      <c r="B292" s="38"/>
      <c r="C292" s="39"/>
      <c r="D292" s="20"/>
    </row>
    <row r="293" spans="2:4" x14ac:dyDescent="0.25">
      <c r="B293" s="38"/>
      <c r="C293" s="39"/>
      <c r="D293" s="20"/>
    </row>
    <row r="294" spans="2:4" x14ac:dyDescent="0.25">
      <c r="B294" s="38"/>
      <c r="C294" s="39"/>
      <c r="D294" s="20"/>
    </row>
    <row r="295" spans="2:4" x14ac:dyDescent="0.25">
      <c r="B295" s="38"/>
      <c r="C295" s="39"/>
      <c r="D295" s="20"/>
    </row>
    <row r="296" spans="2:4" x14ac:dyDescent="0.25">
      <c r="B296" s="38"/>
      <c r="C296" s="39"/>
      <c r="D296" s="20"/>
    </row>
    <row r="297" spans="2:4" x14ac:dyDescent="0.25">
      <c r="B297" s="38"/>
      <c r="C297" s="39"/>
      <c r="D297" s="20"/>
    </row>
    <row r="298" spans="2:4" x14ac:dyDescent="0.25">
      <c r="B298" s="38"/>
      <c r="C298" s="39"/>
      <c r="D298" s="20"/>
    </row>
    <row r="299" spans="2:4" x14ac:dyDescent="0.25">
      <c r="B299" s="38"/>
      <c r="C299" s="39"/>
      <c r="D299" s="20"/>
    </row>
    <row r="300" spans="2:4" x14ac:dyDescent="0.25">
      <c r="B300" s="38"/>
      <c r="C300" s="39"/>
      <c r="D300" s="20"/>
    </row>
    <row r="301" spans="2:4" x14ac:dyDescent="0.25">
      <c r="B301" s="38"/>
      <c r="C301" s="39"/>
      <c r="D301" s="20"/>
    </row>
    <row r="302" spans="2:4" x14ac:dyDescent="0.25">
      <c r="B302" s="38"/>
      <c r="C302" s="39"/>
      <c r="D302" s="20"/>
    </row>
    <row r="303" spans="2:4" x14ac:dyDescent="0.25">
      <c r="B303" s="38"/>
      <c r="C303" s="39"/>
      <c r="D303" s="20"/>
    </row>
    <row r="304" spans="2:4" x14ac:dyDescent="0.25">
      <c r="B304" s="38"/>
      <c r="C304" s="39"/>
      <c r="D304" s="20"/>
    </row>
    <row r="305" spans="2:4" x14ac:dyDescent="0.25">
      <c r="B305" s="38"/>
      <c r="C305" s="39"/>
      <c r="D305" s="20"/>
    </row>
    <row r="306" spans="2:4" x14ac:dyDescent="0.25">
      <c r="B306" s="38"/>
      <c r="C306" s="39"/>
      <c r="D306" s="20"/>
    </row>
    <row r="307" spans="2:4" x14ac:dyDescent="0.25">
      <c r="B307" s="38"/>
      <c r="C307" s="39"/>
      <c r="D307" s="20"/>
    </row>
    <row r="308" spans="2:4" x14ac:dyDescent="0.25">
      <c r="B308" s="38"/>
      <c r="C308" s="39"/>
      <c r="D308" s="20"/>
    </row>
    <row r="309" spans="2:4" x14ac:dyDescent="0.25">
      <c r="B309" s="38"/>
      <c r="C309" s="39"/>
      <c r="D309" s="20"/>
    </row>
    <row r="310" spans="2:4" x14ac:dyDescent="0.25">
      <c r="B310" s="38"/>
      <c r="C310" s="39"/>
      <c r="D310" s="20"/>
    </row>
    <row r="311" spans="2:4" x14ac:dyDescent="0.25">
      <c r="B311" s="38"/>
      <c r="C311" s="39"/>
      <c r="D311" s="20"/>
    </row>
    <row r="312" spans="2:4" x14ac:dyDescent="0.25">
      <c r="B312" s="38"/>
      <c r="C312" s="39"/>
      <c r="D312" s="20"/>
    </row>
    <row r="313" spans="2:4" x14ac:dyDescent="0.25">
      <c r="B313" s="38"/>
      <c r="C313" s="39"/>
      <c r="D313" s="20"/>
    </row>
    <row r="314" spans="2:4" x14ac:dyDescent="0.25">
      <c r="B314" s="38"/>
      <c r="C314" s="39"/>
      <c r="D314" s="20"/>
    </row>
    <row r="315" spans="2:4" x14ac:dyDescent="0.25">
      <c r="B315" s="38"/>
      <c r="C315" s="39"/>
      <c r="D315" s="20"/>
    </row>
    <row r="316" spans="2:4" x14ac:dyDescent="0.25">
      <c r="B316" s="38"/>
      <c r="C316" s="39"/>
      <c r="D316" s="20"/>
    </row>
    <row r="317" spans="2:4" x14ac:dyDescent="0.25">
      <c r="B317" s="38"/>
      <c r="C317" s="39"/>
      <c r="D317" s="20"/>
    </row>
    <row r="318" spans="2:4" x14ac:dyDescent="0.25">
      <c r="B318" s="38"/>
      <c r="C318" s="39"/>
      <c r="D318" s="20"/>
    </row>
    <row r="319" spans="2:4" x14ac:dyDescent="0.25">
      <c r="B319" s="38"/>
      <c r="C319" s="39"/>
      <c r="D319" s="20"/>
    </row>
    <row r="320" spans="2:4" x14ac:dyDescent="0.25">
      <c r="B320" s="38"/>
      <c r="C320" s="39"/>
      <c r="D320" s="20"/>
    </row>
    <row r="321" spans="2:4" x14ac:dyDescent="0.25">
      <c r="B321" s="38"/>
      <c r="C321" s="39"/>
      <c r="D321" s="20"/>
    </row>
    <row r="322" spans="2:4" x14ac:dyDescent="0.25">
      <c r="B322" s="38"/>
      <c r="C322" s="39"/>
      <c r="D322" s="20"/>
    </row>
    <row r="323" spans="2:4" x14ac:dyDescent="0.25">
      <c r="B323" s="38"/>
      <c r="C323" s="39"/>
      <c r="D323" s="20"/>
    </row>
    <row r="324" spans="2:4" x14ac:dyDescent="0.25">
      <c r="B324" s="38"/>
      <c r="C324" s="39"/>
      <c r="D324" s="20"/>
    </row>
    <row r="325" spans="2:4" x14ac:dyDescent="0.25">
      <c r="B325" s="38"/>
      <c r="C325" s="39"/>
      <c r="D325" s="20"/>
    </row>
    <row r="326" spans="2:4" x14ac:dyDescent="0.25">
      <c r="B326" s="38"/>
      <c r="C326" s="39"/>
      <c r="D326" s="20"/>
    </row>
    <row r="327" spans="2:4" x14ac:dyDescent="0.25">
      <c r="B327" s="38"/>
      <c r="C327" s="39"/>
      <c r="D327" s="20"/>
    </row>
    <row r="328" spans="2:4" x14ac:dyDescent="0.25">
      <c r="B328" s="38"/>
      <c r="C328" s="39"/>
      <c r="D328" s="20"/>
    </row>
    <row r="329" spans="2:4" x14ac:dyDescent="0.25">
      <c r="B329" s="38"/>
      <c r="C329" s="39"/>
      <c r="D329" s="20"/>
    </row>
    <row r="330" spans="2:4" x14ac:dyDescent="0.25">
      <c r="B330" s="38"/>
      <c r="C330" s="39"/>
      <c r="D330" s="20"/>
    </row>
    <row r="331" spans="2:4" x14ac:dyDescent="0.25">
      <c r="B331" s="38"/>
      <c r="C331" s="39"/>
      <c r="D331" s="20"/>
    </row>
    <row r="332" spans="2:4" x14ac:dyDescent="0.25">
      <c r="B332" s="38"/>
      <c r="C332" s="39"/>
      <c r="D332" s="20"/>
    </row>
    <row r="333" spans="2:4" x14ac:dyDescent="0.25">
      <c r="B333" s="38"/>
      <c r="C333" s="39"/>
      <c r="D333" s="20"/>
    </row>
    <row r="334" spans="2:4" x14ac:dyDescent="0.25">
      <c r="B334" s="38"/>
      <c r="C334" s="39"/>
      <c r="D334" s="20"/>
    </row>
    <row r="335" spans="2:4" x14ac:dyDescent="0.25">
      <c r="B335" s="38"/>
      <c r="C335" s="39"/>
      <c r="D335" s="20"/>
    </row>
    <row r="336" spans="2:4" x14ac:dyDescent="0.25">
      <c r="B336" s="38"/>
      <c r="C336" s="39"/>
      <c r="D336" s="20"/>
    </row>
    <row r="337" spans="2:4" x14ac:dyDescent="0.25">
      <c r="B337" s="38"/>
      <c r="C337" s="39"/>
      <c r="D337" s="20"/>
    </row>
    <row r="338" spans="2:4" x14ac:dyDescent="0.25">
      <c r="B338" s="38"/>
      <c r="C338" s="39"/>
      <c r="D338" s="20"/>
    </row>
    <row r="339" spans="2:4" x14ac:dyDescent="0.25">
      <c r="B339" s="38"/>
      <c r="C339" s="39"/>
      <c r="D339" s="20"/>
    </row>
    <row r="340" spans="2:4" x14ac:dyDescent="0.25">
      <c r="B340" s="38"/>
      <c r="C340" s="39"/>
      <c r="D340" s="20"/>
    </row>
    <row r="341" spans="2:4" x14ac:dyDescent="0.25">
      <c r="B341" s="38"/>
      <c r="C341" s="39"/>
      <c r="D341" s="20"/>
    </row>
    <row r="342" spans="2:4" x14ac:dyDescent="0.25">
      <c r="B342" s="38"/>
      <c r="C342" s="39"/>
      <c r="D342" s="20"/>
    </row>
    <row r="343" spans="2:4" x14ac:dyDescent="0.25">
      <c r="B343" s="38"/>
      <c r="C343" s="39"/>
      <c r="D343" s="20"/>
    </row>
    <row r="344" spans="2:4" x14ac:dyDescent="0.25">
      <c r="B344" s="38"/>
      <c r="C344" s="39"/>
      <c r="D344" s="20"/>
    </row>
    <row r="345" spans="2:4" x14ac:dyDescent="0.25">
      <c r="B345" s="38"/>
      <c r="C345" s="39"/>
      <c r="D345" s="20"/>
    </row>
    <row r="346" spans="2:4" x14ac:dyDescent="0.25">
      <c r="B346" s="38"/>
      <c r="C346" s="39"/>
      <c r="D346" s="20"/>
    </row>
    <row r="347" spans="2:4" x14ac:dyDescent="0.25">
      <c r="B347" s="38"/>
      <c r="C347" s="39"/>
      <c r="D347" s="20"/>
    </row>
    <row r="348" spans="2:4" x14ac:dyDescent="0.25">
      <c r="B348" s="38"/>
      <c r="C348" s="39"/>
      <c r="D348" s="20"/>
    </row>
    <row r="349" spans="2:4" x14ac:dyDescent="0.25">
      <c r="B349" s="38"/>
      <c r="C349" s="39"/>
      <c r="D349" s="20"/>
    </row>
    <row r="350" spans="2:4" x14ac:dyDescent="0.25">
      <c r="B350" s="38"/>
      <c r="C350" s="39"/>
      <c r="D350" s="20"/>
    </row>
    <row r="351" spans="2:4" x14ac:dyDescent="0.25">
      <c r="B351" s="38"/>
      <c r="C351" s="39"/>
      <c r="D351" s="20"/>
    </row>
    <row r="352" spans="2:4" x14ac:dyDescent="0.25">
      <c r="B352" s="38"/>
      <c r="C352" s="39"/>
      <c r="D352" s="20"/>
    </row>
    <row r="353" spans="2:4" x14ac:dyDescent="0.25">
      <c r="B353" s="38"/>
      <c r="C353" s="39"/>
      <c r="D353" s="20"/>
    </row>
    <row r="354" spans="2:4" x14ac:dyDescent="0.25">
      <c r="B354" s="38"/>
      <c r="C354" s="39"/>
      <c r="D354" s="20"/>
    </row>
    <row r="355" spans="2:4" x14ac:dyDescent="0.25">
      <c r="B355" s="38"/>
      <c r="C355" s="39"/>
      <c r="D355" s="20"/>
    </row>
    <row r="356" spans="2:4" x14ac:dyDescent="0.25">
      <c r="B356" s="38"/>
      <c r="C356" s="39"/>
      <c r="D356" s="20"/>
    </row>
    <row r="357" spans="2:4" x14ac:dyDescent="0.25">
      <c r="B357" s="38"/>
      <c r="C357" s="39"/>
      <c r="D357" s="20"/>
    </row>
    <row r="358" spans="2:4" x14ac:dyDescent="0.25">
      <c r="B358" s="38"/>
      <c r="C358" s="39"/>
      <c r="D358" s="20"/>
    </row>
    <row r="359" spans="2:4" x14ac:dyDescent="0.25">
      <c r="B359" s="38"/>
      <c r="C359" s="39"/>
      <c r="D359" s="20"/>
    </row>
    <row r="360" spans="2:4" x14ac:dyDescent="0.25">
      <c r="B360" s="38"/>
      <c r="C360" s="39"/>
      <c r="D360" s="20"/>
    </row>
    <row r="361" spans="2:4" x14ac:dyDescent="0.25">
      <c r="B361" s="38"/>
      <c r="C361" s="39"/>
      <c r="D361" s="20"/>
    </row>
    <row r="362" spans="2:4" x14ac:dyDescent="0.25">
      <c r="B362" s="38"/>
      <c r="C362" s="39"/>
      <c r="D362" s="20"/>
    </row>
    <row r="363" spans="2:4" x14ac:dyDescent="0.25">
      <c r="B363" s="38"/>
      <c r="C363" s="39"/>
      <c r="D363" s="20"/>
    </row>
    <row r="364" spans="2:4" x14ac:dyDescent="0.25">
      <c r="B364" s="38"/>
      <c r="C364" s="39"/>
      <c r="D364" s="20"/>
    </row>
    <row r="365" spans="2:4" x14ac:dyDescent="0.25">
      <c r="B365" s="38"/>
      <c r="C365" s="39"/>
      <c r="D365" s="20"/>
    </row>
    <row r="366" spans="2:4" x14ac:dyDescent="0.25">
      <c r="B366" s="38"/>
      <c r="C366" s="39"/>
      <c r="D366" s="20"/>
    </row>
    <row r="367" spans="2:4" x14ac:dyDescent="0.25">
      <c r="B367" s="38"/>
      <c r="C367" s="39"/>
      <c r="D367" s="20"/>
    </row>
    <row r="368" spans="2:4" x14ac:dyDescent="0.25">
      <c r="B368" s="38"/>
      <c r="C368" s="39"/>
      <c r="D368" s="20"/>
    </row>
    <row r="369" spans="2:4" x14ac:dyDescent="0.25">
      <c r="B369" s="38"/>
      <c r="C369" s="39"/>
      <c r="D369" s="20"/>
    </row>
    <row r="370" spans="2:4" x14ac:dyDescent="0.25">
      <c r="B370" s="38"/>
      <c r="C370" s="39"/>
      <c r="D370" s="20"/>
    </row>
    <row r="371" spans="2:4" x14ac:dyDescent="0.25">
      <c r="B371" s="38"/>
      <c r="C371" s="39"/>
      <c r="D371" s="20"/>
    </row>
    <row r="372" spans="2:4" x14ac:dyDescent="0.25">
      <c r="B372" s="38"/>
      <c r="C372" s="39"/>
      <c r="D372" s="20"/>
    </row>
    <row r="373" spans="2:4" x14ac:dyDescent="0.25">
      <c r="B373" s="38"/>
      <c r="C373" s="39"/>
      <c r="D373" s="20"/>
    </row>
    <row r="374" spans="2:4" x14ac:dyDescent="0.25">
      <c r="B374" s="38"/>
      <c r="C374" s="39"/>
      <c r="D374" s="20"/>
    </row>
    <row r="375" spans="2:4" x14ac:dyDescent="0.25">
      <c r="B375" s="38"/>
      <c r="C375" s="39"/>
      <c r="D375" s="20"/>
    </row>
    <row r="376" spans="2:4" x14ac:dyDescent="0.25">
      <c r="B376" s="38"/>
      <c r="C376" s="39"/>
      <c r="D376" s="20"/>
    </row>
    <row r="377" spans="2:4" x14ac:dyDescent="0.25">
      <c r="B377" s="38"/>
      <c r="C377" s="39"/>
      <c r="D377" s="20"/>
    </row>
    <row r="378" spans="2:4" x14ac:dyDescent="0.25">
      <c r="B378" s="38"/>
      <c r="C378" s="39"/>
      <c r="D378" s="20"/>
    </row>
    <row r="379" spans="2:4" x14ac:dyDescent="0.25">
      <c r="B379" s="38"/>
      <c r="C379" s="39"/>
      <c r="D379" s="20"/>
    </row>
    <row r="380" spans="2:4" x14ac:dyDescent="0.25">
      <c r="B380" s="38"/>
      <c r="C380" s="39"/>
      <c r="D380" s="20"/>
    </row>
    <row r="381" spans="2:4" x14ac:dyDescent="0.25">
      <c r="B381" s="38"/>
      <c r="C381" s="39"/>
      <c r="D381" s="20"/>
    </row>
    <row r="382" spans="2:4" x14ac:dyDescent="0.25">
      <c r="B382" s="38"/>
      <c r="C382" s="39"/>
      <c r="D382" s="20"/>
    </row>
    <row r="383" spans="2:4" x14ac:dyDescent="0.25">
      <c r="B383" s="38"/>
      <c r="C383" s="39"/>
      <c r="D383" s="20"/>
    </row>
    <row r="384" spans="2:4" x14ac:dyDescent="0.25">
      <c r="B384" s="38"/>
      <c r="C384" s="39"/>
      <c r="D384" s="20"/>
    </row>
    <row r="385" spans="2:4" x14ac:dyDescent="0.25">
      <c r="B385" s="38"/>
      <c r="C385" s="39"/>
      <c r="D385" s="20"/>
    </row>
    <row r="386" spans="2:4" x14ac:dyDescent="0.25">
      <c r="B386" s="38"/>
      <c r="C386" s="39"/>
      <c r="D386" s="20"/>
    </row>
    <row r="387" spans="2:4" x14ac:dyDescent="0.25">
      <c r="B387" s="38"/>
      <c r="C387" s="39"/>
      <c r="D387" s="20"/>
    </row>
    <row r="388" spans="2:4" x14ac:dyDescent="0.25">
      <c r="B388" s="38"/>
      <c r="C388" s="39"/>
      <c r="D388" s="20"/>
    </row>
    <row r="389" spans="2:4" x14ac:dyDescent="0.25">
      <c r="B389" s="38"/>
      <c r="C389" s="39"/>
      <c r="D389" s="20"/>
    </row>
    <row r="390" spans="2:4" x14ac:dyDescent="0.25">
      <c r="B390" s="38"/>
      <c r="C390" s="39"/>
      <c r="D390" s="20"/>
    </row>
    <row r="391" spans="2:4" x14ac:dyDescent="0.25">
      <c r="B391" s="38"/>
      <c r="C391" s="39"/>
      <c r="D391" s="20"/>
    </row>
    <row r="392" spans="2:4" x14ac:dyDescent="0.25">
      <c r="B392" s="38"/>
      <c r="C392" s="39"/>
      <c r="D392" s="20"/>
    </row>
    <row r="393" spans="2:4" x14ac:dyDescent="0.25">
      <c r="B393" s="38"/>
      <c r="C393" s="39"/>
      <c r="D393" s="20"/>
    </row>
    <row r="394" spans="2:4" x14ac:dyDescent="0.25">
      <c r="B394" s="38"/>
      <c r="C394" s="39"/>
      <c r="D394" s="20"/>
    </row>
    <row r="395" spans="2:4" x14ac:dyDescent="0.25">
      <c r="B395" s="38"/>
      <c r="C395" s="39"/>
      <c r="D395" s="20"/>
    </row>
    <row r="396" spans="2:4" x14ac:dyDescent="0.25">
      <c r="B396" s="38"/>
      <c r="C396" s="39"/>
      <c r="D396" s="20"/>
    </row>
    <row r="397" spans="2:4" x14ac:dyDescent="0.25">
      <c r="B397" s="38"/>
      <c r="C397" s="39"/>
      <c r="D397" s="20"/>
    </row>
    <row r="398" spans="2:4" x14ac:dyDescent="0.25">
      <c r="B398" s="38"/>
      <c r="C398" s="39"/>
      <c r="D398" s="20"/>
    </row>
    <row r="399" spans="2:4" x14ac:dyDescent="0.25">
      <c r="B399" s="38"/>
      <c r="C399" s="39"/>
      <c r="D399" s="20"/>
    </row>
    <row r="400" spans="2:4" x14ac:dyDescent="0.25">
      <c r="B400" s="38"/>
      <c r="C400" s="39"/>
      <c r="D400" s="20"/>
    </row>
    <row r="401" spans="2:4" x14ac:dyDescent="0.25">
      <c r="B401" s="38"/>
      <c r="C401" s="39"/>
      <c r="D401" s="20"/>
    </row>
    <row r="402" spans="2:4" x14ac:dyDescent="0.25">
      <c r="B402" s="38"/>
      <c r="C402" s="39"/>
      <c r="D402" s="20"/>
    </row>
    <row r="403" spans="2:4" x14ac:dyDescent="0.25">
      <c r="B403" s="38"/>
      <c r="C403" s="39"/>
      <c r="D403" s="20"/>
    </row>
    <row r="404" spans="2:4" x14ac:dyDescent="0.25">
      <c r="B404" s="38"/>
      <c r="C404" s="39"/>
      <c r="D404" s="20"/>
    </row>
    <row r="405" spans="2:4" x14ac:dyDescent="0.25">
      <c r="B405" s="38"/>
      <c r="C405" s="39"/>
      <c r="D405" s="20"/>
    </row>
    <row r="406" spans="2:4" x14ac:dyDescent="0.25">
      <c r="B406" s="38"/>
      <c r="C406" s="39"/>
      <c r="D406" s="20"/>
    </row>
    <row r="407" spans="2:4" x14ac:dyDescent="0.25">
      <c r="B407" s="38"/>
      <c r="C407" s="39"/>
      <c r="D407" s="20"/>
    </row>
    <row r="408" spans="2:4" x14ac:dyDescent="0.25">
      <c r="B408" s="38"/>
      <c r="C408" s="39"/>
      <c r="D408" s="20"/>
    </row>
    <row r="409" spans="2:4" x14ac:dyDescent="0.25">
      <c r="B409" s="38"/>
      <c r="C409" s="39"/>
      <c r="D409" s="20"/>
    </row>
    <row r="410" spans="2:4" x14ac:dyDescent="0.25">
      <c r="B410" s="38"/>
      <c r="C410" s="39"/>
      <c r="D410" s="20"/>
    </row>
    <row r="411" spans="2:4" x14ac:dyDescent="0.25">
      <c r="B411" s="38"/>
      <c r="C411" s="39"/>
      <c r="D411" s="20"/>
    </row>
    <row r="412" spans="2:4" x14ac:dyDescent="0.25">
      <c r="B412" s="38"/>
      <c r="C412" s="39"/>
      <c r="D412" s="20"/>
    </row>
    <row r="413" spans="2:4" x14ac:dyDescent="0.25">
      <c r="B413" s="38"/>
      <c r="C413" s="39"/>
      <c r="D413" s="20"/>
    </row>
    <row r="414" spans="2:4" x14ac:dyDescent="0.25">
      <c r="B414" s="38"/>
      <c r="C414" s="39"/>
      <c r="D414" s="20"/>
    </row>
    <row r="415" spans="2:4" x14ac:dyDescent="0.25">
      <c r="B415" s="38"/>
      <c r="C415" s="39"/>
      <c r="D415" s="20"/>
    </row>
    <row r="416" spans="2:4" x14ac:dyDescent="0.25">
      <c r="B416" s="38"/>
      <c r="C416" s="39"/>
      <c r="D416" s="20"/>
    </row>
    <row r="417" spans="2:4" x14ac:dyDescent="0.25">
      <c r="B417" s="38"/>
      <c r="C417" s="39"/>
      <c r="D417" s="20"/>
    </row>
    <row r="418" spans="2:4" x14ac:dyDescent="0.25">
      <c r="B418" s="38"/>
      <c r="C418" s="39"/>
      <c r="D418" s="20"/>
    </row>
    <row r="419" spans="2:4" x14ac:dyDescent="0.25">
      <c r="B419" s="38"/>
      <c r="C419" s="39"/>
      <c r="D419" s="20"/>
    </row>
    <row r="420" spans="2:4" x14ac:dyDescent="0.25">
      <c r="B420" s="38"/>
      <c r="C420" s="39"/>
      <c r="D420" s="20"/>
    </row>
    <row r="421" spans="2:4" x14ac:dyDescent="0.25">
      <c r="B421" s="38"/>
      <c r="C421" s="39"/>
      <c r="D421" s="20"/>
    </row>
    <row r="422" spans="2:4" x14ac:dyDescent="0.25">
      <c r="B422" s="38"/>
      <c r="C422" s="39"/>
      <c r="D422" s="20"/>
    </row>
    <row r="423" spans="2:4" x14ac:dyDescent="0.25">
      <c r="B423" s="38"/>
      <c r="C423" s="39"/>
      <c r="D423" s="20"/>
    </row>
    <row r="424" spans="2:4" x14ac:dyDescent="0.25">
      <c r="B424" s="38"/>
      <c r="C424" s="39"/>
      <c r="D424" s="20"/>
    </row>
    <row r="425" spans="2:4" x14ac:dyDescent="0.25">
      <c r="B425" s="38"/>
      <c r="C425" s="39"/>
      <c r="D425" s="20"/>
    </row>
    <row r="426" spans="2:4" x14ac:dyDescent="0.25">
      <c r="B426" s="38"/>
      <c r="C426" s="39"/>
      <c r="D426" s="20"/>
    </row>
    <row r="427" spans="2:4" x14ac:dyDescent="0.25">
      <c r="B427" s="38"/>
      <c r="C427" s="39"/>
      <c r="D427" s="20"/>
    </row>
    <row r="428" spans="2:4" x14ac:dyDescent="0.25">
      <c r="B428" s="38"/>
      <c r="C428" s="39"/>
      <c r="D428" s="20"/>
    </row>
    <row r="429" spans="2:4" x14ac:dyDescent="0.25">
      <c r="B429" s="38"/>
      <c r="C429" s="39"/>
      <c r="D429" s="20"/>
    </row>
    <row r="430" spans="2:4" x14ac:dyDescent="0.25">
      <c r="B430" s="38"/>
      <c r="C430" s="39"/>
      <c r="D430" s="20"/>
    </row>
    <row r="431" spans="2:4" x14ac:dyDescent="0.25">
      <c r="B431" s="38"/>
      <c r="C431" s="39"/>
      <c r="D431" s="20"/>
    </row>
    <row r="432" spans="2:4" x14ac:dyDescent="0.25">
      <c r="B432" s="38"/>
      <c r="C432" s="39"/>
      <c r="D432" s="20"/>
    </row>
    <row r="433" spans="2:4" x14ac:dyDescent="0.25">
      <c r="B433" s="38"/>
      <c r="C433" s="39"/>
      <c r="D433" s="20"/>
    </row>
    <row r="434" spans="2:4" x14ac:dyDescent="0.25">
      <c r="B434" s="38"/>
      <c r="C434" s="39"/>
      <c r="D434" s="20"/>
    </row>
    <row r="435" spans="2:4" x14ac:dyDescent="0.25">
      <c r="B435" s="38"/>
      <c r="C435" s="39"/>
      <c r="D435" s="20"/>
    </row>
    <row r="436" spans="2:4" x14ac:dyDescent="0.25">
      <c r="B436" s="38"/>
      <c r="C436" s="39"/>
      <c r="D436" s="20"/>
    </row>
    <row r="437" spans="2:4" x14ac:dyDescent="0.25">
      <c r="B437" s="38"/>
      <c r="C437" s="39"/>
      <c r="D437" s="20"/>
    </row>
    <row r="438" spans="2:4" x14ac:dyDescent="0.25">
      <c r="B438" s="38"/>
      <c r="C438" s="39"/>
      <c r="D438" s="20"/>
    </row>
    <row r="439" spans="2:4" x14ac:dyDescent="0.25">
      <c r="B439" s="38"/>
      <c r="C439" s="39"/>
      <c r="D439" s="20"/>
    </row>
    <row r="440" spans="2:4" x14ac:dyDescent="0.25">
      <c r="B440" s="38"/>
      <c r="C440" s="39"/>
      <c r="D440" s="20"/>
    </row>
    <row r="441" spans="2:4" x14ac:dyDescent="0.25">
      <c r="B441" s="38"/>
      <c r="C441" s="39"/>
      <c r="D441" s="20"/>
    </row>
    <row r="442" spans="2:4" x14ac:dyDescent="0.25">
      <c r="B442" s="38"/>
      <c r="C442" s="39"/>
      <c r="D442" s="20"/>
    </row>
    <row r="443" spans="2:4" x14ac:dyDescent="0.25">
      <c r="B443" s="38"/>
      <c r="C443" s="39"/>
      <c r="D443" s="20"/>
    </row>
    <row r="444" spans="2:4" x14ac:dyDescent="0.25">
      <c r="B444" s="38"/>
      <c r="C444" s="39"/>
      <c r="D444" s="20"/>
    </row>
    <row r="445" spans="2:4" x14ac:dyDescent="0.25">
      <c r="B445" s="38"/>
      <c r="C445" s="39"/>
      <c r="D445" s="20"/>
    </row>
    <row r="446" spans="2:4" x14ac:dyDescent="0.25">
      <c r="B446" s="38"/>
      <c r="C446" s="39"/>
      <c r="D446" s="20"/>
    </row>
    <row r="447" spans="2:4" x14ac:dyDescent="0.25">
      <c r="B447" s="38"/>
      <c r="C447" s="39"/>
      <c r="D447" s="20"/>
    </row>
    <row r="448" spans="2:4" x14ac:dyDescent="0.25">
      <c r="B448" s="38"/>
      <c r="C448" s="39"/>
      <c r="D448" s="20"/>
    </row>
    <row r="449" spans="2:4" x14ac:dyDescent="0.25">
      <c r="B449" s="38"/>
      <c r="C449" s="39"/>
      <c r="D449" s="20"/>
    </row>
    <row r="450" spans="2:4" x14ac:dyDescent="0.25">
      <c r="B450" s="38"/>
      <c r="C450" s="39"/>
      <c r="D450" s="20"/>
    </row>
    <row r="451" spans="2:4" x14ac:dyDescent="0.25">
      <c r="B451" s="38"/>
      <c r="C451" s="39"/>
      <c r="D451" s="20"/>
    </row>
    <row r="452" spans="2:4" x14ac:dyDescent="0.25">
      <c r="B452" s="38"/>
      <c r="C452" s="39"/>
      <c r="D452" s="20"/>
    </row>
    <row r="453" spans="2:4" x14ac:dyDescent="0.25">
      <c r="B453" s="38"/>
      <c r="C453" s="39"/>
      <c r="D453" s="20"/>
    </row>
    <row r="454" spans="2:4" x14ac:dyDescent="0.25">
      <c r="B454" s="38"/>
      <c r="C454" s="39"/>
      <c r="D454" s="20"/>
    </row>
    <row r="455" spans="2:4" x14ac:dyDescent="0.25">
      <c r="B455" s="38"/>
      <c r="C455" s="39"/>
      <c r="D455" s="20"/>
    </row>
    <row r="456" spans="2:4" x14ac:dyDescent="0.25">
      <c r="B456" s="38"/>
      <c r="C456" s="39"/>
      <c r="D456" s="20"/>
    </row>
    <row r="457" spans="2:4" x14ac:dyDescent="0.25">
      <c r="B457" s="38"/>
      <c r="C457" s="39"/>
      <c r="D457" s="20"/>
    </row>
    <row r="458" spans="2:4" x14ac:dyDescent="0.25">
      <c r="B458" s="38"/>
      <c r="C458" s="39"/>
      <c r="D458" s="20"/>
    </row>
    <row r="459" spans="2:4" x14ac:dyDescent="0.25">
      <c r="B459" s="38"/>
      <c r="C459" s="39"/>
      <c r="D459" s="20"/>
    </row>
    <row r="460" spans="2:4" x14ac:dyDescent="0.25">
      <c r="B460" s="38"/>
      <c r="C460" s="39"/>
      <c r="D460" s="20"/>
    </row>
    <row r="461" spans="2:4" x14ac:dyDescent="0.25">
      <c r="B461" s="38"/>
      <c r="C461" s="39"/>
      <c r="D461" s="20"/>
    </row>
    <row r="462" spans="2:4" x14ac:dyDescent="0.25">
      <c r="B462" s="38"/>
      <c r="C462" s="39"/>
      <c r="D462" s="20"/>
    </row>
    <row r="463" spans="2:4" x14ac:dyDescent="0.25">
      <c r="B463" s="38"/>
      <c r="C463" s="39"/>
      <c r="D463" s="20"/>
    </row>
    <row r="464" spans="2:4" x14ac:dyDescent="0.25">
      <c r="B464" s="38"/>
      <c r="C464" s="39"/>
      <c r="D464" s="20"/>
    </row>
    <row r="465" spans="2:4" x14ac:dyDescent="0.25">
      <c r="B465" s="38"/>
      <c r="C465" s="39"/>
      <c r="D465" s="20"/>
    </row>
    <row r="466" spans="2:4" x14ac:dyDescent="0.25">
      <c r="B466" s="38"/>
      <c r="C466" s="39"/>
      <c r="D466" s="20"/>
    </row>
    <row r="467" spans="2:4" x14ac:dyDescent="0.25">
      <c r="B467" s="38"/>
      <c r="C467" s="39"/>
      <c r="D467" s="20"/>
    </row>
    <row r="468" spans="2:4" x14ac:dyDescent="0.25">
      <c r="B468" s="38"/>
      <c r="C468" s="39"/>
      <c r="D468" s="20"/>
    </row>
    <row r="469" spans="2:4" x14ac:dyDescent="0.25">
      <c r="B469" s="38"/>
      <c r="C469" s="39"/>
      <c r="D469" s="20"/>
    </row>
    <row r="470" spans="2:4" x14ac:dyDescent="0.25">
      <c r="B470" s="38"/>
      <c r="C470" s="39"/>
      <c r="D470" s="20"/>
    </row>
    <row r="471" spans="2:4" x14ac:dyDescent="0.25">
      <c r="B471" s="38"/>
      <c r="C471" s="39"/>
      <c r="D471" s="20"/>
    </row>
    <row r="472" spans="2:4" x14ac:dyDescent="0.25">
      <c r="B472" s="38"/>
      <c r="C472" s="39"/>
      <c r="D472" s="20"/>
    </row>
    <row r="473" spans="2:4" x14ac:dyDescent="0.25">
      <c r="B473" s="38"/>
      <c r="C473" s="39"/>
      <c r="D473" s="20"/>
    </row>
    <row r="474" spans="2:4" x14ac:dyDescent="0.25">
      <c r="B474" s="38"/>
      <c r="C474" s="39"/>
      <c r="D474" s="20"/>
    </row>
    <row r="475" spans="2:4" x14ac:dyDescent="0.25">
      <c r="B475" s="38"/>
      <c r="C475" s="39"/>
      <c r="D475" s="20"/>
    </row>
    <row r="476" spans="2:4" x14ac:dyDescent="0.25">
      <c r="B476" s="38"/>
      <c r="C476" s="39"/>
      <c r="D476" s="20"/>
    </row>
    <row r="477" spans="2:4" x14ac:dyDescent="0.25">
      <c r="B477" s="38"/>
      <c r="C477" s="39"/>
      <c r="D477" s="20"/>
    </row>
    <row r="478" spans="2:4" x14ac:dyDescent="0.25">
      <c r="B478" s="38"/>
      <c r="C478" s="39"/>
      <c r="D478" s="20"/>
    </row>
    <row r="479" spans="2:4" x14ac:dyDescent="0.25">
      <c r="B479" s="38"/>
      <c r="C479" s="39"/>
      <c r="D479" s="20"/>
    </row>
    <row r="480" spans="2:4" x14ac:dyDescent="0.25">
      <c r="B480" s="38"/>
      <c r="C480" s="39"/>
      <c r="D480" s="20"/>
    </row>
    <row r="481" spans="2:4" x14ac:dyDescent="0.25">
      <c r="B481" s="38"/>
      <c r="C481" s="39"/>
      <c r="D481" s="20"/>
    </row>
    <row r="482" spans="2:4" x14ac:dyDescent="0.25">
      <c r="B482" s="38"/>
      <c r="C482" s="39"/>
      <c r="D482" s="20"/>
    </row>
    <row r="483" spans="2:4" x14ac:dyDescent="0.25">
      <c r="B483" s="38"/>
      <c r="C483" s="39"/>
      <c r="D483" s="20"/>
    </row>
    <row r="484" spans="2:4" x14ac:dyDescent="0.25">
      <c r="B484" s="38"/>
      <c r="C484" s="39"/>
      <c r="D484" s="20"/>
    </row>
    <row r="485" spans="2:4" x14ac:dyDescent="0.25">
      <c r="B485" s="38"/>
      <c r="C485" s="39"/>
      <c r="D485" s="20"/>
    </row>
    <row r="486" spans="2:4" x14ac:dyDescent="0.25">
      <c r="B486" s="38"/>
      <c r="C486" s="39"/>
      <c r="D486" s="20"/>
    </row>
    <row r="487" spans="2:4" x14ac:dyDescent="0.25">
      <c r="B487" s="38"/>
      <c r="C487" s="39"/>
      <c r="D487" s="20"/>
    </row>
    <row r="488" spans="2:4" x14ac:dyDescent="0.25">
      <c r="B488" s="38"/>
      <c r="C488" s="39"/>
      <c r="D488" s="20"/>
    </row>
    <row r="489" spans="2:4" x14ac:dyDescent="0.25">
      <c r="B489" s="38"/>
      <c r="C489" s="39"/>
      <c r="D489" s="20"/>
    </row>
    <row r="490" spans="2:4" x14ac:dyDescent="0.25">
      <c r="B490" s="38"/>
      <c r="C490" s="39"/>
      <c r="D490" s="20"/>
    </row>
    <row r="491" spans="2:4" x14ac:dyDescent="0.25">
      <c r="B491" s="38"/>
      <c r="C491" s="39"/>
      <c r="D491" s="20"/>
    </row>
    <row r="492" spans="2:4" x14ac:dyDescent="0.25">
      <c r="B492" s="38"/>
      <c r="C492" s="39"/>
      <c r="D492" s="20"/>
    </row>
    <row r="493" spans="2:4" x14ac:dyDescent="0.25">
      <c r="B493" s="38"/>
      <c r="C493" s="39"/>
      <c r="D493" s="20"/>
    </row>
    <row r="494" spans="2:4" x14ac:dyDescent="0.25">
      <c r="B494" s="38"/>
      <c r="C494" s="39"/>
      <c r="D494" s="20"/>
    </row>
    <row r="495" spans="2:4" x14ac:dyDescent="0.25">
      <c r="B495" s="38"/>
      <c r="C495" s="39"/>
      <c r="D495" s="20"/>
    </row>
    <row r="496" spans="2:4" x14ac:dyDescent="0.25">
      <c r="B496" s="38"/>
      <c r="C496" s="39"/>
      <c r="D496" s="20"/>
    </row>
    <row r="497" spans="2:4" x14ac:dyDescent="0.25">
      <c r="B497" s="38"/>
      <c r="C497" s="39"/>
      <c r="D497" s="20"/>
    </row>
    <row r="498" spans="2:4" x14ac:dyDescent="0.25">
      <c r="B498" s="38"/>
      <c r="C498" s="39"/>
      <c r="D498" s="20"/>
    </row>
    <row r="499" spans="2:4" x14ac:dyDescent="0.25">
      <c r="B499" s="38"/>
      <c r="C499" s="39"/>
      <c r="D499" s="20"/>
    </row>
    <row r="500" spans="2:4" x14ac:dyDescent="0.25">
      <c r="B500" s="38"/>
      <c r="C500" s="39"/>
      <c r="D500" s="20"/>
    </row>
    <row r="501" spans="2:4" x14ac:dyDescent="0.25">
      <c r="B501" s="38"/>
      <c r="C501" s="39"/>
      <c r="D501" s="20"/>
    </row>
    <row r="502" spans="2:4" x14ac:dyDescent="0.25">
      <c r="B502" s="38"/>
      <c r="C502" s="39"/>
      <c r="D502" s="20"/>
    </row>
    <row r="503" spans="2:4" x14ac:dyDescent="0.25">
      <c r="B503" s="38"/>
      <c r="C503" s="39"/>
      <c r="D503" s="20"/>
    </row>
    <row r="504" spans="2:4" x14ac:dyDescent="0.25">
      <c r="B504" s="38"/>
      <c r="C504" s="39"/>
      <c r="D504" s="20"/>
    </row>
    <row r="505" spans="2:4" x14ac:dyDescent="0.25">
      <c r="B505" s="38"/>
      <c r="C505" s="39"/>
      <c r="D505" s="20"/>
    </row>
    <row r="506" spans="2:4" x14ac:dyDescent="0.25">
      <c r="B506" s="38"/>
      <c r="C506" s="39"/>
      <c r="D506" s="20"/>
    </row>
    <row r="507" spans="2:4" x14ac:dyDescent="0.25">
      <c r="B507" s="38"/>
      <c r="C507" s="39"/>
      <c r="D507" s="20"/>
    </row>
  </sheetData>
  <mergeCells count="5">
    <mergeCell ref="B2:O2"/>
    <mergeCell ref="I5:J5"/>
    <mergeCell ref="B4:D4"/>
    <mergeCell ref="F4:G4"/>
    <mergeCell ref="L5:M5"/>
  </mergeCells>
  <hyperlinks>
    <hyperlink ref="O4" location="Overview!A1" display="Overview!A1" xr:uid="{B2B2F000-BC51-45A3-9C72-F380894151EB}"/>
  </hyperlinks>
  <pageMargins left="1" right="1" top="1" bottom="1" header="0.5" footer="0.5"/>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1.1 IncomeStatement Data</vt:lpstr>
      <vt:lpstr>1.2 BalanceSheet Data</vt:lpstr>
      <vt:lpstr>1.3 CashFlow Data</vt:lpstr>
      <vt:lpstr>2.1 HistoricalFS</vt:lpstr>
      <vt:lpstr>2.2 Ratio Analysis</vt:lpstr>
      <vt:lpstr>2.3 Forecasting</vt:lpstr>
      <vt:lpstr>2.4 Beta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Tolani</dc:creator>
  <cp:lastModifiedBy>Rohit Ashokkumar Tolani [Student]</cp:lastModifiedBy>
  <cp:lastPrinted>2024-08-12T02:41:14Z</cp:lastPrinted>
  <dcterms:created xsi:type="dcterms:W3CDTF">2024-08-04T22:31:15Z</dcterms:created>
  <dcterms:modified xsi:type="dcterms:W3CDTF">2024-11-11T20:43:34Z</dcterms:modified>
</cp:coreProperties>
</file>