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Rohr\Desktop\Masterarbeit\Python\aerodynamics\input\"/>
    </mc:Choice>
  </mc:AlternateContent>
  <xr:revisionPtr revIDLastSave="0" documentId="13_ncr:1_{6BE5FF4B-8CF6-4921-A348-03BC17942621}" xr6:coauthVersionLast="47" xr6:coauthVersionMax="47" xr10:uidLastSave="{00000000-0000-0000-0000-000000000000}"/>
  <bookViews>
    <workbookView xWindow="-90" yWindow="-90" windowWidth="19380" windowHeight="10260" tabRatio="821" firstSheet="2" activeTab="2" xr2:uid="{1FC0D3AF-323A-459D-B8F9-25053E852091}"/>
  </bookViews>
  <sheets>
    <sheet name="0. Task" sheetId="2" r:id="rId1"/>
    <sheet name="1. Common" sheetId="3" r:id="rId2"/>
    <sheet name="2. Table" sheetId="1" r:id="rId3"/>
    <sheet name="Questions" sheetId="20" r:id="rId4"/>
    <sheet name="01 - B757-200" sheetId="4" r:id="rId5"/>
    <sheet name="02 - B767-300" sheetId="5" r:id="rId6"/>
    <sheet name="03 - B777-300" sheetId="38" r:id="rId7"/>
    <sheet name="05 - B767-200" sheetId="6" r:id="rId8"/>
    <sheet name="06 - B737-800" sheetId="15" r:id="rId9"/>
    <sheet name="08 - B737-300" sheetId="11" r:id="rId10"/>
    <sheet name="10 - B747-400" sheetId="21" r:id="rId11"/>
    <sheet name="11 - B737-700" sheetId="14" r:id="rId12"/>
    <sheet name="12 - B727-200" sheetId="25" r:id="rId13"/>
    <sheet name="14 - B767-400" sheetId="7" r:id="rId14"/>
    <sheet name="17 - B737-400" sheetId="12" r:id="rId15"/>
    <sheet name="18 - B737-100" sheetId="10" r:id="rId16"/>
    <sheet name="19 - B737-500" sheetId="13" r:id="rId17"/>
    <sheet name="20 - B747-200" sheetId="23" r:id="rId18"/>
    <sheet name="22 - B757-300" sheetId="24" r:id="rId19"/>
    <sheet name="23 - B737-900" sheetId="16" r:id="rId20"/>
    <sheet name="24 - B747-100" sheetId="22" r:id="rId21"/>
    <sheet name="26 - B787-8" sheetId="27" r:id="rId22"/>
    <sheet name="30 - B777-300" sheetId="9" r:id="rId23"/>
    <sheet name="32 - B787-9" sheetId="28" r:id="rId24"/>
    <sheet name="36 - B737-900ER" sheetId="17" r:id="rId25"/>
    <sheet name="40 - B717-200" sheetId="26" r:id="rId26"/>
    <sheet name="42 - B737-8 MAX 8" sheetId="18" r:id="rId27"/>
    <sheet name="43 - B787-10" sheetId="29" r:id="rId28"/>
    <sheet name="45 - B737-9 MAX 9" sheetId="19" r:id="rId29"/>
  </sheets>
  <definedNames>
    <definedName name="_xlnm._FilterDatabase" localSheetId="2" hidden="1">'2. Table'!$A$1:$I$46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11" l="1"/>
  <c r="M35" i="11" s="1"/>
  <c r="F9" i="1" s="1"/>
  <c r="M43" i="11"/>
  <c r="M45" i="11" s="1"/>
  <c r="G9" i="1" s="1"/>
  <c r="M15" i="11"/>
  <c r="D9" i="1" s="1"/>
  <c r="M35" i="7"/>
  <c r="F15" i="1" s="1"/>
  <c r="H31" i="1"/>
  <c r="G31" i="1"/>
  <c r="F31" i="1"/>
  <c r="E31" i="1"/>
  <c r="D31" i="1"/>
  <c r="M43" i="9"/>
  <c r="M45" i="9" s="1"/>
  <c r="M23" i="9"/>
  <c r="M25" i="9" s="1"/>
  <c r="M13" i="9"/>
  <c r="M15" i="9" s="1"/>
  <c r="M33" i="9"/>
  <c r="M35" i="9" s="1"/>
  <c r="H15" i="1"/>
  <c r="G15" i="1"/>
  <c r="E15" i="1"/>
  <c r="D15" i="1"/>
  <c r="M43" i="7"/>
  <c r="M45" i="7" s="1"/>
  <c r="M23" i="7"/>
  <c r="M25" i="7" s="1"/>
  <c r="M13" i="7"/>
  <c r="M15" i="7" s="1"/>
  <c r="M33" i="7"/>
  <c r="H9" i="1"/>
  <c r="H2" i="1"/>
  <c r="G2" i="1"/>
  <c r="F2" i="1"/>
  <c r="E2" i="1"/>
  <c r="D2" i="1"/>
  <c r="M43" i="4"/>
  <c r="M45" i="4" s="1"/>
  <c r="M23" i="4"/>
  <c r="M25" i="4" s="1"/>
  <c r="M13" i="4"/>
  <c r="M15" i="4" s="1"/>
  <c r="M33" i="4"/>
  <c r="M35" i="4" s="1"/>
  <c r="H4" i="1"/>
  <c r="G4" i="1"/>
  <c r="F4" i="1"/>
  <c r="E4" i="1"/>
  <c r="D4" i="1"/>
  <c r="M43" i="38"/>
  <c r="M45" i="38" s="1"/>
  <c r="M23" i="38"/>
  <c r="M25" i="38" s="1"/>
  <c r="M13" i="38"/>
  <c r="M15" i="38" s="1"/>
  <c r="T34" i="38"/>
  <c r="T36" i="38" s="1"/>
  <c r="T28" i="38"/>
  <c r="T30" i="38" s="1"/>
  <c r="T20" i="38"/>
  <c r="T22" i="38" s="1"/>
  <c r="M33" i="38"/>
  <c r="M35" i="38" s="1"/>
  <c r="H3" i="1"/>
  <c r="E3" i="1"/>
  <c r="M43" i="5"/>
  <c r="M45" i="5" s="1"/>
  <c r="G3" i="1" s="1"/>
  <c r="M23" i="5"/>
  <c r="M25" i="5" s="1"/>
  <c r="M13" i="5"/>
  <c r="M15" i="5" s="1"/>
  <c r="D3" i="1" s="1"/>
  <c r="M33" i="5"/>
  <c r="M35" i="5" s="1"/>
  <c r="F3" i="1" s="1"/>
  <c r="H6" i="1"/>
  <c r="F6" i="1"/>
  <c r="M43" i="6"/>
  <c r="M45" i="6" s="1"/>
  <c r="G6" i="1" s="1"/>
  <c r="M5" i="6"/>
  <c r="M33" i="6"/>
  <c r="M35" i="6" s="1"/>
  <c r="M23" i="6"/>
  <c r="M25" i="6" s="1"/>
  <c r="E6" i="1" s="1"/>
  <c r="M13" i="6"/>
  <c r="M15" i="6" s="1"/>
  <c r="D6" i="1" s="1"/>
  <c r="H7" i="1"/>
  <c r="L23" i="15"/>
  <c r="M23" i="15" s="1"/>
  <c r="M25" i="15" s="1"/>
  <c r="E7" i="1" s="1"/>
  <c r="M43" i="15"/>
  <c r="M45" i="15" s="1"/>
  <c r="G7" i="1" s="1"/>
  <c r="M33" i="15"/>
  <c r="M35" i="15" s="1"/>
  <c r="F7" i="1" s="1"/>
  <c r="M13" i="15"/>
  <c r="M15" i="15" s="1"/>
  <c r="D7" i="1" s="1"/>
  <c r="M23" i="11"/>
  <c r="M25" i="11" s="1"/>
  <c r="E9" i="1" s="1"/>
  <c r="M13" i="11"/>
</calcChain>
</file>

<file path=xl/sharedStrings.xml><?xml version="1.0" encoding="utf-8"?>
<sst xmlns="http://schemas.openxmlformats.org/spreadsheetml/2006/main" count="340" uniqueCount="137">
  <si>
    <t>Name</t>
  </si>
  <si>
    <t>757-200</t>
  </si>
  <si>
    <t>767-300/300ER</t>
  </si>
  <si>
    <t>777-200ER/200LR/233LR</t>
  </si>
  <si>
    <t>A320-100/200</t>
  </si>
  <si>
    <t>767-200/ER/EM</t>
  </si>
  <si>
    <t>737-800</t>
  </si>
  <si>
    <t>A319</t>
  </si>
  <si>
    <t>737-300</t>
  </si>
  <si>
    <t>DC9 Super 80/MD81/82/83/88</t>
  </si>
  <si>
    <t>747-400</t>
  </si>
  <si>
    <t>737-700/700LR/Max 7</t>
  </si>
  <si>
    <t>727-200/231A</t>
  </si>
  <si>
    <t>A330-200</t>
  </si>
  <si>
    <t>767-400/ER</t>
  </si>
  <si>
    <t>DC-10-30</t>
  </si>
  <si>
    <t>A321/Lr</t>
  </si>
  <si>
    <t>737-400</t>
  </si>
  <si>
    <t>737-100/200</t>
  </si>
  <si>
    <t>737-500</t>
  </si>
  <si>
    <t>747-200/300</t>
  </si>
  <si>
    <t>MD-11</t>
  </si>
  <si>
    <t>757-300</t>
  </si>
  <si>
    <t>737-900</t>
  </si>
  <si>
    <t>747-100</t>
  </si>
  <si>
    <t>RJ-700</t>
  </si>
  <si>
    <t>B787-800 Dreamliner</t>
  </si>
  <si>
    <t>DC-9-30</t>
  </si>
  <si>
    <t>A330-300/333</t>
  </si>
  <si>
    <t>Embraer-145</t>
  </si>
  <si>
    <t>777-300/300ER/333ER</t>
  </si>
  <si>
    <t>Embraer 190</t>
  </si>
  <si>
    <t>B787-900 Dreamliner</t>
  </si>
  <si>
    <t>DC-10-10</t>
  </si>
  <si>
    <t>L-1011-1/100/200</t>
  </si>
  <si>
    <t>A300-600/R/CF/RCF</t>
  </si>
  <si>
    <t>737-900ER</t>
  </si>
  <si>
    <t>RJ-200ER /RJ-440</t>
  </si>
  <si>
    <t>MD-90</t>
  </si>
  <si>
    <t>DC-10-40</t>
  </si>
  <si>
    <t>717-200</t>
  </si>
  <si>
    <t>Embraer ERJ-175</t>
  </si>
  <si>
    <t>B737 Max 800</t>
  </si>
  <si>
    <t>787-10 Dreamliner</t>
  </si>
  <si>
    <t>A330-900</t>
  </si>
  <si>
    <t>B737 Max 900</t>
  </si>
  <si>
    <t>#</t>
  </si>
  <si>
    <t>Link</t>
  </si>
  <si>
    <t>Aircraft Range</t>
  </si>
  <si>
    <t>We need to fill the following table of 45 Aircraft regarding the Maximal Take Off Weight (MTOW), the Maximal Zero Fuel Weight (MZFW) and the Range for two points in the payload-range diagram. The payload-range diagram can be found in the Aircraft Characteristics for Airport Planning Manuals. To find and complete this datatable an estimated workload of 5-7 hours is considered.</t>
  </si>
  <si>
    <t>Please use in all cases kg for all weights and km for all ranges!</t>
  </si>
  <si>
    <t>Aircraft Characteristics for Airport Planning:</t>
  </si>
  <si>
    <t>Airbus</t>
  </si>
  <si>
    <t>Boeing</t>
  </si>
  <si>
    <t>For the Embraer, Canadair and Lockheed Aircraft these documents can be found via Google.</t>
  </si>
  <si>
    <t>Example 1 Airbus</t>
  </si>
  <si>
    <t>As it can be seen in the picture above, the MTOW for Airbus is stated below the graph and accounts for all points on the pink line. The two points marked are both bending points of this line. From this point, vertically the Range can be found for this point and horizontally the payload. To be consistend please always use kg for all weights and km for all ranges. In this example, the MZFW is listed below with 170000kg which accounts for max structural payload. For Point 2, the reduction of payload, here approximately 4000 kg has to be subtracted for the MZFW of Point B.</t>
  </si>
  <si>
    <t>Example 2 Boeing</t>
  </si>
  <si>
    <t>For Boeing Aircraft it is slightly different, as the OEW plus the PAYLOAD is given on the y-Axis, which is already the MZFW. the MTOW is again given by the violet lines. In the case of multiple lines with different MTOW please take the maximal value. Here, the range is given in nautical miles which have to be converted to km. For most Boeing Aircraft Types, Payload/Range Diagrams are given for each different engine (here RB211-535C). Mostly these different Payload/Range Diagrams are quite similar.</t>
  </si>
  <si>
    <t>Conversion Rates</t>
  </si>
  <si>
    <t>Lbs</t>
  </si>
  <si>
    <t>is</t>
  </si>
  <si>
    <t>Kg</t>
  </si>
  <si>
    <t>Nm</t>
  </si>
  <si>
    <t>Km</t>
  </si>
  <si>
    <t>Imperial</t>
  </si>
  <si>
    <t>Metric</t>
  </si>
  <si>
    <t>https://www.airbus.com/sites/g/files/jlcbta136/files/2022-02/Airbus-techdata-AC_A319_0322.pdf</t>
  </si>
  <si>
    <t>https://www.airbus.com/sites/g/files/jlcbta136/files/2021-11/Airbus-Commercial-Aircraft-AC-A300-600-Dec-2009.pdf</t>
  </si>
  <si>
    <t>https://www.airbus.com/sites/g/files/jlcbta136/files/2022-02/Airbus-techdata-AC_A320_0322.pdf</t>
  </si>
  <si>
    <t>https://www.airbus.com/sites/g/files/jlcbta136/files/2022-02/Airbus-techdata-AC_A321_0322.pdf</t>
  </si>
  <si>
    <t>https://www.airbus.com/sites/g/files/jlcbta136/files/2022-08/Airbus-Commercial-Aircraft-AC-A330.pdf</t>
  </si>
  <si>
    <t>https://www.boeing.com/resources/boeingdotcom/commercial/airports/acaps/717.pdf</t>
  </si>
  <si>
    <t>https://www.boeing.com/resources/boeingdotcom/commercial/airports/acaps/787.pdf</t>
  </si>
  <si>
    <t>https://www.boeing.com/resources/boeingdotcom/commercial/airports/acaps/727.pdf</t>
  </si>
  <si>
    <t>https://www.boeing.com/resources/boeingdotcom/commercial/airports/acaps/737NG_REV%20C.pdf</t>
  </si>
  <si>
    <t>https://www.boeing.com/resources/boeingdotcom/commercial/airports/acaps/747_4.pdf</t>
  </si>
  <si>
    <t>https://www.boeing.com/resources/boeingdotcom/commercial/airports/acaps/747_123sp.pdf</t>
  </si>
  <si>
    <t>https://www.boeing.com/resources/boeingdotcom/commercial/airports/acaps/757_23.pdf</t>
  </si>
  <si>
    <t>https://www.boeing.com/resources/boeingdotcom/commercial/airports/acaps/777_23.pdf</t>
  </si>
  <si>
    <t>https://www.boeing.com/resources/boeingdotcom/commercial/airports/acaps/767_REV_I.pdf</t>
  </si>
  <si>
    <t>https://www.boeing.com/resources/boeingdotcom/commercial/airports/acaps/777_2lr3er.pdf</t>
  </si>
  <si>
    <t>https://www.boeing.com/resources/boeingdotcom/commercial/airports/acaps/737MAX_RevH.pdf</t>
  </si>
  <si>
    <t>https://www.boeing.com/resources/boeingdotcom/commercial/airports/acaps/dc9.pdf</t>
  </si>
  <si>
    <t>https://www.boeing.com/resources/boeingdotcom/commercial/airports/acaps/dc10.pdf</t>
  </si>
  <si>
    <t>https://www.boeing.com/resources/boeingdotcom/commercial/airports/acaps/md11.pdf</t>
  </si>
  <si>
    <t>https://www.boeing.com/resources/boeingdotcom/commercial/airports/acaps/md90.pdf</t>
  </si>
  <si>
    <t>https://customer.aero.bombardier.com/webd/BAG/CustSite/BRAD/RACSDocument.nsf/51aae8b2b3bfdf6685256c300045ff31/ec63f8639ff3ab9d85257c1500635bd8/$FILE/ATTE8Q23.pdf/CRJ700APMR15.pdf</t>
  </si>
  <si>
    <t>https://customer.aero.bombardier.com/webd/BAG/CustSite/BRAD/RACSDocument.nsf/51aae8b2b3bfdf6685256c300045ff31/ec63f8639ff3ab9d85257c1500635bd8/$FILE/ATT1ES4H.pdf/CRJ200APMR8.pdf</t>
  </si>
  <si>
    <t>https://www.embraercommercialaviation.com/wp-content/uploads/2017/02/APM_ERJ145.pdf</t>
  </si>
  <si>
    <t>https://www.embraercommercialaviation.com/wp-content/uploads/2017/02/APM_E175.pdf</t>
  </si>
  <si>
    <t>https://www.embraercommercialaviation.com/wp-content/uploads/2017/06/APM_190.pdf</t>
  </si>
  <si>
    <t>MZFW_POINT_1
(Kg)</t>
  </si>
  <si>
    <t>MZFW_POINT_2
(Kg)</t>
  </si>
  <si>
    <t>RANGE_POINT_2
(Km)</t>
  </si>
  <si>
    <t>RANGE_POINT_1
(Km)</t>
  </si>
  <si>
    <t>MTOW
(Kg)</t>
  </si>
  <si>
    <t>red</t>
  </si>
  <si>
    <t>green</t>
  </si>
  <si>
    <t>B757-200</t>
  </si>
  <si>
    <t>B737-800</t>
  </si>
  <si>
    <t>B737-300</t>
  </si>
  <si>
    <t>B747-400</t>
  </si>
  <si>
    <t>B737-400</t>
  </si>
  <si>
    <t>B737-500</t>
  </si>
  <si>
    <t>B757-300</t>
  </si>
  <si>
    <t>B737-900</t>
  </si>
  <si>
    <t>B747-100</t>
  </si>
  <si>
    <t>B737-900ER</t>
  </si>
  <si>
    <t>B717-200</t>
  </si>
  <si>
    <t>B767-300</t>
  </si>
  <si>
    <t>B767-200</t>
  </si>
  <si>
    <t>B737-700</t>
  </si>
  <si>
    <t>B727-200</t>
  </si>
  <si>
    <t>B767-400</t>
  </si>
  <si>
    <t>B737-100</t>
  </si>
  <si>
    <t>B747-200</t>
  </si>
  <si>
    <t>B777-300</t>
  </si>
  <si>
    <t>B777-200</t>
  </si>
  <si>
    <t>B787-10</t>
  </si>
  <si>
    <t>.</t>
  </si>
  <si>
    <t>B737-8 MAX 8</t>
  </si>
  <si>
    <t>B737-9 MAX 9</t>
  </si>
  <si>
    <t>Aircraft Model Chart</t>
  </si>
  <si>
    <t>One-to-one correspondant</t>
  </si>
  <si>
    <t>Which one?: 767-300 or 767-300ER?</t>
  </si>
  <si>
    <t>Which engine version? 737-200 has many engine options available</t>
  </si>
  <si>
    <t>B787-8</t>
  </si>
  <si>
    <t>B787-9</t>
  </si>
  <si>
    <t>DATA EXTRACTION</t>
  </si>
  <si>
    <t>MTOW</t>
  </si>
  <si>
    <t>RANGE_POINT_1</t>
  </si>
  <si>
    <t>RANGE_POINT_2</t>
  </si>
  <si>
    <t>MZFW_POINT_2</t>
  </si>
  <si>
    <t>MZFW_POINT_1</t>
  </si>
  <si>
    <t>B767-300/300ER</t>
  </si>
  <si>
    <t>B777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</si>
</sst>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color theme="1"/>
      <name val="Times New Roman"/>
      <family val="1"/>
    </font>
    <font>
      <b/>
      <sz val="24"/>
      <color theme="1"/>
      <name val="Times New Roman"/>
      <family val="1"/>
    </font>
    <font>
      <u/>
      <sz val="11"/>
      <color theme="10"/>
      <name val="Calibri"/>
      <family val="2"/>
      <scheme val="minor"/>
    </font>
    <font>
      <b/>
      <sz val="18"/>
      <color theme="1"/>
      <name val="Times New Roman"/>
      <family val="1"/>
    </font>
    <font>
      <sz val="11"/>
      <color rgb="FF00B05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0" fontId="6" fillId="0" borderId="0" applyNumberFormat="0" applyFill="0" applyBorder="0" applyAlignment="0" applyProtection="0"/>
  </cellStyleXfs>
  <cellXfs count="44">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2" applyAlignment="1">
      <alignment vertical="center"/>
    </xf>
    <xf numFmtId="0" fontId="7" fillId="0" borderId="0" xfId="0" applyFont="1" applyAlignment="1">
      <alignment vertical="center"/>
    </xf>
    <xf numFmtId="0" fontId="0" fillId="0" borderId="0" xfId="0" applyAlignment="1">
      <alignment horizontal="left"/>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wrapText="1"/>
    </xf>
    <xf numFmtId="0" fontId="0" fillId="4" borderId="0" xfId="0" applyFill="1" applyAlignment="1">
      <alignment horizontal="right"/>
    </xf>
    <xf numFmtId="0" fontId="0" fillId="4" borderId="0" xfId="0" applyFill="1"/>
    <xf numFmtId="0" fontId="0" fillId="5" borderId="0" xfId="0" applyFill="1"/>
    <xf numFmtId="0" fontId="0" fillId="6" borderId="0" xfId="0" applyFill="1"/>
    <xf numFmtId="0" fontId="0" fillId="0" borderId="1" xfId="0" applyBorder="1" applyAlignment="1">
      <alignment vertical="center"/>
    </xf>
    <xf numFmtId="165" fontId="0" fillId="7" borderId="1" xfId="1" applyNumberFormat="1" applyFont="1" applyFill="1" applyBorder="1" applyAlignment="1">
      <alignment horizontal="center" vertical="center"/>
    </xf>
    <xf numFmtId="0" fontId="6" fillId="0" borderId="1" xfId="2" applyBorder="1" applyAlignment="1">
      <alignment horizontal="left" vertical="center"/>
    </xf>
    <xf numFmtId="0" fontId="0" fillId="0" borderId="1" xfId="0" applyBorder="1" applyAlignment="1">
      <alignment horizontal="center" vertical="center"/>
    </xf>
    <xf numFmtId="165" fontId="0" fillId="0" borderId="1" xfId="1" applyNumberFormat="1" applyFont="1" applyBorder="1" applyAlignment="1">
      <alignment horizontal="center" vertical="center"/>
    </xf>
    <xf numFmtId="0" fontId="0" fillId="0" borderId="1" xfId="0" applyBorder="1" applyAlignment="1">
      <alignment horizontal="left" vertical="center"/>
    </xf>
    <xf numFmtId="0" fontId="3" fillId="8" borderId="1"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3" fillId="6" borderId="1" xfId="0" applyFont="1" applyFill="1" applyBorder="1" applyAlignment="1">
      <alignment vertical="center"/>
    </xf>
    <xf numFmtId="0" fontId="2" fillId="0" borderId="0" xfId="0" applyFont="1"/>
    <xf numFmtId="0" fontId="8" fillId="0" borderId="0" xfId="0" applyFont="1"/>
    <xf numFmtId="0" fontId="0" fillId="0" borderId="2" xfId="0" applyBorder="1"/>
    <xf numFmtId="0" fontId="0" fillId="0" borderId="3" xfId="0" applyBorder="1"/>
    <xf numFmtId="0" fontId="0" fillId="4" borderId="2" xfId="0" applyFill="1" applyBorder="1" applyAlignment="1">
      <alignment horizontal="right"/>
    </xf>
    <xf numFmtId="0" fontId="0" fillId="0" borderId="4" xfId="0" applyBorder="1"/>
    <xf numFmtId="0" fontId="0" fillId="0" borderId="5" xfId="0" applyBorder="1"/>
    <xf numFmtId="0" fontId="0" fillId="0" borderId="6" xfId="0" applyBorder="1"/>
    <xf numFmtId="0" fontId="3" fillId="0" borderId="2" xfId="0" applyFont="1" applyBorder="1"/>
    <xf numFmtId="0" fontId="3" fillId="10" borderId="1" xfId="0" applyFont="1" applyFill="1" applyBorder="1" applyAlignment="1">
      <alignment horizontal="center" vertical="center"/>
    </xf>
    <xf numFmtId="0" fontId="0" fillId="0" borderId="0" xfId="0" applyAlignment="1">
      <alignment horizontal="right"/>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9" xfId="0" applyFont="1" applyFill="1" applyBorder="1" applyAlignment="1">
      <alignment horizontal="center"/>
    </xf>
    <xf numFmtId="0" fontId="0" fillId="0" borderId="0" xfId="0"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hyperlink" Target="https://user-images.githubusercontent.com/23102087/231539776-c27db7e2-5503-4969-972b-ec4ba0e66a6f.png" TargetMode="External"/><Relationship Id="rId2" Type="http://schemas.openxmlformats.org/officeDocument/2006/relationships/image" Target="../media/image1.png"/><Relationship Id="rId1" Type="http://schemas.openxmlformats.org/officeDocument/2006/relationships/hyperlink" Target="https://user-images.githubusercontent.com/23102087/231539763-c68efa5c-2174-448a-88c2-b26b3b2385e4.png" TargetMode="Externa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7</xdr:col>
      <xdr:colOff>600075</xdr:colOff>
      <xdr:row>31</xdr:row>
      <xdr:rowOff>9525</xdr:rowOff>
    </xdr:to>
    <xdr:pic>
      <xdr:nvPicPr>
        <xdr:cNvPr id="2" name="Imagen 2" descr="airbus">
          <a:hlinkClick xmlns:r="http://schemas.openxmlformats.org/officeDocument/2006/relationships" r:id="rId1" tgtFrame="&quot;_blank&quot;"/>
          <a:extLst>
            <a:ext uri="{FF2B5EF4-FFF2-40B4-BE49-F238E27FC236}">
              <a16:creationId xmlns:a16="http://schemas.microsoft.com/office/drawing/2014/main" id="{C8D5343C-8B0C-59DB-E8A1-A2006336A5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038350"/>
          <a:ext cx="5934075"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7</xdr:col>
      <xdr:colOff>609600</xdr:colOff>
      <xdr:row>70</xdr:row>
      <xdr:rowOff>47625</xdr:rowOff>
    </xdr:to>
    <xdr:pic>
      <xdr:nvPicPr>
        <xdr:cNvPr id="3" name="Imagen 1" descr="boeing">
          <a:hlinkClick xmlns:r="http://schemas.openxmlformats.org/officeDocument/2006/relationships" r:id="rId3" tgtFrame="&quot;_blank&quot;"/>
          <a:extLst>
            <a:ext uri="{FF2B5EF4-FFF2-40B4-BE49-F238E27FC236}">
              <a16:creationId xmlns:a16="http://schemas.microsoft.com/office/drawing/2014/main" id="{0798849B-7108-8CDF-178E-E8A98DDA7FF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905625"/>
          <a:ext cx="5943600" cy="691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532571</xdr:colOff>
      <xdr:row>43</xdr:row>
      <xdr:rowOff>132309</xdr:rowOff>
    </xdr:to>
    <xdr:pic>
      <xdr:nvPicPr>
        <xdr:cNvPr id="2" name="Imagen 1">
          <a:extLst>
            <a:ext uri="{FF2B5EF4-FFF2-40B4-BE49-F238E27FC236}">
              <a16:creationId xmlns:a16="http://schemas.microsoft.com/office/drawing/2014/main" id="{9E721E20-4E59-E568-C337-8B5930D464F4}"/>
            </a:ext>
          </a:extLst>
        </xdr:cNvPr>
        <xdr:cNvPicPr>
          <a:picLocks noChangeAspect="1"/>
        </xdr:cNvPicPr>
      </xdr:nvPicPr>
      <xdr:blipFill>
        <a:blip xmlns:r="http://schemas.openxmlformats.org/officeDocument/2006/relationships" r:embed="rId1"/>
        <a:stretch>
          <a:fillRect/>
        </a:stretch>
      </xdr:blipFill>
      <xdr:spPr>
        <a:xfrm>
          <a:off x="0" y="0"/>
          <a:ext cx="6628571" cy="83238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504190</xdr:colOff>
      <xdr:row>42</xdr:row>
      <xdr:rowOff>40268</xdr:rowOff>
    </xdr:to>
    <xdr:pic>
      <xdr:nvPicPr>
        <xdr:cNvPr id="2" name="Imagen 1">
          <a:extLst>
            <a:ext uri="{FF2B5EF4-FFF2-40B4-BE49-F238E27FC236}">
              <a16:creationId xmlns:a16="http://schemas.microsoft.com/office/drawing/2014/main" id="{907053E1-6695-0322-3D83-CFDF6ABEC002}"/>
            </a:ext>
          </a:extLst>
        </xdr:cNvPr>
        <xdr:cNvPicPr>
          <a:picLocks noChangeAspect="1"/>
        </xdr:cNvPicPr>
      </xdr:nvPicPr>
      <xdr:blipFill>
        <a:blip xmlns:r="http://schemas.openxmlformats.org/officeDocument/2006/relationships" r:embed="rId1"/>
        <a:stretch>
          <a:fillRect/>
        </a:stretch>
      </xdr:blipFill>
      <xdr:spPr>
        <a:xfrm>
          <a:off x="0" y="0"/>
          <a:ext cx="5076190" cy="8057143"/>
        </a:xfrm>
        <a:prstGeom prst="rect">
          <a:avLst/>
        </a:prstGeom>
      </xdr:spPr>
    </xdr:pic>
    <xdr:clientData/>
  </xdr:twoCellAnchor>
  <xdr:twoCellAnchor>
    <xdr:from>
      <xdr:col>3</xdr:col>
      <xdr:colOff>46267</xdr:colOff>
      <xdr:row>13</xdr:row>
      <xdr:rowOff>184460</xdr:rowOff>
    </xdr:from>
    <xdr:to>
      <xdr:col>3</xdr:col>
      <xdr:colOff>400050</xdr:colOff>
      <xdr:row>16</xdr:row>
      <xdr:rowOff>39079</xdr:rowOff>
    </xdr:to>
    <xdr:sp macro="" textlink="">
      <xdr:nvSpPr>
        <xdr:cNvPr id="3" name="Rectángulo 2">
          <a:extLst>
            <a:ext uri="{FF2B5EF4-FFF2-40B4-BE49-F238E27FC236}">
              <a16:creationId xmlns:a16="http://schemas.microsoft.com/office/drawing/2014/main" id="{5B9E0229-F25E-420F-9E97-019C219C5B93}"/>
            </a:ext>
          </a:extLst>
        </xdr:cNvPr>
        <xdr:cNvSpPr/>
      </xdr:nvSpPr>
      <xdr:spPr>
        <a:xfrm>
          <a:off x="2332267" y="2660960"/>
          <a:ext cx="353783"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46266</xdr:colOff>
      <xdr:row>14</xdr:row>
      <xdr:rowOff>161923</xdr:rowOff>
    </xdr:from>
    <xdr:to>
      <xdr:col>3</xdr:col>
      <xdr:colOff>290512</xdr:colOff>
      <xdr:row>17</xdr:row>
      <xdr:rowOff>16542</xdr:rowOff>
    </xdr:to>
    <xdr:sp macro="" textlink="">
      <xdr:nvSpPr>
        <xdr:cNvPr id="4" name="Rectángulo 3">
          <a:extLst>
            <a:ext uri="{FF2B5EF4-FFF2-40B4-BE49-F238E27FC236}">
              <a16:creationId xmlns:a16="http://schemas.microsoft.com/office/drawing/2014/main" id="{1C5EB1BA-8BFF-4429-803C-37EE632CB75D}"/>
            </a:ext>
          </a:extLst>
        </xdr:cNvPr>
        <xdr:cNvSpPr/>
      </xdr:nvSpPr>
      <xdr:spPr>
        <a:xfrm>
          <a:off x="2332266" y="2828923"/>
          <a:ext cx="244246" cy="4261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15870</xdr:colOff>
      <xdr:row>23</xdr:row>
      <xdr:rowOff>0</xdr:rowOff>
    </xdr:from>
    <xdr:to>
      <xdr:col>4</xdr:col>
      <xdr:colOff>376859</xdr:colOff>
      <xdr:row>25</xdr:row>
      <xdr:rowOff>45119</xdr:rowOff>
    </xdr:to>
    <xdr:sp macro="" textlink="">
      <xdr:nvSpPr>
        <xdr:cNvPr id="5" name="Rectángulo 4">
          <a:extLst>
            <a:ext uri="{FF2B5EF4-FFF2-40B4-BE49-F238E27FC236}">
              <a16:creationId xmlns:a16="http://schemas.microsoft.com/office/drawing/2014/main" id="{A33ECE88-729A-41BB-B8B3-31D6954932A6}"/>
            </a:ext>
          </a:extLst>
        </xdr:cNvPr>
        <xdr:cNvSpPr/>
      </xdr:nvSpPr>
      <xdr:spPr>
        <a:xfrm>
          <a:off x="3063870" y="4381500"/>
          <a:ext cx="360989"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15869</xdr:colOff>
      <xdr:row>23</xdr:row>
      <xdr:rowOff>167963</xdr:rowOff>
    </xdr:from>
    <xdr:to>
      <xdr:col>4</xdr:col>
      <xdr:colOff>193902</xdr:colOff>
      <xdr:row>26</xdr:row>
      <xdr:rowOff>22582</xdr:rowOff>
    </xdr:to>
    <xdr:sp macro="" textlink="">
      <xdr:nvSpPr>
        <xdr:cNvPr id="6" name="Rectángulo 5">
          <a:extLst>
            <a:ext uri="{FF2B5EF4-FFF2-40B4-BE49-F238E27FC236}">
              <a16:creationId xmlns:a16="http://schemas.microsoft.com/office/drawing/2014/main" id="{A7AA3196-CA19-40E9-9C1C-719808705D27}"/>
            </a:ext>
          </a:extLst>
        </xdr:cNvPr>
        <xdr:cNvSpPr/>
      </xdr:nvSpPr>
      <xdr:spPr>
        <a:xfrm>
          <a:off x="3063869" y="4549463"/>
          <a:ext cx="178033" cy="4261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504190</xdr:colOff>
      <xdr:row>41</xdr:row>
      <xdr:rowOff>170452</xdr:rowOff>
    </xdr:to>
    <xdr:pic>
      <xdr:nvPicPr>
        <xdr:cNvPr id="2" name="Imagen 1">
          <a:extLst>
            <a:ext uri="{FF2B5EF4-FFF2-40B4-BE49-F238E27FC236}">
              <a16:creationId xmlns:a16="http://schemas.microsoft.com/office/drawing/2014/main" id="{4B87EF72-4160-1783-DD1A-66230F4F77CE}"/>
            </a:ext>
          </a:extLst>
        </xdr:cNvPr>
        <xdr:cNvPicPr>
          <a:picLocks noChangeAspect="1"/>
        </xdr:cNvPicPr>
      </xdr:nvPicPr>
      <xdr:blipFill>
        <a:blip xmlns:r="http://schemas.openxmlformats.org/officeDocument/2006/relationships" r:embed="rId1"/>
        <a:stretch>
          <a:fillRect/>
        </a:stretch>
      </xdr:blipFill>
      <xdr:spPr>
        <a:xfrm>
          <a:off x="0" y="0"/>
          <a:ext cx="5076190" cy="798095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494667</xdr:colOff>
      <xdr:row>42</xdr:row>
      <xdr:rowOff>18048</xdr:rowOff>
    </xdr:to>
    <xdr:pic>
      <xdr:nvPicPr>
        <xdr:cNvPr id="2" name="Imagen 1">
          <a:extLst>
            <a:ext uri="{FF2B5EF4-FFF2-40B4-BE49-F238E27FC236}">
              <a16:creationId xmlns:a16="http://schemas.microsoft.com/office/drawing/2014/main" id="{B9D5961B-F5A9-CA06-7730-301279AD5203}"/>
            </a:ext>
          </a:extLst>
        </xdr:cNvPr>
        <xdr:cNvPicPr>
          <a:picLocks noChangeAspect="1"/>
        </xdr:cNvPicPr>
      </xdr:nvPicPr>
      <xdr:blipFill>
        <a:blip xmlns:r="http://schemas.openxmlformats.org/officeDocument/2006/relationships" r:embed="rId1"/>
        <a:stretch>
          <a:fillRect/>
        </a:stretch>
      </xdr:blipFill>
      <xdr:spPr>
        <a:xfrm>
          <a:off x="0" y="0"/>
          <a:ext cx="5066667" cy="80190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570857</xdr:colOff>
      <xdr:row>41</xdr:row>
      <xdr:rowOff>189500</xdr:rowOff>
    </xdr:to>
    <xdr:pic>
      <xdr:nvPicPr>
        <xdr:cNvPr id="2" name="Imagen 1">
          <a:extLst>
            <a:ext uri="{FF2B5EF4-FFF2-40B4-BE49-F238E27FC236}">
              <a16:creationId xmlns:a16="http://schemas.microsoft.com/office/drawing/2014/main" id="{BFB92671-3A8C-99D2-3257-2A11CEB323D7}"/>
            </a:ext>
          </a:extLst>
        </xdr:cNvPr>
        <xdr:cNvPicPr>
          <a:picLocks noChangeAspect="1"/>
        </xdr:cNvPicPr>
      </xdr:nvPicPr>
      <xdr:blipFill>
        <a:blip xmlns:r="http://schemas.openxmlformats.org/officeDocument/2006/relationships" r:embed="rId1"/>
        <a:stretch>
          <a:fillRect/>
        </a:stretch>
      </xdr:blipFill>
      <xdr:spPr>
        <a:xfrm>
          <a:off x="0" y="0"/>
          <a:ext cx="5142857" cy="800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65905</xdr:colOff>
      <xdr:row>41</xdr:row>
      <xdr:rowOff>113309</xdr:rowOff>
    </xdr:to>
    <xdr:pic>
      <xdr:nvPicPr>
        <xdr:cNvPr id="2" name="Imagen 1">
          <a:extLst>
            <a:ext uri="{FF2B5EF4-FFF2-40B4-BE49-F238E27FC236}">
              <a16:creationId xmlns:a16="http://schemas.microsoft.com/office/drawing/2014/main" id="{84167292-0062-52D2-E359-C44119501CDF}"/>
            </a:ext>
          </a:extLst>
        </xdr:cNvPr>
        <xdr:cNvPicPr>
          <a:picLocks noChangeAspect="1"/>
        </xdr:cNvPicPr>
      </xdr:nvPicPr>
      <xdr:blipFill>
        <a:blip xmlns:r="http://schemas.openxmlformats.org/officeDocument/2006/relationships" r:embed="rId1"/>
        <a:stretch>
          <a:fillRect/>
        </a:stretch>
      </xdr:blipFill>
      <xdr:spPr>
        <a:xfrm>
          <a:off x="0" y="0"/>
          <a:ext cx="6161905" cy="792380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713714</xdr:colOff>
      <xdr:row>41</xdr:row>
      <xdr:rowOff>151405</xdr:rowOff>
    </xdr:to>
    <xdr:pic>
      <xdr:nvPicPr>
        <xdr:cNvPr id="2" name="Imagen 1">
          <a:extLst>
            <a:ext uri="{FF2B5EF4-FFF2-40B4-BE49-F238E27FC236}">
              <a16:creationId xmlns:a16="http://schemas.microsoft.com/office/drawing/2014/main" id="{175E68AA-22CD-70A0-3551-A19218A207D6}"/>
            </a:ext>
          </a:extLst>
        </xdr:cNvPr>
        <xdr:cNvPicPr>
          <a:picLocks noChangeAspect="1"/>
        </xdr:cNvPicPr>
      </xdr:nvPicPr>
      <xdr:blipFill>
        <a:blip xmlns:r="http://schemas.openxmlformats.org/officeDocument/2006/relationships" r:embed="rId1"/>
        <a:stretch>
          <a:fillRect/>
        </a:stretch>
      </xdr:blipFill>
      <xdr:spPr>
        <a:xfrm>
          <a:off x="0" y="0"/>
          <a:ext cx="5285714" cy="796190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399429</xdr:colOff>
      <xdr:row>41</xdr:row>
      <xdr:rowOff>151405</xdr:rowOff>
    </xdr:to>
    <xdr:pic>
      <xdr:nvPicPr>
        <xdr:cNvPr id="2" name="Imagen 1">
          <a:extLst>
            <a:ext uri="{FF2B5EF4-FFF2-40B4-BE49-F238E27FC236}">
              <a16:creationId xmlns:a16="http://schemas.microsoft.com/office/drawing/2014/main" id="{B9B3D072-99C7-EE48-9260-B998A13099C8}"/>
            </a:ext>
          </a:extLst>
        </xdr:cNvPr>
        <xdr:cNvPicPr>
          <a:picLocks noChangeAspect="1"/>
        </xdr:cNvPicPr>
      </xdr:nvPicPr>
      <xdr:blipFill>
        <a:blip xmlns:r="http://schemas.openxmlformats.org/officeDocument/2006/relationships" r:embed="rId1"/>
        <a:stretch>
          <a:fillRect/>
        </a:stretch>
      </xdr:blipFill>
      <xdr:spPr>
        <a:xfrm>
          <a:off x="0" y="0"/>
          <a:ext cx="4971429" cy="796190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637429</xdr:colOff>
      <xdr:row>42</xdr:row>
      <xdr:rowOff>18048</xdr:rowOff>
    </xdr:to>
    <xdr:pic>
      <xdr:nvPicPr>
        <xdr:cNvPr id="2" name="Imagen 1">
          <a:extLst>
            <a:ext uri="{FF2B5EF4-FFF2-40B4-BE49-F238E27FC236}">
              <a16:creationId xmlns:a16="http://schemas.microsoft.com/office/drawing/2014/main" id="{AFF9FA4B-C9E6-B6DB-F796-21F1D87A0FD2}"/>
            </a:ext>
          </a:extLst>
        </xdr:cNvPr>
        <xdr:cNvPicPr>
          <a:picLocks noChangeAspect="1"/>
        </xdr:cNvPicPr>
      </xdr:nvPicPr>
      <xdr:blipFill>
        <a:blip xmlns:r="http://schemas.openxmlformats.org/officeDocument/2006/relationships" r:embed="rId1"/>
        <a:stretch>
          <a:fillRect/>
        </a:stretch>
      </xdr:blipFill>
      <xdr:spPr>
        <a:xfrm>
          <a:off x="0" y="0"/>
          <a:ext cx="5971429" cy="801904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523238</xdr:colOff>
      <xdr:row>42</xdr:row>
      <xdr:rowOff>189476</xdr:rowOff>
    </xdr:to>
    <xdr:pic>
      <xdr:nvPicPr>
        <xdr:cNvPr id="2" name="Imagen 1">
          <a:extLst>
            <a:ext uri="{FF2B5EF4-FFF2-40B4-BE49-F238E27FC236}">
              <a16:creationId xmlns:a16="http://schemas.microsoft.com/office/drawing/2014/main" id="{03AC6F10-1AAB-13FD-B3BB-C66EF091651D}"/>
            </a:ext>
          </a:extLst>
        </xdr:cNvPr>
        <xdr:cNvPicPr>
          <a:picLocks noChangeAspect="1"/>
        </xdr:cNvPicPr>
      </xdr:nvPicPr>
      <xdr:blipFill>
        <a:blip xmlns:r="http://schemas.openxmlformats.org/officeDocument/2006/relationships" r:embed="rId1"/>
        <a:stretch>
          <a:fillRect/>
        </a:stretch>
      </xdr:blipFill>
      <xdr:spPr>
        <a:xfrm>
          <a:off x="0" y="0"/>
          <a:ext cx="5095238" cy="8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250815</xdr:colOff>
      <xdr:row>53</xdr:row>
      <xdr:rowOff>136525</xdr:rowOff>
    </xdr:to>
    <xdr:pic>
      <xdr:nvPicPr>
        <xdr:cNvPr id="3" name="Imagen 2">
          <a:extLst>
            <a:ext uri="{FF2B5EF4-FFF2-40B4-BE49-F238E27FC236}">
              <a16:creationId xmlns:a16="http://schemas.microsoft.com/office/drawing/2014/main" id="{01BF74DE-626F-0845-2B39-86F1975D74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0" y="190500"/>
          <a:ext cx="7108815" cy="10058400"/>
        </a:xfrm>
        <a:prstGeom prst="rect">
          <a:avLst/>
        </a:prstGeom>
      </xdr:spPr>
    </xdr:pic>
    <xdr:clientData/>
  </xdr:twoCellAnchor>
  <xdr:twoCellAnchor>
    <xdr:from>
      <xdr:col>4</xdr:col>
      <xdr:colOff>721895</xdr:colOff>
      <xdr:row>14</xdr:row>
      <xdr:rowOff>15039</xdr:rowOff>
    </xdr:from>
    <xdr:to>
      <xdr:col>5</xdr:col>
      <xdr:colOff>370974</xdr:colOff>
      <xdr:row>16</xdr:row>
      <xdr:rowOff>60158</xdr:rowOff>
    </xdr:to>
    <xdr:sp macro="" textlink="">
      <xdr:nvSpPr>
        <xdr:cNvPr id="4" name="Rectángulo 3">
          <a:extLst>
            <a:ext uri="{FF2B5EF4-FFF2-40B4-BE49-F238E27FC236}">
              <a16:creationId xmlns:a16="http://schemas.microsoft.com/office/drawing/2014/main" id="{E1BFEBE9-390E-30F2-B9FA-F0AC6813C14E}"/>
            </a:ext>
          </a:extLst>
        </xdr:cNvPr>
        <xdr:cNvSpPr/>
      </xdr:nvSpPr>
      <xdr:spPr>
        <a:xfrm>
          <a:off x="4531895" y="2682039"/>
          <a:ext cx="411079"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721895</xdr:colOff>
      <xdr:row>14</xdr:row>
      <xdr:rowOff>120316</xdr:rowOff>
    </xdr:from>
    <xdr:to>
      <xdr:col>5</xdr:col>
      <xdr:colOff>215567</xdr:colOff>
      <xdr:row>16</xdr:row>
      <xdr:rowOff>165435</xdr:rowOff>
    </xdr:to>
    <xdr:sp macro="" textlink="">
      <xdr:nvSpPr>
        <xdr:cNvPr id="6" name="Rectángulo 5">
          <a:extLst>
            <a:ext uri="{FF2B5EF4-FFF2-40B4-BE49-F238E27FC236}">
              <a16:creationId xmlns:a16="http://schemas.microsoft.com/office/drawing/2014/main" id="{BD13DDB7-88D7-4BC9-9C4C-40F4247BE663}"/>
            </a:ext>
          </a:extLst>
        </xdr:cNvPr>
        <xdr:cNvSpPr/>
      </xdr:nvSpPr>
      <xdr:spPr>
        <a:xfrm>
          <a:off x="4531895" y="2787316"/>
          <a:ext cx="255672" cy="4261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109904</xdr:colOff>
      <xdr:row>22</xdr:row>
      <xdr:rowOff>175846</xdr:rowOff>
    </xdr:from>
    <xdr:to>
      <xdr:col>6</xdr:col>
      <xdr:colOff>520983</xdr:colOff>
      <xdr:row>25</xdr:row>
      <xdr:rowOff>15875</xdr:rowOff>
    </xdr:to>
    <xdr:sp macro="" textlink="">
      <xdr:nvSpPr>
        <xdr:cNvPr id="7" name="Rectángulo 6">
          <a:extLst>
            <a:ext uri="{FF2B5EF4-FFF2-40B4-BE49-F238E27FC236}">
              <a16:creationId xmlns:a16="http://schemas.microsoft.com/office/drawing/2014/main" id="{7AFFBFE1-6D80-4CBA-8241-481FC7A5B11F}"/>
            </a:ext>
          </a:extLst>
        </xdr:cNvPr>
        <xdr:cNvSpPr/>
      </xdr:nvSpPr>
      <xdr:spPr>
        <a:xfrm>
          <a:off x="5443904" y="4366846"/>
          <a:ext cx="411079" cy="41152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399623</xdr:colOff>
      <xdr:row>23</xdr:row>
      <xdr:rowOff>126342</xdr:rowOff>
    </xdr:from>
    <xdr:to>
      <xdr:col>6</xdr:col>
      <xdr:colOff>655295</xdr:colOff>
      <xdr:row>25</xdr:row>
      <xdr:rowOff>15875</xdr:rowOff>
    </xdr:to>
    <xdr:sp macro="" textlink="">
      <xdr:nvSpPr>
        <xdr:cNvPr id="8" name="Rectángulo 7">
          <a:extLst>
            <a:ext uri="{FF2B5EF4-FFF2-40B4-BE49-F238E27FC236}">
              <a16:creationId xmlns:a16="http://schemas.microsoft.com/office/drawing/2014/main" id="{5CF703AB-E70B-4A6A-999C-BABE24ACCF19}"/>
            </a:ext>
          </a:extLst>
        </xdr:cNvPr>
        <xdr:cNvSpPr/>
      </xdr:nvSpPr>
      <xdr:spPr>
        <a:xfrm>
          <a:off x="5733623" y="4507842"/>
          <a:ext cx="255672" cy="270533"/>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634999</xdr:colOff>
      <xdr:row>2</xdr:row>
      <xdr:rowOff>0</xdr:rowOff>
    </xdr:from>
    <xdr:to>
      <xdr:col>11</xdr:col>
      <xdr:colOff>185737</xdr:colOff>
      <xdr:row>3</xdr:row>
      <xdr:rowOff>51210</xdr:rowOff>
    </xdr:to>
    <xdr:sp macro="" textlink="">
      <xdr:nvSpPr>
        <xdr:cNvPr id="2" name="Rectángulo 1">
          <a:extLst>
            <a:ext uri="{FF2B5EF4-FFF2-40B4-BE49-F238E27FC236}">
              <a16:creationId xmlns:a16="http://schemas.microsoft.com/office/drawing/2014/main" id="{B2ABDD85-48AA-474B-BB2C-96E468946419}"/>
            </a:ext>
          </a:extLst>
        </xdr:cNvPr>
        <xdr:cNvSpPr/>
      </xdr:nvSpPr>
      <xdr:spPr>
        <a:xfrm>
          <a:off x="8254999" y="390525"/>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11</xdr:col>
      <xdr:colOff>91500</xdr:colOff>
      <xdr:row>3</xdr:row>
      <xdr:rowOff>3456</xdr:rowOff>
    </xdr:from>
    <xdr:to>
      <xdr:col>11</xdr:col>
      <xdr:colOff>304388</xdr:colOff>
      <xdr:row>4</xdr:row>
      <xdr:rowOff>141288</xdr:rowOff>
    </xdr:to>
    <xdr:sp macro="" textlink="">
      <xdr:nvSpPr>
        <xdr:cNvPr id="5" name="Rectángulo 4">
          <a:extLst>
            <a:ext uri="{FF2B5EF4-FFF2-40B4-BE49-F238E27FC236}">
              <a16:creationId xmlns:a16="http://schemas.microsoft.com/office/drawing/2014/main" id="{41BFEB15-2A92-40F2-BB50-83DDCFDB884F}"/>
            </a:ext>
          </a:extLst>
        </xdr:cNvPr>
        <xdr:cNvSpPr/>
      </xdr:nvSpPr>
      <xdr:spPr>
        <a:xfrm>
          <a:off x="8473500" y="584481"/>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380381</xdr:colOff>
      <xdr:row>41</xdr:row>
      <xdr:rowOff>177594</xdr:rowOff>
    </xdr:to>
    <xdr:pic>
      <xdr:nvPicPr>
        <xdr:cNvPr id="2" name="Imagen 1">
          <a:extLst>
            <a:ext uri="{FF2B5EF4-FFF2-40B4-BE49-F238E27FC236}">
              <a16:creationId xmlns:a16="http://schemas.microsoft.com/office/drawing/2014/main" id="{7B6BBD7E-69E0-E22E-DF99-860579B3BAB8}"/>
            </a:ext>
          </a:extLst>
        </xdr:cNvPr>
        <xdr:cNvPicPr>
          <a:picLocks noChangeAspect="1"/>
        </xdr:cNvPicPr>
      </xdr:nvPicPr>
      <xdr:blipFill>
        <a:blip xmlns:r="http://schemas.openxmlformats.org/officeDocument/2006/relationships" r:embed="rId1"/>
        <a:stretch>
          <a:fillRect/>
        </a:stretch>
      </xdr:blipFill>
      <xdr:spPr>
        <a:xfrm>
          <a:off x="0" y="0"/>
          <a:ext cx="4952381" cy="8000000"/>
        </a:xfrm>
        <a:prstGeom prst="rect">
          <a:avLst/>
        </a:prstGeom>
      </xdr:spPr>
    </xdr:pic>
    <xdr:clientData/>
  </xdr:twoCellAnchor>
  <xdr:twoCellAnchor>
    <xdr:from>
      <xdr:col>1</xdr:col>
      <xdr:colOff>224514</xdr:colOff>
      <xdr:row>15</xdr:row>
      <xdr:rowOff>133802</xdr:rowOff>
    </xdr:from>
    <xdr:to>
      <xdr:col>1</xdr:col>
      <xdr:colOff>635593</xdr:colOff>
      <xdr:row>17</xdr:row>
      <xdr:rowOff>18141</xdr:rowOff>
    </xdr:to>
    <xdr:sp macro="" textlink="">
      <xdr:nvSpPr>
        <xdr:cNvPr id="3" name="Rectángulo 2">
          <a:extLst>
            <a:ext uri="{FF2B5EF4-FFF2-40B4-BE49-F238E27FC236}">
              <a16:creationId xmlns:a16="http://schemas.microsoft.com/office/drawing/2014/main" id="{71D3638B-DA1C-4685-8F51-349DAF4A392E}"/>
            </a:ext>
          </a:extLst>
        </xdr:cNvPr>
        <xdr:cNvSpPr/>
      </xdr:nvSpPr>
      <xdr:spPr>
        <a:xfrm>
          <a:off x="986514" y="2991302"/>
          <a:ext cx="411079" cy="26533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476582</xdr:colOff>
      <xdr:row>16</xdr:row>
      <xdr:rowOff>117929</xdr:rowOff>
    </xdr:from>
    <xdr:to>
      <xdr:col>1</xdr:col>
      <xdr:colOff>689470</xdr:colOff>
      <xdr:row>17</xdr:row>
      <xdr:rowOff>19694</xdr:rowOff>
    </xdr:to>
    <xdr:sp macro="" textlink="">
      <xdr:nvSpPr>
        <xdr:cNvPr id="4" name="Rectángulo 3">
          <a:extLst>
            <a:ext uri="{FF2B5EF4-FFF2-40B4-BE49-F238E27FC236}">
              <a16:creationId xmlns:a16="http://schemas.microsoft.com/office/drawing/2014/main" id="{607AA09E-3B9F-40D1-A07C-BD5CBB280890}"/>
            </a:ext>
          </a:extLst>
        </xdr:cNvPr>
        <xdr:cNvSpPr/>
      </xdr:nvSpPr>
      <xdr:spPr>
        <a:xfrm>
          <a:off x="1238582" y="3165929"/>
          <a:ext cx="212888" cy="92265"/>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410970</xdr:colOff>
      <xdr:row>10</xdr:row>
      <xdr:rowOff>24696</xdr:rowOff>
    </xdr:from>
    <xdr:to>
      <xdr:col>4</xdr:col>
      <xdr:colOff>60049</xdr:colOff>
      <xdr:row>11</xdr:row>
      <xdr:rowOff>99535</xdr:rowOff>
    </xdr:to>
    <xdr:sp macro="" textlink="">
      <xdr:nvSpPr>
        <xdr:cNvPr id="5" name="Rectángulo 4">
          <a:extLst>
            <a:ext uri="{FF2B5EF4-FFF2-40B4-BE49-F238E27FC236}">
              <a16:creationId xmlns:a16="http://schemas.microsoft.com/office/drawing/2014/main" id="{E8F7EA75-76BD-4870-BF7E-3E6DF594465E}"/>
            </a:ext>
          </a:extLst>
        </xdr:cNvPr>
        <xdr:cNvSpPr/>
      </xdr:nvSpPr>
      <xdr:spPr>
        <a:xfrm>
          <a:off x="2696970" y="1929696"/>
          <a:ext cx="411079" cy="26533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708904</xdr:colOff>
      <xdr:row>10</xdr:row>
      <xdr:rowOff>98778</xdr:rowOff>
    </xdr:from>
    <xdr:to>
      <xdr:col>4</xdr:col>
      <xdr:colOff>159792</xdr:colOff>
      <xdr:row>11</xdr:row>
      <xdr:rowOff>101089</xdr:rowOff>
    </xdr:to>
    <xdr:sp macro="" textlink="">
      <xdr:nvSpPr>
        <xdr:cNvPr id="6" name="Rectángulo 5">
          <a:extLst>
            <a:ext uri="{FF2B5EF4-FFF2-40B4-BE49-F238E27FC236}">
              <a16:creationId xmlns:a16="http://schemas.microsoft.com/office/drawing/2014/main" id="{74C0CB53-1A12-4972-9BC6-C5426061C18D}"/>
            </a:ext>
          </a:extLst>
        </xdr:cNvPr>
        <xdr:cNvSpPr/>
      </xdr:nvSpPr>
      <xdr:spPr>
        <a:xfrm>
          <a:off x="2994904" y="2003778"/>
          <a:ext cx="212888" cy="192811"/>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1936</xdr:colOff>
      <xdr:row>7</xdr:row>
      <xdr:rowOff>45122</xdr:rowOff>
    </xdr:from>
    <xdr:to>
      <xdr:col>4</xdr:col>
      <xdr:colOff>272646</xdr:colOff>
      <xdr:row>9</xdr:row>
      <xdr:rowOff>30082</xdr:rowOff>
    </xdr:to>
    <xdr:sp macro="" textlink="">
      <xdr:nvSpPr>
        <xdr:cNvPr id="7" name="Rectángulo 6">
          <a:extLst>
            <a:ext uri="{FF2B5EF4-FFF2-40B4-BE49-F238E27FC236}">
              <a16:creationId xmlns:a16="http://schemas.microsoft.com/office/drawing/2014/main" id="{0B8F7294-44EA-4BD1-8AFB-2133744C70C5}"/>
            </a:ext>
          </a:extLst>
        </xdr:cNvPr>
        <xdr:cNvSpPr/>
      </xdr:nvSpPr>
      <xdr:spPr>
        <a:xfrm>
          <a:off x="3049936" y="1378622"/>
          <a:ext cx="270710" cy="36596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139212</xdr:colOff>
      <xdr:row>8</xdr:row>
      <xdr:rowOff>157530</xdr:rowOff>
    </xdr:from>
    <xdr:to>
      <xdr:col>4</xdr:col>
      <xdr:colOff>271096</xdr:colOff>
      <xdr:row>10</xdr:row>
      <xdr:rowOff>126870</xdr:rowOff>
    </xdr:to>
    <xdr:sp macro="" textlink="">
      <xdr:nvSpPr>
        <xdr:cNvPr id="8" name="Rectángulo 7">
          <a:extLst>
            <a:ext uri="{FF2B5EF4-FFF2-40B4-BE49-F238E27FC236}">
              <a16:creationId xmlns:a16="http://schemas.microsoft.com/office/drawing/2014/main" id="{4FC6F070-FAE7-4090-BDFC-026E58746EDB}"/>
            </a:ext>
          </a:extLst>
        </xdr:cNvPr>
        <xdr:cNvSpPr/>
      </xdr:nvSpPr>
      <xdr:spPr>
        <a:xfrm>
          <a:off x="3187212" y="1681530"/>
          <a:ext cx="131884" cy="350340"/>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504190</xdr:colOff>
      <xdr:row>42</xdr:row>
      <xdr:rowOff>170428</xdr:rowOff>
    </xdr:to>
    <xdr:pic>
      <xdr:nvPicPr>
        <xdr:cNvPr id="2" name="Imagen 1">
          <a:extLst>
            <a:ext uri="{FF2B5EF4-FFF2-40B4-BE49-F238E27FC236}">
              <a16:creationId xmlns:a16="http://schemas.microsoft.com/office/drawing/2014/main" id="{455851E1-B274-E14D-376B-DC830C6227AC}"/>
            </a:ext>
          </a:extLst>
        </xdr:cNvPr>
        <xdr:cNvPicPr>
          <a:picLocks noChangeAspect="1"/>
        </xdr:cNvPicPr>
      </xdr:nvPicPr>
      <xdr:blipFill>
        <a:blip xmlns:r="http://schemas.openxmlformats.org/officeDocument/2006/relationships" r:embed="rId1"/>
        <a:stretch>
          <a:fillRect/>
        </a:stretch>
      </xdr:blipFill>
      <xdr:spPr>
        <a:xfrm>
          <a:off x="0" y="0"/>
          <a:ext cx="5076190" cy="817142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475619</xdr:colOff>
      <xdr:row>42</xdr:row>
      <xdr:rowOff>8524</xdr:rowOff>
    </xdr:to>
    <xdr:pic>
      <xdr:nvPicPr>
        <xdr:cNvPr id="2" name="Imagen 1">
          <a:extLst>
            <a:ext uri="{FF2B5EF4-FFF2-40B4-BE49-F238E27FC236}">
              <a16:creationId xmlns:a16="http://schemas.microsoft.com/office/drawing/2014/main" id="{4C8E7AEE-F148-8024-6333-E22DA33C69BE}"/>
            </a:ext>
          </a:extLst>
        </xdr:cNvPr>
        <xdr:cNvPicPr>
          <a:picLocks noChangeAspect="1"/>
        </xdr:cNvPicPr>
      </xdr:nvPicPr>
      <xdr:blipFill>
        <a:blip xmlns:r="http://schemas.openxmlformats.org/officeDocument/2006/relationships" r:embed="rId1"/>
        <a:stretch>
          <a:fillRect/>
        </a:stretch>
      </xdr:blipFill>
      <xdr:spPr>
        <a:xfrm>
          <a:off x="0" y="0"/>
          <a:ext cx="5047619" cy="800952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75524</xdr:colOff>
      <xdr:row>42</xdr:row>
      <xdr:rowOff>84714</xdr:rowOff>
    </xdr:to>
    <xdr:pic>
      <xdr:nvPicPr>
        <xdr:cNvPr id="2" name="Imagen 1">
          <a:extLst>
            <a:ext uri="{FF2B5EF4-FFF2-40B4-BE49-F238E27FC236}">
              <a16:creationId xmlns:a16="http://schemas.microsoft.com/office/drawing/2014/main" id="{E395C2EE-29B2-391C-72A0-9941DC530940}"/>
            </a:ext>
          </a:extLst>
        </xdr:cNvPr>
        <xdr:cNvPicPr>
          <a:picLocks noChangeAspect="1"/>
        </xdr:cNvPicPr>
      </xdr:nvPicPr>
      <xdr:blipFill>
        <a:blip xmlns:r="http://schemas.openxmlformats.org/officeDocument/2006/relationships" r:embed="rId1"/>
        <a:stretch>
          <a:fillRect/>
        </a:stretch>
      </xdr:blipFill>
      <xdr:spPr>
        <a:xfrm>
          <a:off x="0" y="0"/>
          <a:ext cx="5409524" cy="808571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713714</xdr:colOff>
      <xdr:row>43</xdr:row>
      <xdr:rowOff>132309</xdr:rowOff>
    </xdr:to>
    <xdr:pic>
      <xdr:nvPicPr>
        <xdr:cNvPr id="2" name="Imagen 1">
          <a:extLst>
            <a:ext uri="{FF2B5EF4-FFF2-40B4-BE49-F238E27FC236}">
              <a16:creationId xmlns:a16="http://schemas.microsoft.com/office/drawing/2014/main" id="{D176913E-737A-B389-461C-20824F876499}"/>
            </a:ext>
          </a:extLst>
        </xdr:cNvPr>
        <xdr:cNvPicPr>
          <a:picLocks noChangeAspect="1"/>
        </xdr:cNvPicPr>
      </xdr:nvPicPr>
      <xdr:blipFill>
        <a:blip xmlns:r="http://schemas.openxmlformats.org/officeDocument/2006/relationships" r:embed="rId1"/>
        <a:stretch>
          <a:fillRect/>
        </a:stretch>
      </xdr:blipFill>
      <xdr:spPr>
        <a:xfrm>
          <a:off x="0" y="0"/>
          <a:ext cx="5285714" cy="832380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599429</xdr:colOff>
      <xdr:row>42</xdr:row>
      <xdr:rowOff>189476</xdr:rowOff>
    </xdr:to>
    <xdr:pic>
      <xdr:nvPicPr>
        <xdr:cNvPr id="2" name="Imagen 1">
          <a:extLst>
            <a:ext uri="{FF2B5EF4-FFF2-40B4-BE49-F238E27FC236}">
              <a16:creationId xmlns:a16="http://schemas.microsoft.com/office/drawing/2014/main" id="{957930BF-933C-DA65-6684-CF7D7F6FA2D9}"/>
            </a:ext>
          </a:extLst>
        </xdr:cNvPr>
        <xdr:cNvPicPr>
          <a:picLocks noChangeAspect="1"/>
        </xdr:cNvPicPr>
      </xdr:nvPicPr>
      <xdr:blipFill>
        <a:blip xmlns:r="http://schemas.openxmlformats.org/officeDocument/2006/relationships" r:embed="rId1"/>
        <a:stretch>
          <a:fillRect/>
        </a:stretch>
      </xdr:blipFill>
      <xdr:spPr>
        <a:xfrm>
          <a:off x="0" y="0"/>
          <a:ext cx="5171429" cy="81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589905</xdr:colOff>
      <xdr:row>43</xdr:row>
      <xdr:rowOff>151357</xdr:rowOff>
    </xdr:to>
    <xdr:pic>
      <xdr:nvPicPr>
        <xdr:cNvPr id="2" name="Imagen 1">
          <a:extLst>
            <a:ext uri="{FF2B5EF4-FFF2-40B4-BE49-F238E27FC236}">
              <a16:creationId xmlns:a16="http://schemas.microsoft.com/office/drawing/2014/main" id="{310ECE40-B549-2BA4-980D-852D7355A61C}"/>
            </a:ext>
          </a:extLst>
        </xdr:cNvPr>
        <xdr:cNvPicPr>
          <a:picLocks noChangeAspect="1"/>
        </xdr:cNvPicPr>
      </xdr:nvPicPr>
      <xdr:blipFill>
        <a:blip xmlns:r="http://schemas.openxmlformats.org/officeDocument/2006/relationships" r:embed="rId1"/>
        <a:stretch>
          <a:fillRect/>
        </a:stretch>
      </xdr:blipFill>
      <xdr:spPr>
        <a:xfrm>
          <a:off x="0" y="0"/>
          <a:ext cx="5161905" cy="83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250815</xdr:colOff>
      <xdr:row>52</xdr:row>
      <xdr:rowOff>120650</xdr:rowOff>
    </xdr:to>
    <xdr:pic>
      <xdr:nvPicPr>
        <xdr:cNvPr id="3" name="Imagen 2">
          <a:extLst>
            <a:ext uri="{FF2B5EF4-FFF2-40B4-BE49-F238E27FC236}">
              <a16:creationId xmlns:a16="http://schemas.microsoft.com/office/drawing/2014/main" id="{2E7271A4-33B6-FE43-2761-0B309AA68E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08815" cy="10058400"/>
        </a:xfrm>
        <a:prstGeom prst="rect">
          <a:avLst/>
        </a:prstGeom>
      </xdr:spPr>
    </xdr:pic>
    <xdr:clientData/>
  </xdr:twoCellAnchor>
  <xdr:twoCellAnchor>
    <xdr:from>
      <xdr:col>4</xdr:col>
      <xdr:colOff>254000</xdr:colOff>
      <xdr:row>19</xdr:row>
      <xdr:rowOff>111881</xdr:rowOff>
    </xdr:from>
    <xdr:to>
      <xdr:col>4</xdr:col>
      <xdr:colOff>665079</xdr:colOff>
      <xdr:row>21</xdr:row>
      <xdr:rowOff>157000</xdr:rowOff>
    </xdr:to>
    <xdr:sp macro="" textlink="">
      <xdr:nvSpPr>
        <xdr:cNvPr id="4" name="Rectángulo 3">
          <a:extLst>
            <a:ext uri="{FF2B5EF4-FFF2-40B4-BE49-F238E27FC236}">
              <a16:creationId xmlns:a16="http://schemas.microsoft.com/office/drawing/2014/main" id="{74EFC53E-BA1C-4FF2-9100-20F26BA21C94}"/>
            </a:ext>
          </a:extLst>
        </xdr:cNvPr>
        <xdr:cNvSpPr/>
      </xdr:nvSpPr>
      <xdr:spPr>
        <a:xfrm>
          <a:off x="3302000" y="3731381"/>
          <a:ext cx="411079"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254000</xdr:colOff>
      <xdr:row>18</xdr:row>
      <xdr:rowOff>56007</xdr:rowOff>
    </xdr:from>
    <xdr:to>
      <xdr:col>4</xdr:col>
      <xdr:colOff>370417</xdr:colOff>
      <xdr:row>20</xdr:row>
      <xdr:rowOff>101126</xdr:rowOff>
    </xdr:to>
    <xdr:sp macro="" textlink="">
      <xdr:nvSpPr>
        <xdr:cNvPr id="5" name="Rectángulo 4">
          <a:extLst>
            <a:ext uri="{FF2B5EF4-FFF2-40B4-BE49-F238E27FC236}">
              <a16:creationId xmlns:a16="http://schemas.microsoft.com/office/drawing/2014/main" id="{608A1DD1-3040-4462-9C03-75E3B057B124}"/>
            </a:ext>
          </a:extLst>
        </xdr:cNvPr>
        <xdr:cNvSpPr/>
      </xdr:nvSpPr>
      <xdr:spPr>
        <a:xfrm>
          <a:off x="3302000" y="3485007"/>
          <a:ext cx="116417" cy="4261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320842</xdr:colOff>
      <xdr:row>25</xdr:row>
      <xdr:rowOff>136085</xdr:rowOff>
    </xdr:from>
    <xdr:to>
      <xdr:col>5</xdr:col>
      <xdr:colOff>731921</xdr:colOff>
      <xdr:row>27</xdr:row>
      <xdr:rowOff>181204</xdr:rowOff>
    </xdr:to>
    <xdr:sp macro="" textlink="">
      <xdr:nvSpPr>
        <xdr:cNvPr id="6" name="Rectángulo 5">
          <a:extLst>
            <a:ext uri="{FF2B5EF4-FFF2-40B4-BE49-F238E27FC236}">
              <a16:creationId xmlns:a16="http://schemas.microsoft.com/office/drawing/2014/main" id="{663867A6-F8D6-4DB5-B70D-23E747A736F4}"/>
            </a:ext>
          </a:extLst>
        </xdr:cNvPr>
        <xdr:cNvSpPr/>
      </xdr:nvSpPr>
      <xdr:spPr>
        <a:xfrm>
          <a:off x="4130842" y="4898585"/>
          <a:ext cx="411079"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320842</xdr:colOff>
      <xdr:row>27</xdr:row>
      <xdr:rowOff>45118</xdr:rowOff>
    </xdr:from>
    <xdr:to>
      <xdr:col>5</xdr:col>
      <xdr:colOff>447261</xdr:colOff>
      <xdr:row>29</xdr:row>
      <xdr:rowOff>90237</xdr:rowOff>
    </xdr:to>
    <xdr:sp macro="" textlink="">
      <xdr:nvSpPr>
        <xdr:cNvPr id="7" name="Rectángulo 6">
          <a:extLst>
            <a:ext uri="{FF2B5EF4-FFF2-40B4-BE49-F238E27FC236}">
              <a16:creationId xmlns:a16="http://schemas.microsoft.com/office/drawing/2014/main" id="{CFD57456-5871-4794-99E8-F6669B96F155}"/>
            </a:ext>
          </a:extLst>
        </xdr:cNvPr>
        <xdr:cNvSpPr/>
      </xdr:nvSpPr>
      <xdr:spPr>
        <a:xfrm>
          <a:off x="4130842" y="5188618"/>
          <a:ext cx="126419" cy="4261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638735</xdr:colOff>
      <xdr:row>28</xdr:row>
      <xdr:rowOff>36286</xdr:rowOff>
    </xdr:from>
    <xdr:to>
      <xdr:col>6</xdr:col>
      <xdr:colOff>287814</xdr:colOff>
      <xdr:row>30</xdr:row>
      <xdr:rowOff>61928</xdr:rowOff>
    </xdr:to>
    <xdr:sp macro="" textlink="">
      <xdr:nvSpPr>
        <xdr:cNvPr id="8" name="Rectángulo 7">
          <a:extLst>
            <a:ext uri="{FF2B5EF4-FFF2-40B4-BE49-F238E27FC236}">
              <a16:creationId xmlns:a16="http://schemas.microsoft.com/office/drawing/2014/main" id="{1066A0C2-BE22-4857-85E0-B340E919ED84}"/>
            </a:ext>
          </a:extLst>
        </xdr:cNvPr>
        <xdr:cNvSpPr/>
      </xdr:nvSpPr>
      <xdr:spPr>
        <a:xfrm>
          <a:off x="4448735" y="5370286"/>
          <a:ext cx="411079" cy="406642"/>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403680</xdr:colOff>
      <xdr:row>28</xdr:row>
      <xdr:rowOff>61891</xdr:rowOff>
    </xdr:from>
    <xdr:to>
      <xdr:col>6</xdr:col>
      <xdr:colOff>26634</xdr:colOff>
      <xdr:row>30</xdr:row>
      <xdr:rowOff>57117</xdr:rowOff>
    </xdr:to>
    <xdr:sp macro="" textlink="">
      <xdr:nvSpPr>
        <xdr:cNvPr id="9" name="Rectángulo 8">
          <a:extLst>
            <a:ext uri="{FF2B5EF4-FFF2-40B4-BE49-F238E27FC236}">
              <a16:creationId xmlns:a16="http://schemas.microsoft.com/office/drawing/2014/main" id="{E38EE2DC-73F2-4B1B-BE27-638544D81A17}"/>
            </a:ext>
          </a:extLst>
        </xdr:cNvPr>
        <xdr:cNvSpPr/>
      </xdr:nvSpPr>
      <xdr:spPr>
        <a:xfrm>
          <a:off x="4213680" y="5395891"/>
          <a:ext cx="384954" cy="376226"/>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634999</xdr:colOff>
      <xdr:row>2</xdr:row>
      <xdr:rowOff>0</xdr:rowOff>
    </xdr:from>
    <xdr:to>
      <xdr:col>11</xdr:col>
      <xdr:colOff>185737</xdr:colOff>
      <xdr:row>3</xdr:row>
      <xdr:rowOff>51210</xdr:rowOff>
    </xdr:to>
    <xdr:sp macro="" textlink="">
      <xdr:nvSpPr>
        <xdr:cNvPr id="2" name="Rectángulo 1">
          <a:extLst>
            <a:ext uri="{FF2B5EF4-FFF2-40B4-BE49-F238E27FC236}">
              <a16:creationId xmlns:a16="http://schemas.microsoft.com/office/drawing/2014/main" id="{396E5B3B-59DB-4C30-8513-F0A9182065B1}"/>
            </a:ext>
          </a:extLst>
        </xdr:cNvPr>
        <xdr:cNvSpPr/>
      </xdr:nvSpPr>
      <xdr:spPr>
        <a:xfrm>
          <a:off x="8254999" y="390525"/>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11</xdr:col>
      <xdr:colOff>91500</xdr:colOff>
      <xdr:row>3</xdr:row>
      <xdr:rowOff>3456</xdr:rowOff>
    </xdr:from>
    <xdr:to>
      <xdr:col>11</xdr:col>
      <xdr:colOff>304388</xdr:colOff>
      <xdr:row>4</xdr:row>
      <xdr:rowOff>141288</xdr:rowOff>
    </xdr:to>
    <xdr:sp macro="" textlink="">
      <xdr:nvSpPr>
        <xdr:cNvPr id="10" name="Rectángulo 9">
          <a:extLst>
            <a:ext uri="{FF2B5EF4-FFF2-40B4-BE49-F238E27FC236}">
              <a16:creationId xmlns:a16="http://schemas.microsoft.com/office/drawing/2014/main" id="{D6FB8AEC-50C5-4DBB-8C3A-48900FEA8732}"/>
            </a:ext>
          </a:extLst>
        </xdr:cNvPr>
        <xdr:cNvSpPr/>
      </xdr:nvSpPr>
      <xdr:spPr>
        <a:xfrm>
          <a:off x="8473500" y="584481"/>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399429</xdr:colOff>
      <xdr:row>41</xdr:row>
      <xdr:rowOff>151403</xdr:rowOff>
    </xdr:to>
    <xdr:pic>
      <xdr:nvPicPr>
        <xdr:cNvPr id="2" name="Imagen 1">
          <a:extLst>
            <a:ext uri="{FF2B5EF4-FFF2-40B4-BE49-F238E27FC236}">
              <a16:creationId xmlns:a16="http://schemas.microsoft.com/office/drawing/2014/main" id="{335E2F6F-E568-471C-82B9-02956B112366}"/>
            </a:ext>
          </a:extLst>
        </xdr:cNvPr>
        <xdr:cNvPicPr>
          <a:picLocks noChangeAspect="1"/>
        </xdr:cNvPicPr>
      </xdr:nvPicPr>
      <xdr:blipFill>
        <a:blip xmlns:r="http://schemas.openxmlformats.org/officeDocument/2006/relationships" r:embed="rId1"/>
        <a:stretch>
          <a:fillRect/>
        </a:stretch>
      </xdr:blipFill>
      <xdr:spPr>
        <a:xfrm>
          <a:off x="0" y="0"/>
          <a:ext cx="4971429" cy="7971428"/>
        </a:xfrm>
        <a:prstGeom prst="rect">
          <a:avLst/>
        </a:prstGeom>
      </xdr:spPr>
    </xdr:pic>
    <xdr:clientData/>
  </xdr:twoCellAnchor>
  <xdr:twoCellAnchor>
    <xdr:from>
      <xdr:col>1</xdr:col>
      <xdr:colOff>275821</xdr:colOff>
      <xdr:row>14</xdr:row>
      <xdr:rowOff>107540</xdr:rowOff>
    </xdr:from>
    <xdr:to>
      <xdr:col>1</xdr:col>
      <xdr:colOff>686900</xdr:colOff>
      <xdr:row>15</xdr:row>
      <xdr:rowOff>158750</xdr:rowOff>
    </xdr:to>
    <xdr:sp macro="" textlink="">
      <xdr:nvSpPr>
        <xdr:cNvPr id="3" name="Rectángulo 2">
          <a:extLst>
            <a:ext uri="{FF2B5EF4-FFF2-40B4-BE49-F238E27FC236}">
              <a16:creationId xmlns:a16="http://schemas.microsoft.com/office/drawing/2014/main" id="{8BBB2715-C088-4AC7-BE16-8E8F6DF3A6F8}"/>
            </a:ext>
          </a:extLst>
        </xdr:cNvPr>
        <xdr:cNvSpPr/>
      </xdr:nvSpPr>
      <xdr:spPr>
        <a:xfrm>
          <a:off x="1037821" y="2774540"/>
          <a:ext cx="411079"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500673</xdr:colOff>
      <xdr:row>15</xdr:row>
      <xdr:rowOff>110996</xdr:rowOff>
    </xdr:from>
    <xdr:to>
      <xdr:col>1</xdr:col>
      <xdr:colOff>713561</xdr:colOff>
      <xdr:row>15</xdr:row>
      <xdr:rowOff>156715</xdr:rowOff>
    </xdr:to>
    <xdr:sp macro="" textlink="">
      <xdr:nvSpPr>
        <xdr:cNvPr id="4" name="Rectángulo 3">
          <a:extLst>
            <a:ext uri="{FF2B5EF4-FFF2-40B4-BE49-F238E27FC236}">
              <a16:creationId xmlns:a16="http://schemas.microsoft.com/office/drawing/2014/main" id="{0428A58F-32AB-4ACE-8BBC-433A974451C6}"/>
            </a:ext>
          </a:extLst>
        </xdr:cNvPr>
        <xdr:cNvSpPr/>
      </xdr:nvSpPr>
      <xdr:spPr>
        <a:xfrm>
          <a:off x="1262673" y="2968496"/>
          <a:ext cx="212888" cy="457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632384</xdr:colOff>
      <xdr:row>13</xdr:row>
      <xdr:rowOff>54079</xdr:rowOff>
    </xdr:from>
    <xdr:to>
      <xdr:col>2</xdr:col>
      <xdr:colOff>281463</xdr:colOff>
      <xdr:row>14</xdr:row>
      <xdr:rowOff>105289</xdr:rowOff>
    </xdr:to>
    <xdr:sp macro="" textlink="">
      <xdr:nvSpPr>
        <xdr:cNvPr id="5" name="Rectángulo 4">
          <a:extLst>
            <a:ext uri="{FF2B5EF4-FFF2-40B4-BE49-F238E27FC236}">
              <a16:creationId xmlns:a16="http://schemas.microsoft.com/office/drawing/2014/main" id="{2505B24D-5F78-4544-9766-47D2E7618DEC}"/>
            </a:ext>
          </a:extLst>
        </xdr:cNvPr>
        <xdr:cNvSpPr/>
      </xdr:nvSpPr>
      <xdr:spPr>
        <a:xfrm>
          <a:off x="1394384" y="2530579"/>
          <a:ext cx="411079"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106611</xdr:colOff>
      <xdr:row>14</xdr:row>
      <xdr:rowOff>53578</xdr:rowOff>
    </xdr:from>
    <xdr:to>
      <xdr:col>2</xdr:col>
      <xdr:colOff>399317</xdr:colOff>
      <xdr:row>14</xdr:row>
      <xdr:rowOff>106070</xdr:rowOff>
    </xdr:to>
    <xdr:sp macro="" textlink="">
      <xdr:nvSpPr>
        <xdr:cNvPr id="6" name="Rectángulo 5">
          <a:extLst>
            <a:ext uri="{FF2B5EF4-FFF2-40B4-BE49-F238E27FC236}">
              <a16:creationId xmlns:a16="http://schemas.microsoft.com/office/drawing/2014/main" id="{9F7EF7B4-617E-42F5-942F-FFCEE49FDC0C}"/>
            </a:ext>
          </a:extLst>
        </xdr:cNvPr>
        <xdr:cNvSpPr/>
      </xdr:nvSpPr>
      <xdr:spPr>
        <a:xfrm>
          <a:off x="1630611" y="2720578"/>
          <a:ext cx="292706" cy="5249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235072</xdr:colOff>
      <xdr:row>14</xdr:row>
      <xdr:rowOff>173186</xdr:rowOff>
    </xdr:from>
    <xdr:to>
      <xdr:col>2</xdr:col>
      <xdr:colOff>477119</xdr:colOff>
      <xdr:row>16</xdr:row>
      <xdr:rowOff>33896</xdr:rowOff>
    </xdr:to>
    <xdr:sp macro="" textlink="">
      <xdr:nvSpPr>
        <xdr:cNvPr id="7" name="Rectángulo 6">
          <a:extLst>
            <a:ext uri="{FF2B5EF4-FFF2-40B4-BE49-F238E27FC236}">
              <a16:creationId xmlns:a16="http://schemas.microsoft.com/office/drawing/2014/main" id="{4E9560DC-4ABB-45B8-AD86-3D2FB2E548E7}"/>
            </a:ext>
          </a:extLst>
        </xdr:cNvPr>
        <xdr:cNvSpPr/>
      </xdr:nvSpPr>
      <xdr:spPr>
        <a:xfrm>
          <a:off x="1759072" y="2840186"/>
          <a:ext cx="242047"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347202</xdr:colOff>
      <xdr:row>13</xdr:row>
      <xdr:rowOff>172373</xdr:rowOff>
    </xdr:from>
    <xdr:to>
      <xdr:col>2</xdr:col>
      <xdr:colOff>476250</xdr:colOff>
      <xdr:row>15</xdr:row>
      <xdr:rowOff>133523</xdr:rowOff>
    </xdr:to>
    <xdr:sp macro="" textlink="">
      <xdr:nvSpPr>
        <xdr:cNvPr id="8" name="Rectángulo 7">
          <a:extLst>
            <a:ext uri="{FF2B5EF4-FFF2-40B4-BE49-F238E27FC236}">
              <a16:creationId xmlns:a16="http://schemas.microsoft.com/office/drawing/2014/main" id="{257DA782-DA1A-456C-B5C3-830A73EDE9C4}"/>
            </a:ext>
          </a:extLst>
        </xdr:cNvPr>
        <xdr:cNvSpPr/>
      </xdr:nvSpPr>
      <xdr:spPr>
        <a:xfrm>
          <a:off x="1871202" y="2648873"/>
          <a:ext cx="129048" cy="342150"/>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634999</xdr:colOff>
      <xdr:row>2</xdr:row>
      <xdr:rowOff>0</xdr:rowOff>
    </xdr:from>
    <xdr:to>
      <xdr:col>11</xdr:col>
      <xdr:colOff>185737</xdr:colOff>
      <xdr:row>3</xdr:row>
      <xdr:rowOff>51210</xdr:rowOff>
    </xdr:to>
    <xdr:sp macro="" textlink="">
      <xdr:nvSpPr>
        <xdr:cNvPr id="9" name="Rectángulo 8">
          <a:extLst>
            <a:ext uri="{FF2B5EF4-FFF2-40B4-BE49-F238E27FC236}">
              <a16:creationId xmlns:a16="http://schemas.microsoft.com/office/drawing/2014/main" id="{419E07A4-8E63-42DA-A14B-B14EEC56AB5B}"/>
            </a:ext>
          </a:extLst>
        </xdr:cNvPr>
        <xdr:cNvSpPr/>
      </xdr:nvSpPr>
      <xdr:spPr>
        <a:xfrm>
          <a:off x="8254999" y="390525"/>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11</xdr:col>
      <xdr:colOff>91500</xdr:colOff>
      <xdr:row>3</xdr:row>
      <xdr:rowOff>3456</xdr:rowOff>
    </xdr:from>
    <xdr:to>
      <xdr:col>11</xdr:col>
      <xdr:colOff>304388</xdr:colOff>
      <xdr:row>4</xdr:row>
      <xdr:rowOff>141288</xdr:rowOff>
    </xdr:to>
    <xdr:sp macro="" textlink="">
      <xdr:nvSpPr>
        <xdr:cNvPr id="10" name="Rectángulo 9">
          <a:extLst>
            <a:ext uri="{FF2B5EF4-FFF2-40B4-BE49-F238E27FC236}">
              <a16:creationId xmlns:a16="http://schemas.microsoft.com/office/drawing/2014/main" id="{94D2146F-7224-4DD6-8613-90D5BCAAD858}"/>
            </a:ext>
          </a:extLst>
        </xdr:cNvPr>
        <xdr:cNvSpPr/>
      </xdr:nvSpPr>
      <xdr:spPr>
        <a:xfrm>
          <a:off x="8473500" y="584481"/>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248789</xdr:colOff>
      <xdr:row>52</xdr:row>
      <xdr:rowOff>152400</xdr:rowOff>
    </xdr:to>
    <xdr:pic>
      <xdr:nvPicPr>
        <xdr:cNvPr id="3" name="Imagen 2">
          <a:extLst>
            <a:ext uri="{FF2B5EF4-FFF2-40B4-BE49-F238E27FC236}">
              <a16:creationId xmlns:a16="http://schemas.microsoft.com/office/drawing/2014/main" id="{D26A9998-A68F-148F-DEA4-FEC3471E6A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06789" cy="10058400"/>
        </a:xfrm>
        <a:prstGeom prst="rect">
          <a:avLst/>
        </a:prstGeom>
      </xdr:spPr>
    </xdr:pic>
    <xdr:clientData/>
  </xdr:twoCellAnchor>
  <xdr:twoCellAnchor>
    <xdr:from>
      <xdr:col>4</xdr:col>
      <xdr:colOff>404814</xdr:colOff>
      <xdr:row>23</xdr:row>
      <xdr:rowOff>5074</xdr:rowOff>
    </xdr:from>
    <xdr:to>
      <xdr:col>5</xdr:col>
      <xdr:colOff>61830</xdr:colOff>
      <xdr:row>25</xdr:row>
      <xdr:rowOff>50193</xdr:rowOff>
    </xdr:to>
    <xdr:sp macro="" textlink="">
      <xdr:nvSpPr>
        <xdr:cNvPr id="4" name="Rectángulo 3">
          <a:extLst>
            <a:ext uri="{FF2B5EF4-FFF2-40B4-BE49-F238E27FC236}">
              <a16:creationId xmlns:a16="http://schemas.microsoft.com/office/drawing/2014/main" id="{0B9711CC-6990-4C12-8317-AE82D4F3C755}"/>
            </a:ext>
          </a:extLst>
        </xdr:cNvPr>
        <xdr:cNvSpPr/>
      </xdr:nvSpPr>
      <xdr:spPr>
        <a:xfrm>
          <a:off x="3452814" y="4386574"/>
          <a:ext cx="419016"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400050</xdr:colOff>
      <xdr:row>21</xdr:row>
      <xdr:rowOff>139700</xdr:rowOff>
    </xdr:from>
    <xdr:to>
      <xdr:col>4</xdr:col>
      <xdr:colOff>500063</xdr:colOff>
      <xdr:row>23</xdr:row>
      <xdr:rowOff>184819</xdr:rowOff>
    </xdr:to>
    <xdr:sp macro="" textlink="">
      <xdr:nvSpPr>
        <xdr:cNvPr id="5" name="Rectángulo 4">
          <a:extLst>
            <a:ext uri="{FF2B5EF4-FFF2-40B4-BE49-F238E27FC236}">
              <a16:creationId xmlns:a16="http://schemas.microsoft.com/office/drawing/2014/main" id="{0FF45F10-030E-4B80-9FE2-544E1ECCA0B0}"/>
            </a:ext>
          </a:extLst>
        </xdr:cNvPr>
        <xdr:cNvSpPr/>
      </xdr:nvSpPr>
      <xdr:spPr>
        <a:xfrm>
          <a:off x="3448050" y="4140200"/>
          <a:ext cx="100013" cy="42611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495293</xdr:colOff>
      <xdr:row>34</xdr:row>
      <xdr:rowOff>36832</xdr:rowOff>
    </xdr:from>
    <xdr:to>
      <xdr:col>6</xdr:col>
      <xdr:colOff>152309</xdr:colOff>
      <xdr:row>36</xdr:row>
      <xdr:rowOff>81951</xdr:rowOff>
    </xdr:to>
    <xdr:sp macro="" textlink="">
      <xdr:nvSpPr>
        <xdr:cNvPr id="6" name="Rectángulo 5">
          <a:extLst>
            <a:ext uri="{FF2B5EF4-FFF2-40B4-BE49-F238E27FC236}">
              <a16:creationId xmlns:a16="http://schemas.microsoft.com/office/drawing/2014/main" id="{64AD9942-058D-4B4F-A641-B4934797A4A6}"/>
            </a:ext>
          </a:extLst>
        </xdr:cNvPr>
        <xdr:cNvSpPr/>
      </xdr:nvSpPr>
      <xdr:spPr>
        <a:xfrm>
          <a:off x="4305293" y="6513832"/>
          <a:ext cx="419016"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490529</xdr:colOff>
      <xdr:row>33</xdr:row>
      <xdr:rowOff>71438</xdr:rowOff>
    </xdr:from>
    <xdr:to>
      <xdr:col>6</xdr:col>
      <xdr:colOff>114300</xdr:colOff>
      <xdr:row>35</xdr:row>
      <xdr:rowOff>26077</xdr:rowOff>
    </xdr:to>
    <xdr:sp macro="" textlink="">
      <xdr:nvSpPr>
        <xdr:cNvPr id="7" name="Rectángulo 6">
          <a:extLst>
            <a:ext uri="{FF2B5EF4-FFF2-40B4-BE49-F238E27FC236}">
              <a16:creationId xmlns:a16="http://schemas.microsoft.com/office/drawing/2014/main" id="{19F231E8-7AB4-42C9-8CD0-F04134FBD487}"/>
            </a:ext>
          </a:extLst>
        </xdr:cNvPr>
        <xdr:cNvSpPr/>
      </xdr:nvSpPr>
      <xdr:spPr>
        <a:xfrm>
          <a:off x="4300529" y="6357938"/>
          <a:ext cx="385771" cy="335639"/>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490537</xdr:colOff>
      <xdr:row>32</xdr:row>
      <xdr:rowOff>152400</xdr:rowOff>
    </xdr:from>
    <xdr:to>
      <xdr:col>7</xdr:col>
      <xdr:colOff>147553</xdr:colOff>
      <xdr:row>35</xdr:row>
      <xdr:rowOff>7019</xdr:rowOff>
    </xdr:to>
    <xdr:sp macro="" textlink="">
      <xdr:nvSpPr>
        <xdr:cNvPr id="8" name="Rectángulo 7">
          <a:extLst>
            <a:ext uri="{FF2B5EF4-FFF2-40B4-BE49-F238E27FC236}">
              <a16:creationId xmlns:a16="http://schemas.microsoft.com/office/drawing/2014/main" id="{F82E7001-8546-4CC7-A02A-BD821E9E77B4}"/>
            </a:ext>
          </a:extLst>
        </xdr:cNvPr>
        <xdr:cNvSpPr/>
      </xdr:nvSpPr>
      <xdr:spPr>
        <a:xfrm>
          <a:off x="5062537" y="6248400"/>
          <a:ext cx="419016" cy="426119"/>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45555</xdr:colOff>
      <xdr:row>34</xdr:row>
      <xdr:rowOff>91109</xdr:rowOff>
    </xdr:from>
    <xdr:to>
      <xdr:col>6</xdr:col>
      <xdr:colOff>547697</xdr:colOff>
      <xdr:row>35</xdr:row>
      <xdr:rowOff>7026</xdr:rowOff>
    </xdr:to>
    <xdr:sp macro="" textlink="">
      <xdr:nvSpPr>
        <xdr:cNvPr id="9" name="Rectángulo 8">
          <a:extLst>
            <a:ext uri="{FF2B5EF4-FFF2-40B4-BE49-F238E27FC236}">
              <a16:creationId xmlns:a16="http://schemas.microsoft.com/office/drawing/2014/main" id="{518C551F-41AE-4788-8B9F-A71509CCD6AA}"/>
            </a:ext>
          </a:extLst>
        </xdr:cNvPr>
        <xdr:cNvSpPr/>
      </xdr:nvSpPr>
      <xdr:spPr>
        <a:xfrm>
          <a:off x="4617555" y="6568109"/>
          <a:ext cx="502142" cy="106417"/>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634999</xdr:colOff>
      <xdr:row>2</xdr:row>
      <xdr:rowOff>0</xdr:rowOff>
    </xdr:from>
    <xdr:to>
      <xdr:col>11</xdr:col>
      <xdr:colOff>185737</xdr:colOff>
      <xdr:row>3</xdr:row>
      <xdr:rowOff>51210</xdr:rowOff>
    </xdr:to>
    <xdr:sp macro="" textlink="">
      <xdr:nvSpPr>
        <xdr:cNvPr id="2" name="Rectángulo 1">
          <a:extLst>
            <a:ext uri="{FF2B5EF4-FFF2-40B4-BE49-F238E27FC236}">
              <a16:creationId xmlns:a16="http://schemas.microsoft.com/office/drawing/2014/main" id="{6487442A-0D70-47C1-9D20-233B3E5B3FA3}"/>
            </a:ext>
          </a:extLst>
        </xdr:cNvPr>
        <xdr:cNvSpPr/>
      </xdr:nvSpPr>
      <xdr:spPr>
        <a:xfrm>
          <a:off x="8254999" y="390525"/>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11</xdr:col>
      <xdr:colOff>91500</xdr:colOff>
      <xdr:row>3</xdr:row>
      <xdr:rowOff>3456</xdr:rowOff>
    </xdr:from>
    <xdr:to>
      <xdr:col>11</xdr:col>
      <xdr:colOff>304388</xdr:colOff>
      <xdr:row>4</xdr:row>
      <xdr:rowOff>141288</xdr:rowOff>
    </xdr:to>
    <xdr:sp macro="" textlink="">
      <xdr:nvSpPr>
        <xdr:cNvPr id="10" name="Rectángulo 9">
          <a:extLst>
            <a:ext uri="{FF2B5EF4-FFF2-40B4-BE49-F238E27FC236}">
              <a16:creationId xmlns:a16="http://schemas.microsoft.com/office/drawing/2014/main" id="{5CA0E4C8-82B8-4454-A331-6B30557C6FC9}"/>
            </a:ext>
          </a:extLst>
        </xdr:cNvPr>
        <xdr:cNvSpPr/>
      </xdr:nvSpPr>
      <xdr:spPr>
        <a:xfrm>
          <a:off x="8473500" y="584481"/>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130969</xdr:colOff>
      <xdr:row>0</xdr:row>
      <xdr:rowOff>110133</xdr:rowOff>
    </xdr:from>
    <xdr:to>
      <xdr:col>6</xdr:col>
      <xdr:colOff>587540</xdr:colOff>
      <xdr:row>42</xdr:row>
      <xdr:rowOff>137704</xdr:rowOff>
    </xdr:to>
    <xdr:pic>
      <xdr:nvPicPr>
        <xdr:cNvPr id="2" name="Imagen 1">
          <a:extLst>
            <a:ext uri="{FF2B5EF4-FFF2-40B4-BE49-F238E27FC236}">
              <a16:creationId xmlns:a16="http://schemas.microsoft.com/office/drawing/2014/main" id="{3824633E-AD63-B345-9B56-016B4186E185}"/>
            </a:ext>
          </a:extLst>
        </xdr:cNvPr>
        <xdr:cNvPicPr>
          <a:picLocks noChangeAspect="1"/>
        </xdr:cNvPicPr>
      </xdr:nvPicPr>
      <xdr:blipFill>
        <a:blip xmlns:r="http://schemas.openxmlformats.org/officeDocument/2006/relationships" r:embed="rId1"/>
        <a:stretch>
          <a:fillRect/>
        </a:stretch>
      </xdr:blipFill>
      <xdr:spPr>
        <a:xfrm>
          <a:off x="130969" y="110133"/>
          <a:ext cx="5028571" cy="8028571"/>
        </a:xfrm>
        <a:prstGeom prst="rect">
          <a:avLst/>
        </a:prstGeom>
      </xdr:spPr>
    </xdr:pic>
    <xdr:clientData/>
  </xdr:twoCellAnchor>
  <xdr:twoCellAnchor>
    <xdr:from>
      <xdr:col>2</xdr:col>
      <xdr:colOff>630238</xdr:colOff>
      <xdr:row>14</xdr:row>
      <xdr:rowOff>100012</xdr:rowOff>
    </xdr:from>
    <xdr:to>
      <xdr:col>3</xdr:col>
      <xdr:colOff>180976</xdr:colOff>
      <xdr:row>15</xdr:row>
      <xdr:rowOff>151222</xdr:rowOff>
    </xdr:to>
    <xdr:sp macro="" textlink="">
      <xdr:nvSpPr>
        <xdr:cNvPr id="3" name="Rectángulo 2">
          <a:extLst>
            <a:ext uri="{FF2B5EF4-FFF2-40B4-BE49-F238E27FC236}">
              <a16:creationId xmlns:a16="http://schemas.microsoft.com/office/drawing/2014/main" id="{6912086B-EB0C-4F04-A537-6B60E0AC9E6B}"/>
            </a:ext>
          </a:extLst>
        </xdr:cNvPr>
        <xdr:cNvSpPr/>
      </xdr:nvSpPr>
      <xdr:spPr>
        <a:xfrm>
          <a:off x="2154238" y="2767012"/>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86739</xdr:colOff>
      <xdr:row>15</xdr:row>
      <xdr:rowOff>103468</xdr:rowOff>
    </xdr:from>
    <xdr:to>
      <xdr:col>3</xdr:col>
      <xdr:colOff>299627</xdr:colOff>
      <xdr:row>17</xdr:row>
      <xdr:rowOff>50800</xdr:rowOff>
    </xdr:to>
    <xdr:sp macro="" textlink="">
      <xdr:nvSpPr>
        <xdr:cNvPr id="4" name="Rectángulo 3">
          <a:extLst>
            <a:ext uri="{FF2B5EF4-FFF2-40B4-BE49-F238E27FC236}">
              <a16:creationId xmlns:a16="http://schemas.microsoft.com/office/drawing/2014/main" id="{12BECF97-8AB3-43B3-8194-20BB357E6A90}"/>
            </a:ext>
          </a:extLst>
        </xdr:cNvPr>
        <xdr:cNvSpPr/>
      </xdr:nvSpPr>
      <xdr:spPr>
        <a:xfrm>
          <a:off x="2372739" y="2960968"/>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587972</xdr:colOff>
      <xdr:row>25</xdr:row>
      <xdr:rowOff>173073</xdr:rowOff>
    </xdr:from>
    <xdr:to>
      <xdr:col>6</xdr:col>
      <xdr:colOff>128306</xdr:colOff>
      <xdr:row>27</xdr:row>
      <xdr:rowOff>33783</xdr:rowOff>
    </xdr:to>
    <xdr:sp macro="" textlink="">
      <xdr:nvSpPr>
        <xdr:cNvPr id="10" name="Rectángulo 9">
          <a:extLst>
            <a:ext uri="{FF2B5EF4-FFF2-40B4-BE49-F238E27FC236}">
              <a16:creationId xmlns:a16="http://schemas.microsoft.com/office/drawing/2014/main" id="{74219ACC-F2E0-4C8B-83C4-367FAF9D2857}"/>
            </a:ext>
          </a:extLst>
        </xdr:cNvPr>
        <xdr:cNvSpPr/>
      </xdr:nvSpPr>
      <xdr:spPr>
        <a:xfrm>
          <a:off x="4397972" y="4935573"/>
          <a:ext cx="302334"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611605</xdr:colOff>
      <xdr:row>26</xdr:row>
      <xdr:rowOff>175813</xdr:rowOff>
    </xdr:from>
    <xdr:to>
      <xdr:col>6</xdr:col>
      <xdr:colOff>124239</xdr:colOff>
      <xdr:row>28</xdr:row>
      <xdr:rowOff>123145</xdr:rowOff>
    </xdr:to>
    <xdr:sp macro="" textlink="">
      <xdr:nvSpPr>
        <xdr:cNvPr id="11" name="Rectángulo 10">
          <a:extLst>
            <a:ext uri="{FF2B5EF4-FFF2-40B4-BE49-F238E27FC236}">
              <a16:creationId xmlns:a16="http://schemas.microsoft.com/office/drawing/2014/main" id="{F0BE70C4-0467-4F3B-9F4E-024654A63B5B}"/>
            </a:ext>
          </a:extLst>
        </xdr:cNvPr>
        <xdr:cNvSpPr/>
      </xdr:nvSpPr>
      <xdr:spPr>
        <a:xfrm>
          <a:off x="4421605" y="5128813"/>
          <a:ext cx="274634"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27</xdr:row>
      <xdr:rowOff>0</xdr:rowOff>
    </xdr:from>
    <xdr:to>
      <xdr:col>8</xdr:col>
      <xdr:colOff>312738</xdr:colOff>
      <xdr:row>28</xdr:row>
      <xdr:rowOff>51210</xdr:rowOff>
    </xdr:to>
    <xdr:sp macro="" textlink="">
      <xdr:nvSpPr>
        <xdr:cNvPr id="12" name="Rectángulo 11">
          <a:extLst>
            <a:ext uri="{FF2B5EF4-FFF2-40B4-BE49-F238E27FC236}">
              <a16:creationId xmlns:a16="http://schemas.microsoft.com/office/drawing/2014/main" id="{CBB74F3C-715E-4360-9044-E3FADD039E76}"/>
            </a:ext>
          </a:extLst>
        </xdr:cNvPr>
        <xdr:cNvSpPr/>
      </xdr:nvSpPr>
      <xdr:spPr>
        <a:xfrm>
          <a:off x="6096000" y="5143500"/>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218501</xdr:colOff>
      <xdr:row>28</xdr:row>
      <xdr:rowOff>3456</xdr:rowOff>
    </xdr:from>
    <xdr:to>
      <xdr:col>8</xdr:col>
      <xdr:colOff>431389</xdr:colOff>
      <xdr:row>29</xdr:row>
      <xdr:rowOff>141288</xdr:rowOff>
    </xdr:to>
    <xdr:sp macro="" textlink="">
      <xdr:nvSpPr>
        <xdr:cNvPr id="13" name="Rectángulo 12">
          <a:extLst>
            <a:ext uri="{FF2B5EF4-FFF2-40B4-BE49-F238E27FC236}">
              <a16:creationId xmlns:a16="http://schemas.microsoft.com/office/drawing/2014/main" id="{A7296CEE-43CD-4BBD-9ED6-633E2863C5E0}"/>
            </a:ext>
          </a:extLst>
        </xdr:cNvPr>
        <xdr:cNvSpPr/>
      </xdr:nvSpPr>
      <xdr:spPr>
        <a:xfrm>
          <a:off x="6314501" y="5337456"/>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634999</xdr:colOff>
      <xdr:row>2</xdr:row>
      <xdr:rowOff>0</xdr:rowOff>
    </xdr:from>
    <xdr:to>
      <xdr:col>11</xdr:col>
      <xdr:colOff>185737</xdr:colOff>
      <xdr:row>3</xdr:row>
      <xdr:rowOff>51210</xdr:rowOff>
    </xdr:to>
    <xdr:sp macro="" textlink="">
      <xdr:nvSpPr>
        <xdr:cNvPr id="14" name="Rectángulo 13">
          <a:extLst>
            <a:ext uri="{FF2B5EF4-FFF2-40B4-BE49-F238E27FC236}">
              <a16:creationId xmlns:a16="http://schemas.microsoft.com/office/drawing/2014/main" id="{5E926BBC-8A29-48F4-BEC6-FC06D71C16DF}"/>
            </a:ext>
          </a:extLst>
        </xdr:cNvPr>
        <xdr:cNvSpPr/>
      </xdr:nvSpPr>
      <xdr:spPr>
        <a:xfrm>
          <a:off x="8254999" y="381000"/>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11</xdr:col>
      <xdr:colOff>91500</xdr:colOff>
      <xdr:row>3</xdr:row>
      <xdr:rowOff>3456</xdr:rowOff>
    </xdr:from>
    <xdr:to>
      <xdr:col>11</xdr:col>
      <xdr:colOff>304388</xdr:colOff>
      <xdr:row>4</xdr:row>
      <xdr:rowOff>141288</xdr:rowOff>
    </xdr:to>
    <xdr:sp macro="" textlink="">
      <xdr:nvSpPr>
        <xdr:cNvPr id="15" name="Rectángulo 14">
          <a:extLst>
            <a:ext uri="{FF2B5EF4-FFF2-40B4-BE49-F238E27FC236}">
              <a16:creationId xmlns:a16="http://schemas.microsoft.com/office/drawing/2014/main" id="{04910185-7021-428C-97D5-F8D39D40F65A}"/>
            </a:ext>
          </a:extLst>
        </xdr:cNvPr>
        <xdr:cNvSpPr/>
      </xdr:nvSpPr>
      <xdr:spPr>
        <a:xfrm>
          <a:off x="8473500" y="574956"/>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380381</xdr:colOff>
      <xdr:row>41</xdr:row>
      <xdr:rowOff>154577</xdr:rowOff>
    </xdr:to>
    <xdr:pic>
      <xdr:nvPicPr>
        <xdr:cNvPr id="2" name="Imagen 1">
          <a:extLst>
            <a:ext uri="{FF2B5EF4-FFF2-40B4-BE49-F238E27FC236}">
              <a16:creationId xmlns:a16="http://schemas.microsoft.com/office/drawing/2014/main" id="{7E7FD2EA-D2C3-33B5-5976-3BA2E7629850}"/>
            </a:ext>
          </a:extLst>
        </xdr:cNvPr>
        <xdr:cNvPicPr>
          <a:picLocks noChangeAspect="1"/>
        </xdr:cNvPicPr>
      </xdr:nvPicPr>
      <xdr:blipFill>
        <a:blip xmlns:r="http://schemas.openxmlformats.org/officeDocument/2006/relationships" r:embed="rId1"/>
        <a:stretch>
          <a:fillRect/>
        </a:stretch>
      </xdr:blipFill>
      <xdr:spPr>
        <a:xfrm>
          <a:off x="0" y="0"/>
          <a:ext cx="4952381" cy="7980952"/>
        </a:xfrm>
        <a:prstGeom prst="rect">
          <a:avLst/>
        </a:prstGeom>
      </xdr:spPr>
    </xdr:pic>
    <xdr:clientData/>
  </xdr:twoCellAnchor>
  <xdr:twoCellAnchor>
    <xdr:from>
      <xdr:col>14</xdr:col>
      <xdr:colOff>428624</xdr:colOff>
      <xdr:row>1</xdr:row>
      <xdr:rowOff>95250</xdr:rowOff>
    </xdr:from>
    <xdr:to>
      <xdr:col>14</xdr:col>
      <xdr:colOff>741362</xdr:colOff>
      <xdr:row>2</xdr:row>
      <xdr:rowOff>146460</xdr:rowOff>
    </xdr:to>
    <xdr:sp macro="" textlink="">
      <xdr:nvSpPr>
        <xdr:cNvPr id="3" name="Rectángulo 2">
          <a:extLst>
            <a:ext uri="{FF2B5EF4-FFF2-40B4-BE49-F238E27FC236}">
              <a16:creationId xmlns:a16="http://schemas.microsoft.com/office/drawing/2014/main" id="{9657172E-79C1-42C3-AA58-96DC0934FBFC}"/>
            </a:ext>
          </a:extLst>
        </xdr:cNvPr>
        <xdr:cNvSpPr/>
      </xdr:nvSpPr>
      <xdr:spPr>
        <a:xfrm>
          <a:off x="11096624" y="285750"/>
          <a:ext cx="312738" cy="24171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647125</xdr:colOff>
      <xdr:row>2</xdr:row>
      <xdr:rowOff>98706</xdr:rowOff>
    </xdr:from>
    <xdr:to>
      <xdr:col>15</xdr:col>
      <xdr:colOff>98013</xdr:colOff>
      <xdr:row>4</xdr:row>
      <xdr:rowOff>46038</xdr:rowOff>
    </xdr:to>
    <xdr:sp macro="" textlink="">
      <xdr:nvSpPr>
        <xdr:cNvPr id="4" name="Rectángulo 3">
          <a:extLst>
            <a:ext uri="{FF2B5EF4-FFF2-40B4-BE49-F238E27FC236}">
              <a16:creationId xmlns:a16="http://schemas.microsoft.com/office/drawing/2014/main" id="{196FFF9B-236C-4EB0-863F-2566D3EBF1F3}"/>
            </a:ext>
          </a:extLst>
        </xdr:cNvPr>
        <xdr:cNvSpPr/>
      </xdr:nvSpPr>
      <xdr:spPr>
        <a:xfrm>
          <a:off x="11315125" y="479706"/>
          <a:ext cx="212888" cy="328332"/>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85725</xdr:colOff>
      <xdr:row>11</xdr:row>
      <xdr:rowOff>139700</xdr:rowOff>
    </xdr:from>
    <xdr:to>
      <xdr:col>3</xdr:col>
      <xdr:colOff>398463</xdr:colOff>
      <xdr:row>13</xdr:row>
      <xdr:rowOff>177800</xdr:rowOff>
    </xdr:to>
    <xdr:sp macro="" textlink="">
      <xdr:nvSpPr>
        <xdr:cNvPr id="5" name="Rectángulo 4">
          <a:extLst>
            <a:ext uri="{FF2B5EF4-FFF2-40B4-BE49-F238E27FC236}">
              <a16:creationId xmlns:a16="http://schemas.microsoft.com/office/drawing/2014/main" id="{76C2BC8F-8BE1-4EC0-9FD2-03B1866B4907}"/>
            </a:ext>
          </a:extLst>
        </xdr:cNvPr>
        <xdr:cNvSpPr/>
      </xdr:nvSpPr>
      <xdr:spPr>
        <a:xfrm>
          <a:off x="2371725" y="2247900"/>
          <a:ext cx="312738" cy="419100"/>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234376</xdr:colOff>
      <xdr:row>13</xdr:row>
      <xdr:rowOff>31750</xdr:rowOff>
    </xdr:from>
    <xdr:to>
      <xdr:col>3</xdr:col>
      <xdr:colOff>447264</xdr:colOff>
      <xdr:row>13</xdr:row>
      <xdr:rowOff>179388</xdr:rowOff>
    </xdr:to>
    <xdr:sp macro="" textlink="">
      <xdr:nvSpPr>
        <xdr:cNvPr id="6" name="Rectángulo 5">
          <a:extLst>
            <a:ext uri="{FF2B5EF4-FFF2-40B4-BE49-F238E27FC236}">
              <a16:creationId xmlns:a16="http://schemas.microsoft.com/office/drawing/2014/main" id="{DB50EE11-3964-4D23-945E-23B141F03FD7}"/>
            </a:ext>
          </a:extLst>
        </xdr:cNvPr>
        <xdr:cNvSpPr/>
      </xdr:nvSpPr>
      <xdr:spPr>
        <a:xfrm>
          <a:off x="2520376" y="2518833"/>
          <a:ext cx="212888" cy="147638"/>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695528</xdr:colOff>
      <xdr:row>16</xdr:row>
      <xdr:rowOff>16807</xdr:rowOff>
    </xdr:from>
    <xdr:to>
      <xdr:col>5</xdr:col>
      <xdr:colOff>246266</xdr:colOff>
      <xdr:row>18</xdr:row>
      <xdr:rowOff>47625</xdr:rowOff>
    </xdr:to>
    <xdr:sp macro="" textlink="">
      <xdr:nvSpPr>
        <xdr:cNvPr id="7" name="Rectángulo 6">
          <a:extLst>
            <a:ext uri="{FF2B5EF4-FFF2-40B4-BE49-F238E27FC236}">
              <a16:creationId xmlns:a16="http://schemas.microsoft.com/office/drawing/2014/main" id="{02DE68B4-3EC8-4278-86E7-4E12AA9D7821}"/>
            </a:ext>
          </a:extLst>
        </xdr:cNvPr>
        <xdr:cNvSpPr/>
      </xdr:nvSpPr>
      <xdr:spPr>
        <a:xfrm>
          <a:off x="3743528" y="3073466"/>
          <a:ext cx="312738" cy="411818"/>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518445</xdr:colOff>
      <xdr:row>17</xdr:row>
      <xdr:rowOff>44823</xdr:rowOff>
    </xdr:from>
    <xdr:to>
      <xdr:col>4</xdr:col>
      <xdr:colOff>731333</xdr:colOff>
      <xdr:row>18</xdr:row>
      <xdr:rowOff>50894</xdr:rowOff>
    </xdr:to>
    <xdr:sp macro="" textlink="">
      <xdr:nvSpPr>
        <xdr:cNvPr id="8" name="Rectángulo 7">
          <a:extLst>
            <a:ext uri="{FF2B5EF4-FFF2-40B4-BE49-F238E27FC236}">
              <a16:creationId xmlns:a16="http://schemas.microsoft.com/office/drawing/2014/main" id="{76735617-8DF0-4517-A7CF-F5CAC44DD2EE}"/>
            </a:ext>
          </a:extLst>
        </xdr:cNvPr>
        <xdr:cNvSpPr/>
      </xdr:nvSpPr>
      <xdr:spPr>
        <a:xfrm>
          <a:off x="3566445" y="3294529"/>
          <a:ext cx="212888" cy="196571"/>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301640</xdr:colOff>
      <xdr:row>10</xdr:row>
      <xdr:rowOff>36635</xdr:rowOff>
    </xdr:from>
    <xdr:to>
      <xdr:col>3</xdr:col>
      <xdr:colOff>718038</xdr:colOff>
      <xdr:row>12</xdr:row>
      <xdr:rowOff>67453</xdr:rowOff>
    </xdr:to>
    <xdr:sp macro="" textlink="">
      <xdr:nvSpPr>
        <xdr:cNvPr id="9" name="Rectángulo 8">
          <a:extLst>
            <a:ext uri="{FF2B5EF4-FFF2-40B4-BE49-F238E27FC236}">
              <a16:creationId xmlns:a16="http://schemas.microsoft.com/office/drawing/2014/main" id="{EE72142D-30E0-4EFF-8483-F1BD58FD722E}"/>
            </a:ext>
          </a:extLst>
        </xdr:cNvPr>
        <xdr:cNvSpPr/>
      </xdr:nvSpPr>
      <xdr:spPr>
        <a:xfrm>
          <a:off x="2587640" y="1948962"/>
          <a:ext cx="416398" cy="411818"/>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293075</xdr:colOff>
      <xdr:row>11</xdr:row>
      <xdr:rowOff>93958</xdr:rowOff>
    </xdr:from>
    <xdr:to>
      <xdr:col>3</xdr:col>
      <xdr:colOff>644768</xdr:colOff>
      <xdr:row>13</xdr:row>
      <xdr:rowOff>51288</xdr:rowOff>
    </xdr:to>
    <xdr:sp macro="" textlink="">
      <xdr:nvSpPr>
        <xdr:cNvPr id="10" name="Rectángulo 9">
          <a:extLst>
            <a:ext uri="{FF2B5EF4-FFF2-40B4-BE49-F238E27FC236}">
              <a16:creationId xmlns:a16="http://schemas.microsoft.com/office/drawing/2014/main" id="{37C5A7A1-D79F-460C-9B06-9F8D4C67E65A}"/>
            </a:ext>
          </a:extLst>
        </xdr:cNvPr>
        <xdr:cNvSpPr/>
      </xdr:nvSpPr>
      <xdr:spPr>
        <a:xfrm>
          <a:off x="2579075" y="2196785"/>
          <a:ext cx="351693" cy="338330"/>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367582</xdr:colOff>
      <xdr:row>13</xdr:row>
      <xdr:rowOff>87916</xdr:rowOff>
    </xdr:from>
    <xdr:to>
      <xdr:col>5</xdr:col>
      <xdr:colOff>21980</xdr:colOff>
      <xdr:row>15</xdr:row>
      <xdr:rowOff>118734</xdr:rowOff>
    </xdr:to>
    <xdr:sp macro="" textlink="">
      <xdr:nvSpPr>
        <xdr:cNvPr id="11" name="Rectángulo 10">
          <a:extLst>
            <a:ext uri="{FF2B5EF4-FFF2-40B4-BE49-F238E27FC236}">
              <a16:creationId xmlns:a16="http://schemas.microsoft.com/office/drawing/2014/main" id="{6026C97C-71B6-4D42-B3AD-90361B0E1079}"/>
            </a:ext>
          </a:extLst>
        </xdr:cNvPr>
        <xdr:cNvSpPr/>
      </xdr:nvSpPr>
      <xdr:spPr>
        <a:xfrm>
          <a:off x="3415582" y="2571743"/>
          <a:ext cx="416398" cy="411818"/>
        </a:xfrm>
        <a:prstGeom prst="rect">
          <a:avLst/>
        </a:prstGeom>
        <a:no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366344</xdr:colOff>
      <xdr:row>15</xdr:row>
      <xdr:rowOff>20682</xdr:rowOff>
    </xdr:from>
    <xdr:to>
      <xdr:col>4</xdr:col>
      <xdr:colOff>578828</xdr:colOff>
      <xdr:row>17</xdr:row>
      <xdr:rowOff>124558</xdr:rowOff>
    </xdr:to>
    <xdr:sp macro="" textlink="">
      <xdr:nvSpPr>
        <xdr:cNvPr id="12" name="Rectángulo 11">
          <a:extLst>
            <a:ext uri="{FF2B5EF4-FFF2-40B4-BE49-F238E27FC236}">
              <a16:creationId xmlns:a16="http://schemas.microsoft.com/office/drawing/2014/main" id="{238E4795-0BFB-4D59-9810-A1199F0E6A4A}"/>
            </a:ext>
          </a:extLst>
        </xdr:cNvPr>
        <xdr:cNvSpPr/>
      </xdr:nvSpPr>
      <xdr:spPr>
        <a:xfrm>
          <a:off x="3414344" y="2885509"/>
          <a:ext cx="212484" cy="484876"/>
        </a:xfrm>
        <a:prstGeom prst="rect">
          <a:avLst/>
        </a:prstGeom>
        <a:noFill/>
        <a:ln w="31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446952</xdr:colOff>
      <xdr:row>43</xdr:row>
      <xdr:rowOff>113262</xdr:rowOff>
    </xdr:to>
    <xdr:pic>
      <xdr:nvPicPr>
        <xdr:cNvPr id="2" name="Imagen 1">
          <a:extLst>
            <a:ext uri="{FF2B5EF4-FFF2-40B4-BE49-F238E27FC236}">
              <a16:creationId xmlns:a16="http://schemas.microsoft.com/office/drawing/2014/main" id="{C37DE9DD-C9A5-E76A-2F72-446B82A41AAE}"/>
            </a:ext>
          </a:extLst>
        </xdr:cNvPr>
        <xdr:cNvPicPr>
          <a:picLocks noChangeAspect="1"/>
        </xdr:cNvPicPr>
      </xdr:nvPicPr>
      <xdr:blipFill>
        <a:blip xmlns:r="http://schemas.openxmlformats.org/officeDocument/2006/relationships" r:embed="rId1"/>
        <a:stretch>
          <a:fillRect/>
        </a:stretch>
      </xdr:blipFill>
      <xdr:spPr>
        <a:xfrm>
          <a:off x="0" y="0"/>
          <a:ext cx="5780952" cy="8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466095</xdr:colOff>
      <xdr:row>41</xdr:row>
      <xdr:rowOff>189500</xdr:rowOff>
    </xdr:to>
    <xdr:pic>
      <xdr:nvPicPr>
        <xdr:cNvPr id="2" name="Imagen 1">
          <a:extLst>
            <a:ext uri="{FF2B5EF4-FFF2-40B4-BE49-F238E27FC236}">
              <a16:creationId xmlns:a16="http://schemas.microsoft.com/office/drawing/2014/main" id="{02EA3C69-A9F4-C325-8FE6-3CFA24F88CAC}"/>
            </a:ext>
          </a:extLst>
        </xdr:cNvPr>
        <xdr:cNvPicPr>
          <a:picLocks noChangeAspect="1"/>
        </xdr:cNvPicPr>
      </xdr:nvPicPr>
      <xdr:blipFill>
        <a:blip xmlns:r="http://schemas.openxmlformats.org/officeDocument/2006/relationships" r:embed="rId1"/>
        <a:stretch>
          <a:fillRect/>
        </a:stretch>
      </xdr:blipFill>
      <xdr:spPr>
        <a:xfrm>
          <a:off x="0" y="0"/>
          <a:ext cx="5038095" cy="80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boeing.com/commercial/airports/plan_manuals.page" TargetMode="External"/><Relationship Id="rId1" Type="http://schemas.openxmlformats.org/officeDocument/2006/relationships/hyperlink" Target="https://www.airbus.com/en/airport-operations-and-technical-data/aircraft-characteristic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boeing.com/resources/boeingdotcom/commercial/airports/acaps/737NG_REV%20C.pdf" TargetMode="External"/><Relationship Id="rId18" Type="http://schemas.openxmlformats.org/officeDocument/2006/relationships/hyperlink" Target="https://www.boeing.com/resources/boeingdotcom/commercial/airports/acaps/747_4.pdf" TargetMode="External"/><Relationship Id="rId26" Type="http://schemas.openxmlformats.org/officeDocument/2006/relationships/hyperlink" Target="https://www.boeing.com/resources/boeingdotcom/commercial/airports/acaps/777_2lr3er.pdf" TargetMode="External"/><Relationship Id="rId39" Type="http://schemas.openxmlformats.org/officeDocument/2006/relationships/hyperlink" Target="https://www.boeing.com/resources/boeingdotcom/commercial/airports/acaps/md90.pdf" TargetMode="External"/><Relationship Id="rId21" Type="http://schemas.openxmlformats.org/officeDocument/2006/relationships/hyperlink" Target="https://www.boeing.com/resources/boeingdotcom/commercial/airports/acaps/757_23.pdf" TargetMode="External"/><Relationship Id="rId34" Type="http://schemas.openxmlformats.org/officeDocument/2006/relationships/hyperlink" Target="https://www.boeing.com/resources/boeingdotcom/commercial/airports/acaps/dc10.pdf" TargetMode="External"/><Relationship Id="rId42" Type="http://schemas.openxmlformats.org/officeDocument/2006/relationships/hyperlink" Target="https://www.embraercommercialaviation.com/wp-content/uploads/2017/02/APM_ERJ145.pdf" TargetMode="External"/><Relationship Id="rId7" Type="http://schemas.openxmlformats.org/officeDocument/2006/relationships/hyperlink" Target="https://www.airbus.com/sites/g/files/jlcbta136/files/2022-08/Airbus-Commercial-Aircraft-AC-A330.pdf" TargetMode="External"/><Relationship Id="rId2" Type="http://schemas.openxmlformats.org/officeDocument/2006/relationships/hyperlink" Target="https://www.airbus.com/sites/g/files/jlcbta136/files/2021-11/Airbus-Commercial-Aircraft-AC-A300-600-Dec-2009.pdf" TargetMode="External"/><Relationship Id="rId16" Type="http://schemas.openxmlformats.org/officeDocument/2006/relationships/hyperlink" Target="https://www.boeing.com/resources/boeingdotcom/commercial/airports/acaps/737NG_REV%20C.pdf" TargetMode="External"/><Relationship Id="rId29" Type="http://schemas.openxmlformats.org/officeDocument/2006/relationships/hyperlink" Target="https://www.boeing.com/resources/boeingdotcom/commercial/airports/acaps/787.pdf" TargetMode="External"/><Relationship Id="rId1" Type="http://schemas.openxmlformats.org/officeDocument/2006/relationships/hyperlink" Target="https://www.airbus.com/sites/g/files/jlcbta136/files/2022-02/Airbus-techdata-AC_A319_0322.pdf" TargetMode="External"/><Relationship Id="rId6" Type="http://schemas.openxmlformats.org/officeDocument/2006/relationships/hyperlink" Target="https://www.airbus.com/sites/g/files/jlcbta136/files/2022-08/Airbus-Commercial-Aircraft-AC-A330.pdf" TargetMode="External"/><Relationship Id="rId11" Type="http://schemas.openxmlformats.org/officeDocument/2006/relationships/hyperlink" Target="https://www.boeing.com/resources/boeingdotcom/commercial/airports/acaps/737NG_REV%20C.pdf" TargetMode="External"/><Relationship Id="rId24" Type="http://schemas.openxmlformats.org/officeDocument/2006/relationships/hyperlink" Target="https://www.boeing.com/resources/boeingdotcom/commercial/airports/acaps/767_REV_I.pdf" TargetMode="External"/><Relationship Id="rId32" Type="http://schemas.openxmlformats.org/officeDocument/2006/relationships/hyperlink" Target="https://www.boeing.com/resources/boeingdotcom/commercial/airports/acaps/737MAX_RevH.pdf" TargetMode="External"/><Relationship Id="rId37" Type="http://schemas.openxmlformats.org/officeDocument/2006/relationships/hyperlink" Target="https://www.boeing.com/resources/boeingdotcom/commercial/airports/acaps/dc9.pdf" TargetMode="External"/><Relationship Id="rId40" Type="http://schemas.openxmlformats.org/officeDocument/2006/relationships/hyperlink" Target="https://customer.aero.bombardier.com/webd/BAG/CustSite/BRAD/RACSDocument.nsf/51aae8b2b3bfdf6685256c300045ff31/ec63f8639ff3ab9d85257c1500635bd8/$FILE/ATTE8Q23.pdf/CRJ700APMR15.pdf" TargetMode="External"/><Relationship Id="rId45" Type="http://schemas.openxmlformats.org/officeDocument/2006/relationships/printerSettings" Target="../printerSettings/printerSettings1.bin"/><Relationship Id="rId5" Type="http://schemas.openxmlformats.org/officeDocument/2006/relationships/hyperlink" Target="https://www.airbus.com/sites/g/files/jlcbta136/files/2022-08/Airbus-Commercial-Aircraft-AC-A330.pdf" TargetMode="External"/><Relationship Id="rId15" Type="http://schemas.openxmlformats.org/officeDocument/2006/relationships/hyperlink" Target="https://www.boeing.com/resources/boeingdotcom/commercial/airports/acaps/737NG_REV%20C.pdf" TargetMode="External"/><Relationship Id="rId23" Type="http://schemas.openxmlformats.org/officeDocument/2006/relationships/hyperlink" Target="https://www.boeing.com/resources/boeingdotcom/commercial/airports/acaps/767_REV_I.pdf" TargetMode="External"/><Relationship Id="rId28" Type="http://schemas.openxmlformats.org/officeDocument/2006/relationships/hyperlink" Target="https://www.boeing.com/resources/boeingdotcom/commercial/airports/acaps/787.pdf" TargetMode="External"/><Relationship Id="rId36" Type="http://schemas.openxmlformats.org/officeDocument/2006/relationships/hyperlink" Target="https://www.boeing.com/resources/boeingdotcom/commercial/airports/acaps/dc10.pdf" TargetMode="External"/><Relationship Id="rId10" Type="http://schemas.openxmlformats.org/officeDocument/2006/relationships/hyperlink" Target="https://www.boeing.com/resources/boeingdotcom/commercial/airports/acaps/737NG_REV%20C.pdf" TargetMode="External"/><Relationship Id="rId19" Type="http://schemas.openxmlformats.org/officeDocument/2006/relationships/hyperlink" Target="https://www.boeing.com/resources/boeingdotcom/commercial/airports/acaps/747_123sp.pdf" TargetMode="External"/><Relationship Id="rId31" Type="http://schemas.openxmlformats.org/officeDocument/2006/relationships/hyperlink" Target="https://www.boeing.com/resources/boeingdotcom/commercial/airports/acaps/737MAX_RevH.pdf" TargetMode="External"/><Relationship Id="rId44" Type="http://schemas.openxmlformats.org/officeDocument/2006/relationships/hyperlink" Target="https://www.embraercommercialaviation.com/wp-content/uploads/2017/06/APM_190.pdf" TargetMode="External"/><Relationship Id="rId4" Type="http://schemas.openxmlformats.org/officeDocument/2006/relationships/hyperlink" Target="https://www.airbus.com/sites/g/files/jlcbta136/files/2022-02/Airbus-techdata-AC_A321_0322.pdf" TargetMode="External"/><Relationship Id="rId9" Type="http://schemas.openxmlformats.org/officeDocument/2006/relationships/hyperlink" Target="https://www.boeing.com/resources/boeingdotcom/commercial/airports/acaps/727.pdf" TargetMode="External"/><Relationship Id="rId14" Type="http://schemas.openxmlformats.org/officeDocument/2006/relationships/hyperlink" Target="https://www.boeing.com/resources/boeingdotcom/commercial/airports/acaps/737NG_REV%20C.pdf" TargetMode="External"/><Relationship Id="rId22" Type="http://schemas.openxmlformats.org/officeDocument/2006/relationships/hyperlink" Target="https://www.boeing.com/resources/boeingdotcom/commercial/airports/acaps/757_23.pdf" TargetMode="External"/><Relationship Id="rId27" Type="http://schemas.openxmlformats.org/officeDocument/2006/relationships/hyperlink" Target="https://www.boeing.com/resources/boeingdotcom/commercial/airports/acaps/777_23.pdf" TargetMode="External"/><Relationship Id="rId30" Type="http://schemas.openxmlformats.org/officeDocument/2006/relationships/hyperlink" Target="https://www.boeing.com/resources/boeingdotcom/commercial/airports/acaps/787.pdf" TargetMode="External"/><Relationship Id="rId35" Type="http://schemas.openxmlformats.org/officeDocument/2006/relationships/hyperlink" Target="https://www.boeing.com/resources/boeingdotcom/commercial/airports/acaps/dc10.pdf" TargetMode="External"/><Relationship Id="rId43" Type="http://schemas.openxmlformats.org/officeDocument/2006/relationships/hyperlink" Target="https://www.embraercommercialaviation.com/wp-content/uploads/2017/02/APM_E175.pdf" TargetMode="External"/><Relationship Id="rId8" Type="http://schemas.openxmlformats.org/officeDocument/2006/relationships/hyperlink" Target="https://www.boeing.com/resources/boeingdotcom/commercial/airports/acaps/717.pdf" TargetMode="External"/><Relationship Id="rId3" Type="http://schemas.openxmlformats.org/officeDocument/2006/relationships/hyperlink" Target="https://www.airbus.com/sites/g/files/jlcbta136/files/2022-02/Airbus-techdata-AC_A320_0322.pdf" TargetMode="External"/><Relationship Id="rId12" Type="http://schemas.openxmlformats.org/officeDocument/2006/relationships/hyperlink" Target="https://www.boeing.com/resources/boeingdotcom/commercial/airports/acaps/737NG_REV%20C.pdf" TargetMode="External"/><Relationship Id="rId17" Type="http://schemas.openxmlformats.org/officeDocument/2006/relationships/hyperlink" Target="https://www.boeing.com/resources/boeingdotcom/commercial/airports/acaps/737NG_REV%20C.pdf" TargetMode="External"/><Relationship Id="rId25" Type="http://schemas.openxmlformats.org/officeDocument/2006/relationships/hyperlink" Target="https://www.boeing.com/resources/boeingdotcom/commercial/airports/acaps/767_REV_I.pdf" TargetMode="External"/><Relationship Id="rId33" Type="http://schemas.openxmlformats.org/officeDocument/2006/relationships/hyperlink" Target="https://www.boeing.com/resources/boeingdotcom/commercial/airports/acaps/dc9.pdf" TargetMode="External"/><Relationship Id="rId38" Type="http://schemas.openxmlformats.org/officeDocument/2006/relationships/hyperlink" Target="https://www.boeing.com/resources/boeingdotcom/commercial/airports/acaps/md11.pdf" TargetMode="External"/><Relationship Id="rId20" Type="http://schemas.openxmlformats.org/officeDocument/2006/relationships/hyperlink" Target="https://www.boeing.com/resources/boeingdotcom/commercial/airports/acaps/747_123sp.pdf" TargetMode="External"/><Relationship Id="rId41" Type="http://schemas.openxmlformats.org/officeDocument/2006/relationships/hyperlink" Target="https://customer.aero.bombardier.com/webd/BAG/CustSite/BRAD/RACSDocument.nsf/51aae8b2b3bfdf6685256c300045ff31/ec63f8639ff3ab9d85257c1500635bd8/$FILE/ATT1ES4H.pdf/CRJ200APMR8.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9E5C-AA8F-4920-B73A-3C5E5856F18A}">
  <dimension ref="A1:A36"/>
  <sheetViews>
    <sheetView zoomScale="40" zoomScaleNormal="40" workbookViewId="0">
      <selection activeCell="Q25" sqref="Q25"/>
    </sheetView>
  </sheetViews>
  <sheetFormatPr defaultColWidth="10.90625" defaultRowHeight="14.75" x14ac:dyDescent="0.75"/>
  <sheetData>
    <row r="1" spans="1:1" ht="30" x14ac:dyDescent="0.75">
      <c r="A1" s="4" t="s">
        <v>48</v>
      </c>
    </row>
    <row r="2" spans="1:1" ht="15.75" x14ac:dyDescent="0.75">
      <c r="A2" s="5" t="s">
        <v>49</v>
      </c>
    </row>
    <row r="3" spans="1:1" ht="15.75" x14ac:dyDescent="0.75">
      <c r="A3" s="5" t="s">
        <v>50</v>
      </c>
    </row>
    <row r="4" spans="1:1" ht="15.75" x14ac:dyDescent="0.75">
      <c r="A4" s="5" t="s">
        <v>51</v>
      </c>
    </row>
    <row r="5" spans="1:1" x14ac:dyDescent="0.75">
      <c r="A5" s="6" t="s">
        <v>52</v>
      </c>
    </row>
    <row r="6" spans="1:1" x14ac:dyDescent="0.75">
      <c r="A6" s="6" t="s">
        <v>53</v>
      </c>
    </row>
    <row r="7" spans="1:1" ht="15.75" x14ac:dyDescent="0.75">
      <c r="A7" s="5" t="s">
        <v>54</v>
      </c>
    </row>
    <row r="9" spans="1:1" ht="22.75" x14ac:dyDescent="0.75">
      <c r="A9" s="7" t="s">
        <v>55</v>
      </c>
    </row>
    <row r="11" spans="1:1" ht="15.75" x14ac:dyDescent="0.75">
      <c r="A11" s="5" t="s">
        <v>56</v>
      </c>
    </row>
    <row r="34" spans="1:1" ht="22.75" x14ac:dyDescent="0.75">
      <c r="A34" s="7" t="s">
        <v>57</v>
      </c>
    </row>
    <row r="36" spans="1:1" ht="15.75" x14ac:dyDescent="0.75">
      <c r="A36" s="5" t="s">
        <v>58</v>
      </c>
    </row>
  </sheetData>
  <hyperlinks>
    <hyperlink ref="A5" r:id="rId1" display="https://www.airbus.com/en/airport-operations-and-technical-data/aircraft-characteristics" xr:uid="{1E70B95A-164B-46C5-8FAD-D8101C2DCAB4}"/>
    <hyperlink ref="A6" r:id="rId2" display="https://www.boeing.com/commercial/airports/plan_manuals.page" xr:uid="{5166800D-DFE6-423A-9FF6-E2974217E5EC}"/>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E3C0-5AD1-42BB-997A-8BDCF90C3759}">
  <dimension ref="H1:N48"/>
  <sheetViews>
    <sheetView topLeftCell="A3" zoomScale="70" zoomScaleNormal="70" workbookViewId="0">
      <selection activeCell="L26" sqref="L26"/>
    </sheetView>
  </sheetViews>
  <sheetFormatPr defaultColWidth="10.90625" defaultRowHeight="14.75" x14ac:dyDescent="0.75"/>
  <sheetData>
    <row r="1" spans="11:14" ht="15.5" thickBot="1" x14ac:dyDescent="0.9">
      <c r="K1" s="40" t="s">
        <v>129</v>
      </c>
      <c r="L1" s="41"/>
      <c r="M1" s="41"/>
      <c r="N1" s="42"/>
    </row>
    <row r="2" spans="11:14" x14ac:dyDescent="0.75">
      <c r="K2" s="31"/>
      <c r="N2" s="32"/>
    </row>
    <row r="3" spans="11:14" x14ac:dyDescent="0.75">
      <c r="K3" s="31"/>
      <c r="N3" s="32"/>
    </row>
    <row r="4" spans="11:14" x14ac:dyDescent="0.75">
      <c r="K4" s="37" t="s">
        <v>130</v>
      </c>
      <c r="N4" s="32"/>
    </row>
    <row r="5" spans="11:14" x14ac:dyDescent="0.75">
      <c r="K5" s="31"/>
      <c r="M5" s="17">
        <v>139500</v>
      </c>
      <c r="N5" s="32" t="s">
        <v>60</v>
      </c>
    </row>
    <row r="6" spans="11:14" x14ac:dyDescent="0.75">
      <c r="K6" s="31"/>
      <c r="N6" s="32"/>
    </row>
    <row r="7" spans="11:14" x14ac:dyDescent="0.75">
      <c r="K7" s="31"/>
      <c r="N7" s="32"/>
    </row>
    <row r="8" spans="11:14" x14ac:dyDescent="0.75">
      <c r="K8" s="31"/>
      <c r="N8" s="32"/>
    </row>
    <row r="9" spans="11:14" x14ac:dyDescent="0.75">
      <c r="K9" s="31"/>
      <c r="N9" s="32"/>
    </row>
    <row r="10" spans="11:14" x14ac:dyDescent="0.75">
      <c r="K10" s="31"/>
      <c r="N10" s="32"/>
    </row>
    <row r="11" spans="11:14" x14ac:dyDescent="0.75">
      <c r="K11" s="37" t="s">
        <v>131</v>
      </c>
      <c r="N11" s="32"/>
    </row>
    <row r="12" spans="11:14" x14ac:dyDescent="0.75">
      <c r="K12" s="33" t="s">
        <v>97</v>
      </c>
      <c r="L12" s="16">
        <v>1.1599999999999999</v>
      </c>
      <c r="M12" s="16">
        <v>500</v>
      </c>
      <c r="N12" s="32"/>
    </row>
    <row r="13" spans="11:14" x14ac:dyDescent="0.75">
      <c r="K13" s="33" t="s">
        <v>98</v>
      </c>
      <c r="L13" s="16">
        <v>0.98</v>
      </c>
      <c r="M13" s="16">
        <f>L13*M12/L12</f>
        <v>422.41379310344831</v>
      </c>
      <c r="N13" s="32"/>
    </row>
    <row r="14" spans="11:14" x14ac:dyDescent="0.75">
      <c r="K14" s="31"/>
      <c r="N14" s="32"/>
    </row>
    <row r="15" spans="11:14" x14ac:dyDescent="0.75">
      <c r="K15" s="31"/>
      <c r="L15" s="18">
        <v>1500</v>
      </c>
      <c r="M15" s="17">
        <f>L15+M13</f>
        <v>1922.4137931034484</v>
      </c>
      <c r="N15" s="32" t="s">
        <v>63</v>
      </c>
    </row>
    <row r="16" spans="11:14" x14ac:dyDescent="0.75">
      <c r="K16" s="31"/>
      <c r="N16" s="32"/>
    </row>
    <row r="17" spans="11:14" x14ac:dyDescent="0.75">
      <c r="K17" s="31"/>
      <c r="N17" s="32"/>
    </row>
    <row r="18" spans="11:14" x14ac:dyDescent="0.75">
      <c r="K18" s="31"/>
      <c r="N18" s="32"/>
    </row>
    <row r="19" spans="11:14" x14ac:dyDescent="0.75">
      <c r="K19" s="31"/>
      <c r="N19" s="32"/>
    </row>
    <row r="20" spans="11:14" x14ac:dyDescent="0.75">
      <c r="K20" s="31"/>
      <c r="N20" s="32"/>
    </row>
    <row r="21" spans="11:14" x14ac:dyDescent="0.75">
      <c r="K21" s="37" t="s">
        <v>132</v>
      </c>
      <c r="N21" s="32"/>
    </row>
    <row r="22" spans="11:14" x14ac:dyDescent="0.75">
      <c r="K22" s="33" t="s">
        <v>97</v>
      </c>
      <c r="L22" s="16">
        <v>1.1399999999999999</v>
      </c>
      <c r="M22" s="16">
        <v>500</v>
      </c>
      <c r="N22" s="32"/>
    </row>
    <row r="23" spans="11:14" x14ac:dyDescent="0.75">
      <c r="K23" s="33" t="s">
        <v>98</v>
      </c>
      <c r="L23" s="16">
        <v>0.59</v>
      </c>
      <c r="M23" s="16">
        <f>L23*M22/L22</f>
        <v>258.77192982456143</v>
      </c>
      <c r="N23" s="32"/>
    </row>
    <row r="24" spans="11:14" x14ac:dyDescent="0.75">
      <c r="K24" s="31"/>
      <c r="N24" s="32"/>
    </row>
    <row r="25" spans="11:14" x14ac:dyDescent="0.75">
      <c r="K25" s="31"/>
      <c r="L25" s="18">
        <v>2500</v>
      </c>
      <c r="M25" s="17">
        <f>L25+M23</f>
        <v>2758.7719298245615</v>
      </c>
      <c r="N25" s="32" t="s">
        <v>63</v>
      </c>
    </row>
    <row r="26" spans="11:14" x14ac:dyDescent="0.75">
      <c r="K26" s="31"/>
      <c r="N26" s="32"/>
    </row>
    <row r="27" spans="11:14" x14ac:dyDescent="0.75">
      <c r="K27" s="31"/>
      <c r="N27" s="32"/>
    </row>
    <row r="28" spans="11:14" x14ac:dyDescent="0.75">
      <c r="K28" s="31"/>
      <c r="N28" s="32"/>
    </row>
    <row r="29" spans="11:14" x14ac:dyDescent="0.75">
      <c r="K29" s="31"/>
      <c r="N29" s="32"/>
    </row>
    <row r="30" spans="11:14" x14ac:dyDescent="0.75">
      <c r="K30" s="31"/>
      <c r="N30" s="32"/>
    </row>
    <row r="31" spans="11:14" x14ac:dyDescent="0.75">
      <c r="K31" s="37" t="s">
        <v>134</v>
      </c>
      <c r="N31" s="32"/>
    </row>
    <row r="32" spans="11:14" x14ac:dyDescent="0.75">
      <c r="K32" s="33" t="s">
        <v>97</v>
      </c>
      <c r="L32" s="16">
        <v>1.1399999999999999</v>
      </c>
      <c r="M32" s="16">
        <v>5000</v>
      </c>
      <c r="N32" s="32"/>
    </row>
    <row r="33" spans="8:14" x14ac:dyDescent="0.75">
      <c r="K33" s="33" t="s">
        <v>98</v>
      </c>
      <c r="L33" s="16">
        <v>0.55000000000000004</v>
      </c>
      <c r="M33" s="16">
        <f>L33*M32/L32</f>
        <v>2412.280701754386</v>
      </c>
      <c r="N33" s="32"/>
    </row>
    <row r="34" spans="8:14" x14ac:dyDescent="0.75">
      <c r="K34" s="31"/>
      <c r="N34" s="32"/>
    </row>
    <row r="35" spans="8:14" x14ac:dyDescent="0.75">
      <c r="H35" s="43"/>
      <c r="I35" s="43"/>
      <c r="K35" s="31"/>
      <c r="L35" s="18">
        <v>105000</v>
      </c>
      <c r="M35" s="17">
        <f>L35+M33</f>
        <v>107412.28070175438</v>
      </c>
      <c r="N35" s="32" t="s">
        <v>60</v>
      </c>
    </row>
    <row r="36" spans="8:14" x14ac:dyDescent="0.75">
      <c r="H36" s="43"/>
      <c r="I36" s="43"/>
      <c r="K36" s="31"/>
      <c r="N36" s="32"/>
    </row>
    <row r="37" spans="8:14" x14ac:dyDescent="0.75">
      <c r="H37" s="43"/>
      <c r="I37" s="43"/>
      <c r="K37" s="31"/>
      <c r="N37" s="32"/>
    </row>
    <row r="38" spans="8:14" x14ac:dyDescent="0.75">
      <c r="H38" s="43"/>
      <c r="I38" s="43"/>
      <c r="K38" s="31"/>
      <c r="N38" s="32"/>
    </row>
    <row r="39" spans="8:14" x14ac:dyDescent="0.75">
      <c r="K39" s="31"/>
      <c r="N39" s="32"/>
    </row>
    <row r="40" spans="8:14" x14ac:dyDescent="0.75">
      <c r="K40" s="31"/>
      <c r="N40" s="32"/>
    </row>
    <row r="41" spans="8:14" x14ac:dyDescent="0.75">
      <c r="K41" s="37" t="s">
        <v>133</v>
      </c>
      <c r="N41" s="32"/>
    </row>
    <row r="42" spans="8:14" x14ac:dyDescent="0.75">
      <c r="K42" s="33" t="s">
        <v>97</v>
      </c>
      <c r="L42" s="16">
        <v>1.1599999999999999</v>
      </c>
      <c r="M42" s="16">
        <v>5000</v>
      </c>
      <c r="N42" s="32"/>
    </row>
    <row r="43" spans="8:14" x14ac:dyDescent="0.75">
      <c r="K43" s="33" t="s">
        <v>98</v>
      </c>
      <c r="L43" s="16">
        <v>0.41</v>
      </c>
      <c r="M43" s="16">
        <f>L43*M42/L42</f>
        <v>1767.2413793103449</v>
      </c>
      <c r="N43" s="32"/>
    </row>
    <row r="44" spans="8:14" x14ac:dyDescent="0.75">
      <c r="K44" s="31"/>
      <c r="N44" s="32"/>
    </row>
    <row r="45" spans="8:14" x14ac:dyDescent="0.75">
      <c r="K45" s="31"/>
      <c r="L45" s="18">
        <v>95000</v>
      </c>
      <c r="M45" s="17">
        <f>L45+M43</f>
        <v>96767.241379310348</v>
      </c>
      <c r="N45" s="32" t="s">
        <v>60</v>
      </c>
    </row>
    <row r="46" spans="8:14" x14ac:dyDescent="0.75">
      <c r="K46" s="31"/>
      <c r="N46" s="32"/>
    </row>
    <row r="47" spans="8:14" x14ac:dyDescent="0.75">
      <c r="K47" s="31"/>
      <c r="N47" s="32"/>
    </row>
    <row r="48" spans="8:14" ht="15.5" thickBot="1" x14ac:dyDescent="0.9">
      <c r="K48" s="34"/>
      <c r="L48" s="35"/>
      <c r="M48" s="35"/>
      <c r="N48" s="36"/>
    </row>
  </sheetData>
  <mergeCells count="1">
    <mergeCell ref="K1:N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1AFBE-1EB1-42C5-8CE5-4912CB01FA9F}">
  <dimension ref="A1"/>
  <sheetViews>
    <sheetView topLeftCell="A16" workbookViewId="0"/>
  </sheetViews>
  <sheetFormatPr defaultColWidth="10.90625" defaultRowHeight="14.75" x14ac:dyDescent="0.7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FD13-3E23-47F7-AF3A-7A216D1089B9}">
  <dimension ref="A1"/>
  <sheetViews>
    <sheetView workbookViewId="0">
      <selection activeCell="L15" sqref="L15:N27"/>
    </sheetView>
  </sheetViews>
  <sheetFormatPr defaultColWidth="10.90625" defaultRowHeight="14.75" x14ac:dyDescent="0.7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341E2-1E5F-4491-8D0F-918765013F88}">
  <dimension ref="A1"/>
  <sheetViews>
    <sheetView workbookViewId="0">
      <selection activeCell="K17" sqref="K17"/>
    </sheetView>
  </sheetViews>
  <sheetFormatPr defaultColWidth="10.90625" defaultRowHeight="14.75" x14ac:dyDescent="0.7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DE59F-2AE2-4F2A-8DCC-1A37C77F90CE}">
  <dimension ref="I1:N48"/>
  <sheetViews>
    <sheetView topLeftCell="A27" zoomScale="80" zoomScaleNormal="80" workbookViewId="0">
      <selection activeCell="L36" sqref="L36"/>
    </sheetView>
  </sheetViews>
  <sheetFormatPr defaultColWidth="10.90625" defaultRowHeight="14.75" x14ac:dyDescent="0.75"/>
  <sheetData>
    <row r="1" spans="11:14" ht="15.5" thickBot="1" x14ac:dyDescent="0.9">
      <c r="K1" s="40" t="s">
        <v>129</v>
      </c>
      <c r="L1" s="41"/>
      <c r="M1" s="41"/>
      <c r="N1" s="42"/>
    </row>
    <row r="2" spans="11:14" x14ac:dyDescent="0.75">
      <c r="K2" s="31"/>
      <c r="N2" s="32"/>
    </row>
    <row r="3" spans="11:14" x14ac:dyDescent="0.75">
      <c r="K3" s="31"/>
      <c r="N3" s="32"/>
    </row>
    <row r="4" spans="11:14" x14ac:dyDescent="0.75">
      <c r="K4" s="37" t="s">
        <v>130</v>
      </c>
      <c r="N4" s="32"/>
    </row>
    <row r="5" spans="11:14" x14ac:dyDescent="0.75">
      <c r="K5" s="31"/>
      <c r="M5" s="17">
        <v>450000</v>
      </c>
      <c r="N5" s="32" t="s">
        <v>60</v>
      </c>
    </row>
    <row r="6" spans="11:14" x14ac:dyDescent="0.75">
      <c r="K6" s="31"/>
      <c r="N6" s="32"/>
    </row>
    <row r="7" spans="11:14" x14ac:dyDescent="0.75">
      <c r="K7" s="31"/>
      <c r="N7" s="32"/>
    </row>
    <row r="8" spans="11:14" x14ac:dyDescent="0.75">
      <c r="K8" s="31"/>
      <c r="N8" s="32"/>
    </row>
    <row r="9" spans="11:14" x14ac:dyDescent="0.75">
      <c r="K9" s="31"/>
      <c r="N9" s="32"/>
    </row>
    <row r="10" spans="11:14" x14ac:dyDescent="0.75">
      <c r="K10" s="31"/>
      <c r="N10" s="32"/>
    </row>
    <row r="11" spans="11:14" x14ac:dyDescent="0.75">
      <c r="K11" s="37" t="s">
        <v>131</v>
      </c>
      <c r="N11" s="32"/>
    </row>
    <row r="12" spans="11:14" x14ac:dyDescent="0.75">
      <c r="K12" s="33" t="s">
        <v>97</v>
      </c>
      <c r="L12" s="16">
        <v>0.98</v>
      </c>
      <c r="M12" s="16">
        <v>1000</v>
      </c>
      <c r="N12" s="32"/>
    </row>
    <row r="13" spans="11:14" x14ac:dyDescent="0.75">
      <c r="K13" s="33" t="s">
        <v>98</v>
      </c>
      <c r="L13" s="16">
        <v>0.68</v>
      </c>
      <c r="M13" s="16">
        <f>L13*M12/L12</f>
        <v>693.87755102040819</v>
      </c>
      <c r="N13" s="32"/>
    </row>
    <row r="14" spans="11:14" x14ac:dyDescent="0.75">
      <c r="K14" s="31"/>
      <c r="N14" s="32"/>
    </row>
    <row r="15" spans="11:14" x14ac:dyDescent="0.75">
      <c r="K15" s="31"/>
      <c r="L15" s="18">
        <v>3000</v>
      </c>
      <c r="M15" s="17">
        <f>L15+M13</f>
        <v>3693.8775510204082</v>
      </c>
      <c r="N15" s="32" t="s">
        <v>63</v>
      </c>
    </row>
    <row r="16" spans="11:14" x14ac:dyDescent="0.75">
      <c r="K16" s="31"/>
      <c r="N16" s="32"/>
    </row>
    <row r="17" spans="9:14" x14ac:dyDescent="0.75">
      <c r="I17" s="39"/>
      <c r="K17" s="31"/>
      <c r="N17" s="32"/>
    </row>
    <row r="18" spans="9:14" x14ac:dyDescent="0.75">
      <c r="I18" s="39"/>
      <c r="K18" s="31"/>
      <c r="N18" s="32"/>
    </row>
    <row r="19" spans="9:14" x14ac:dyDescent="0.75">
      <c r="K19" s="31"/>
      <c r="N19" s="32"/>
    </row>
    <row r="20" spans="9:14" x14ac:dyDescent="0.75">
      <c r="K20" s="31"/>
      <c r="N20" s="32"/>
    </row>
    <row r="21" spans="9:14" x14ac:dyDescent="0.75">
      <c r="K21" s="37" t="s">
        <v>132</v>
      </c>
      <c r="N21" s="32"/>
    </row>
    <row r="22" spans="9:14" x14ac:dyDescent="0.75">
      <c r="K22" s="33" t="s">
        <v>97</v>
      </c>
      <c r="L22" s="16">
        <v>1</v>
      </c>
      <c r="M22" s="16">
        <v>1000</v>
      </c>
      <c r="N22" s="32"/>
    </row>
    <row r="23" spans="9:14" x14ac:dyDescent="0.75">
      <c r="K23" s="33" t="s">
        <v>98</v>
      </c>
      <c r="L23" s="16">
        <v>0.5</v>
      </c>
      <c r="M23" s="16">
        <f>L23*M22/L22</f>
        <v>500</v>
      </c>
      <c r="N23" s="32"/>
    </row>
    <row r="24" spans="9:14" x14ac:dyDescent="0.75">
      <c r="K24" s="31"/>
      <c r="N24" s="32"/>
    </row>
    <row r="25" spans="9:14" x14ac:dyDescent="0.75">
      <c r="I25" s="39"/>
      <c r="K25" s="31"/>
      <c r="L25" s="18">
        <v>5000</v>
      </c>
      <c r="M25" s="17">
        <f>L25+M23</f>
        <v>5500</v>
      </c>
      <c r="N25" s="32" t="s">
        <v>63</v>
      </c>
    </row>
    <row r="26" spans="9:14" x14ac:dyDescent="0.75">
      <c r="I26" s="39"/>
      <c r="K26" s="31"/>
      <c r="N26" s="32"/>
    </row>
    <row r="27" spans="9:14" x14ac:dyDescent="0.75">
      <c r="K27" s="31"/>
      <c r="N27" s="32"/>
    </row>
    <row r="28" spans="9:14" x14ac:dyDescent="0.75">
      <c r="K28" s="31"/>
      <c r="N28" s="32"/>
    </row>
    <row r="29" spans="9:14" x14ac:dyDescent="0.75">
      <c r="K29" s="31"/>
      <c r="N29" s="32"/>
    </row>
    <row r="30" spans="9:14" x14ac:dyDescent="0.75">
      <c r="K30" s="31"/>
      <c r="N30" s="32"/>
    </row>
    <row r="31" spans="9:14" x14ac:dyDescent="0.75">
      <c r="I31" s="39"/>
      <c r="K31" s="37" t="s">
        <v>134</v>
      </c>
      <c r="N31" s="32"/>
    </row>
    <row r="32" spans="9:14" x14ac:dyDescent="0.75">
      <c r="I32" s="39"/>
      <c r="K32" s="33" t="s">
        <v>97</v>
      </c>
      <c r="L32" s="16">
        <v>1</v>
      </c>
      <c r="M32" s="16">
        <v>5000</v>
      </c>
      <c r="N32" s="32"/>
    </row>
    <row r="33" spans="11:14" x14ac:dyDescent="0.75">
      <c r="K33" s="33" t="s">
        <v>98</v>
      </c>
      <c r="L33" s="16">
        <v>0</v>
      </c>
      <c r="M33" s="16">
        <f>L33*M32/L32</f>
        <v>0</v>
      </c>
      <c r="N33" s="32"/>
    </row>
    <row r="34" spans="11:14" x14ac:dyDescent="0.75">
      <c r="K34" s="31"/>
      <c r="N34" s="32"/>
    </row>
    <row r="35" spans="11:14" x14ac:dyDescent="0.75">
      <c r="K35" s="31"/>
      <c r="L35" s="18">
        <v>330000</v>
      </c>
      <c r="M35" s="17">
        <f>L35+M33</f>
        <v>330000</v>
      </c>
      <c r="N35" s="32" t="s">
        <v>60</v>
      </c>
    </row>
    <row r="36" spans="11:14" x14ac:dyDescent="0.75">
      <c r="K36" s="31"/>
      <c r="N36" s="32"/>
    </row>
    <row r="37" spans="11:14" x14ac:dyDescent="0.75">
      <c r="K37" s="31"/>
      <c r="N37" s="32"/>
    </row>
    <row r="38" spans="11:14" x14ac:dyDescent="0.75">
      <c r="K38" s="31"/>
      <c r="N38" s="32"/>
    </row>
    <row r="39" spans="11:14" x14ac:dyDescent="0.75">
      <c r="K39" s="31"/>
      <c r="N39" s="32"/>
    </row>
    <row r="40" spans="11:14" x14ac:dyDescent="0.75">
      <c r="K40" s="31"/>
      <c r="N40" s="32"/>
    </row>
    <row r="41" spans="11:14" x14ac:dyDescent="0.75">
      <c r="K41" s="37" t="s">
        <v>133</v>
      </c>
      <c r="N41" s="32"/>
    </row>
    <row r="42" spans="11:14" x14ac:dyDescent="0.75">
      <c r="K42" s="33" t="s">
        <v>97</v>
      </c>
      <c r="L42" s="16">
        <v>1</v>
      </c>
      <c r="M42" s="16">
        <v>10000</v>
      </c>
      <c r="N42" s="32"/>
    </row>
    <row r="43" spans="11:14" x14ac:dyDescent="0.75">
      <c r="K43" s="33" t="s">
        <v>98</v>
      </c>
      <c r="L43" s="16">
        <v>0</v>
      </c>
      <c r="M43" s="16">
        <f>L43*M42/L42</f>
        <v>0</v>
      </c>
      <c r="N43" s="32"/>
    </row>
    <row r="44" spans="11:14" x14ac:dyDescent="0.75">
      <c r="K44" s="31"/>
      <c r="N44" s="32"/>
    </row>
    <row r="45" spans="11:14" x14ac:dyDescent="0.75">
      <c r="K45" s="31"/>
      <c r="L45" s="18">
        <v>290000</v>
      </c>
      <c r="M45" s="17">
        <f>L45+M43</f>
        <v>290000</v>
      </c>
      <c r="N45" s="32" t="s">
        <v>60</v>
      </c>
    </row>
    <row r="46" spans="11:14" x14ac:dyDescent="0.75">
      <c r="K46" s="31"/>
      <c r="N46" s="32"/>
    </row>
    <row r="47" spans="11:14" x14ac:dyDescent="0.75">
      <c r="K47" s="31"/>
      <c r="N47" s="32"/>
    </row>
    <row r="48" spans="11:14" ht="15.5" thickBot="1" x14ac:dyDescent="0.9">
      <c r="K48" s="34"/>
      <c r="L48" s="35"/>
      <c r="M48" s="35"/>
      <c r="N48" s="36"/>
    </row>
  </sheetData>
  <mergeCells count="1">
    <mergeCell ref="K1:N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BD4A6-9D3C-4A9E-81F1-BFC04C8BBBD9}">
  <dimension ref="A1"/>
  <sheetViews>
    <sheetView workbookViewId="0">
      <selection activeCell="L15" sqref="L15:N27"/>
    </sheetView>
  </sheetViews>
  <sheetFormatPr defaultColWidth="10.90625" defaultRowHeight="14.75" x14ac:dyDescent="0.7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DF66-86B0-4F58-9587-05CF20C405C8}">
  <dimension ref="A1"/>
  <sheetViews>
    <sheetView workbookViewId="0">
      <selection activeCell="L15" sqref="L15:N27"/>
    </sheetView>
  </sheetViews>
  <sheetFormatPr defaultColWidth="10.90625" defaultRowHeight="14.75" x14ac:dyDescent="0.7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C708-D896-406E-97AF-27C9F3FC2142}">
  <dimension ref="A1"/>
  <sheetViews>
    <sheetView workbookViewId="0">
      <selection activeCell="L15" sqref="L15:N27"/>
    </sheetView>
  </sheetViews>
  <sheetFormatPr defaultColWidth="10.90625" defaultRowHeight="14.75" x14ac:dyDescent="0.7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70FF-B4DC-464E-89F7-A210AFCF15DA}">
  <dimension ref="A1"/>
  <sheetViews>
    <sheetView workbookViewId="0">
      <selection activeCell="K16" sqref="K16"/>
    </sheetView>
  </sheetViews>
  <sheetFormatPr defaultColWidth="10.90625" defaultRowHeight="14.75" x14ac:dyDescent="0.7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FDBB-CEBE-49B0-9738-95645CDFD559}">
  <dimension ref="A1"/>
  <sheetViews>
    <sheetView workbookViewId="0">
      <selection activeCell="I19" sqref="I19"/>
    </sheetView>
  </sheetViews>
  <sheetFormatPr defaultColWidth="10.90625" defaultRowHeight="14.75" x14ac:dyDescent="0.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376D-E73F-4D2A-A7FB-5D7D1C041C43}">
  <dimension ref="A2:G5"/>
  <sheetViews>
    <sheetView workbookViewId="0">
      <selection activeCell="C28" sqref="C28"/>
    </sheetView>
  </sheetViews>
  <sheetFormatPr defaultColWidth="10.90625" defaultRowHeight="14.75" x14ac:dyDescent="0.75"/>
  <sheetData>
    <row r="2" spans="1:7" x14ac:dyDescent="0.75">
      <c r="C2" t="s">
        <v>65</v>
      </c>
      <c r="F2" t="s">
        <v>66</v>
      </c>
    </row>
    <row r="3" spans="1:7" x14ac:dyDescent="0.75">
      <c r="A3" t="s">
        <v>59</v>
      </c>
    </row>
    <row r="4" spans="1:7" x14ac:dyDescent="0.75">
      <c r="C4">
        <v>1</v>
      </c>
      <c r="D4" t="s">
        <v>60</v>
      </c>
      <c r="E4" t="s">
        <v>61</v>
      </c>
      <c r="F4">
        <v>0.45369199999999998</v>
      </c>
      <c r="G4" t="s">
        <v>62</v>
      </c>
    </row>
    <row r="5" spans="1:7" x14ac:dyDescent="0.75">
      <c r="C5">
        <v>1</v>
      </c>
      <c r="D5" t="s">
        <v>63</v>
      </c>
      <c r="E5" t="s">
        <v>61</v>
      </c>
      <c r="F5">
        <v>1.8520000000000001</v>
      </c>
      <c r="G5" t="s">
        <v>64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0502-6EA5-4F69-9ECD-C08B6F197A00}">
  <dimension ref="A1"/>
  <sheetViews>
    <sheetView workbookViewId="0">
      <selection activeCell="L15" sqref="L15:N27"/>
    </sheetView>
  </sheetViews>
  <sheetFormatPr defaultColWidth="10.90625" defaultRowHeight="14.75" x14ac:dyDescent="0.7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25C3A-0212-4D2B-8534-12A327BC7BD7}">
  <dimension ref="A1"/>
  <sheetViews>
    <sheetView workbookViewId="0">
      <selection activeCell="J30" sqref="J30"/>
    </sheetView>
  </sheetViews>
  <sheetFormatPr defaultColWidth="10.90625" defaultRowHeight="14.75" x14ac:dyDescent="0.7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E0B86-A871-4B61-B041-3822A0F917C9}">
  <dimension ref="A1"/>
  <sheetViews>
    <sheetView workbookViewId="0">
      <selection activeCell="G34" sqref="G34"/>
    </sheetView>
  </sheetViews>
  <sheetFormatPr defaultColWidth="10.90625" defaultRowHeight="14.75" x14ac:dyDescent="0.7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387B8-9D01-46E5-8E93-1AF8A4A6A2EB}">
  <dimension ref="I1:O48"/>
  <sheetViews>
    <sheetView topLeftCell="B1" zoomScale="130" zoomScaleNormal="130" workbookViewId="0">
      <selection activeCell="H12" sqref="H12"/>
    </sheetView>
  </sheetViews>
  <sheetFormatPr defaultColWidth="10.90625" defaultRowHeight="14.75" x14ac:dyDescent="0.75"/>
  <cols>
    <col min="9" max="10" width="11.40625"/>
    <col min="15" max="17" width="11.40625"/>
  </cols>
  <sheetData>
    <row r="1" spans="9:15" ht="15.5" thickBot="1" x14ac:dyDescent="0.9">
      <c r="K1" s="40" t="s">
        <v>129</v>
      </c>
      <c r="L1" s="41"/>
      <c r="M1" s="41"/>
      <c r="N1" s="42"/>
    </row>
    <row r="2" spans="9:15" x14ac:dyDescent="0.75">
      <c r="K2" s="31"/>
      <c r="N2" s="32"/>
    </row>
    <row r="3" spans="9:15" x14ac:dyDescent="0.75">
      <c r="K3" s="31"/>
      <c r="N3" s="32"/>
    </row>
    <row r="4" spans="9:15" x14ac:dyDescent="0.75">
      <c r="K4" s="37" t="s">
        <v>130</v>
      </c>
      <c r="N4" s="32"/>
    </row>
    <row r="5" spans="9:15" x14ac:dyDescent="0.75">
      <c r="K5" s="31"/>
      <c r="M5" s="17">
        <v>775000</v>
      </c>
      <c r="N5" s="32" t="s">
        <v>60</v>
      </c>
    </row>
    <row r="6" spans="9:15" x14ac:dyDescent="0.75">
      <c r="K6" s="31"/>
      <c r="N6" s="32"/>
    </row>
    <row r="7" spans="9:15" x14ac:dyDescent="0.75">
      <c r="K7" s="31"/>
      <c r="N7" s="32"/>
    </row>
    <row r="8" spans="9:15" x14ac:dyDescent="0.75">
      <c r="K8" s="31"/>
      <c r="N8" s="32"/>
    </row>
    <row r="9" spans="9:15" x14ac:dyDescent="0.75">
      <c r="K9" s="31"/>
      <c r="N9" s="32"/>
    </row>
    <row r="10" spans="9:15" x14ac:dyDescent="0.75">
      <c r="K10" s="31"/>
      <c r="N10" s="32"/>
    </row>
    <row r="11" spans="9:15" x14ac:dyDescent="0.75">
      <c r="K11" s="37" t="s">
        <v>131</v>
      </c>
      <c r="N11" s="32"/>
    </row>
    <row r="12" spans="9:15" x14ac:dyDescent="0.75">
      <c r="I12" s="39"/>
      <c r="K12" s="33" t="s">
        <v>97</v>
      </c>
      <c r="L12" s="16">
        <v>0.74</v>
      </c>
      <c r="M12" s="16">
        <v>500</v>
      </c>
      <c r="N12" s="32"/>
      <c r="O12" s="39"/>
    </row>
    <row r="13" spans="9:15" x14ac:dyDescent="0.75">
      <c r="I13" s="39"/>
      <c r="K13" s="33" t="s">
        <v>98</v>
      </c>
      <c r="L13" s="16">
        <v>0.26</v>
      </c>
      <c r="M13" s="16">
        <f>L13*M12/L12</f>
        <v>175.67567567567568</v>
      </c>
      <c r="N13" s="32"/>
      <c r="O13" s="39"/>
    </row>
    <row r="14" spans="9:15" x14ac:dyDescent="0.75">
      <c r="K14" s="31"/>
      <c r="N14" s="32"/>
    </row>
    <row r="15" spans="9:15" x14ac:dyDescent="0.75">
      <c r="K15" s="31"/>
      <c r="L15" s="18">
        <v>5500</v>
      </c>
      <c r="M15" s="17">
        <f>L15+M13</f>
        <v>5675.6756756756758</v>
      </c>
      <c r="N15" s="32" t="s">
        <v>63</v>
      </c>
    </row>
    <row r="16" spans="9:15" x14ac:dyDescent="0.75">
      <c r="K16" s="31"/>
      <c r="N16" s="32"/>
    </row>
    <row r="17" spans="9:15" x14ac:dyDescent="0.75">
      <c r="K17" s="31"/>
      <c r="N17" s="32"/>
    </row>
    <row r="18" spans="9:15" x14ac:dyDescent="0.75">
      <c r="K18" s="31"/>
      <c r="N18" s="32"/>
    </row>
    <row r="19" spans="9:15" x14ac:dyDescent="0.75">
      <c r="K19" s="31"/>
      <c r="N19" s="32"/>
    </row>
    <row r="20" spans="9:15" x14ac:dyDescent="0.75">
      <c r="I20" s="39"/>
      <c r="K20" s="31"/>
      <c r="N20" s="32"/>
      <c r="O20" s="39"/>
    </row>
    <row r="21" spans="9:15" x14ac:dyDescent="0.75">
      <c r="I21" s="39"/>
      <c r="K21" s="37" t="s">
        <v>132</v>
      </c>
      <c r="N21" s="32"/>
      <c r="O21" s="39"/>
    </row>
    <row r="22" spans="9:15" x14ac:dyDescent="0.75">
      <c r="K22" s="33" t="s">
        <v>97</v>
      </c>
      <c r="L22" s="16">
        <v>0.74</v>
      </c>
      <c r="M22" s="16">
        <v>500</v>
      </c>
      <c r="N22" s="32"/>
    </row>
    <row r="23" spans="9:15" x14ac:dyDescent="0.75">
      <c r="K23" s="33" t="s">
        <v>98</v>
      </c>
      <c r="L23" s="16">
        <v>0.54</v>
      </c>
      <c r="M23" s="16">
        <f>L23*M22/L22</f>
        <v>364.86486486486484</v>
      </c>
      <c r="N23" s="32"/>
    </row>
    <row r="24" spans="9:15" x14ac:dyDescent="0.75">
      <c r="K24" s="31"/>
      <c r="N24" s="32"/>
    </row>
    <row r="25" spans="9:15" x14ac:dyDescent="0.75">
      <c r="K25" s="31"/>
      <c r="L25" s="18">
        <v>7500</v>
      </c>
      <c r="M25" s="17">
        <f>L25+M23</f>
        <v>7864.864864864865</v>
      </c>
      <c r="N25" s="32" t="s">
        <v>63</v>
      </c>
    </row>
    <row r="26" spans="9:15" x14ac:dyDescent="0.75">
      <c r="I26" s="39"/>
      <c r="K26" s="31"/>
      <c r="N26" s="32"/>
      <c r="O26" s="39"/>
    </row>
    <row r="27" spans="9:15" x14ac:dyDescent="0.75">
      <c r="I27" s="39"/>
      <c r="K27" s="31"/>
      <c r="N27" s="32"/>
      <c r="O27" s="39"/>
    </row>
    <row r="28" spans="9:15" x14ac:dyDescent="0.75">
      <c r="K28" s="31"/>
      <c r="N28" s="32"/>
    </row>
    <row r="29" spans="9:15" x14ac:dyDescent="0.75">
      <c r="K29" s="31"/>
      <c r="N29" s="32"/>
    </row>
    <row r="30" spans="9:15" x14ac:dyDescent="0.75">
      <c r="K30" s="31"/>
      <c r="N30" s="32"/>
    </row>
    <row r="31" spans="9:15" x14ac:dyDescent="0.75">
      <c r="K31" s="37" t="s">
        <v>134</v>
      </c>
      <c r="N31" s="32"/>
    </row>
    <row r="32" spans="9:15" x14ac:dyDescent="0.75">
      <c r="K32" s="33" t="s">
        <v>97</v>
      </c>
      <c r="L32" s="16">
        <v>1</v>
      </c>
      <c r="M32" s="16">
        <v>5000</v>
      </c>
      <c r="N32" s="32"/>
    </row>
    <row r="33" spans="11:14" x14ac:dyDescent="0.75">
      <c r="K33" s="33" t="s">
        <v>98</v>
      </c>
      <c r="L33" s="16">
        <v>0</v>
      </c>
      <c r="M33" s="16">
        <f>L33*M32/L32</f>
        <v>0</v>
      </c>
      <c r="N33" s="32"/>
    </row>
    <row r="34" spans="11:14" x14ac:dyDescent="0.75">
      <c r="K34" s="31"/>
      <c r="N34" s="32"/>
    </row>
    <row r="35" spans="11:14" x14ac:dyDescent="0.75">
      <c r="K35" s="31"/>
      <c r="L35" s="18">
        <v>524000</v>
      </c>
      <c r="M35" s="17">
        <f>L35+M33</f>
        <v>524000</v>
      </c>
      <c r="N35" s="32" t="s">
        <v>60</v>
      </c>
    </row>
    <row r="36" spans="11:14" x14ac:dyDescent="0.75">
      <c r="K36" s="31"/>
      <c r="N36" s="32"/>
    </row>
    <row r="37" spans="11:14" x14ac:dyDescent="0.75">
      <c r="K37" s="31"/>
      <c r="N37" s="32"/>
    </row>
    <row r="38" spans="11:14" x14ac:dyDescent="0.75">
      <c r="K38" s="31"/>
      <c r="N38" s="32"/>
    </row>
    <row r="39" spans="11:14" x14ac:dyDescent="0.75">
      <c r="K39" s="31"/>
      <c r="N39" s="32"/>
    </row>
    <row r="40" spans="11:14" x14ac:dyDescent="0.75">
      <c r="K40" s="31"/>
      <c r="N40" s="32"/>
    </row>
    <row r="41" spans="11:14" x14ac:dyDescent="0.75">
      <c r="K41" s="37" t="s">
        <v>133</v>
      </c>
      <c r="N41" s="32"/>
    </row>
    <row r="42" spans="11:14" x14ac:dyDescent="0.75">
      <c r="K42" s="33" t="s">
        <v>97</v>
      </c>
      <c r="L42" s="16">
        <v>0.75</v>
      </c>
      <c r="M42" s="16">
        <v>10000</v>
      </c>
      <c r="N42" s="32"/>
    </row>
    <row r="43" spans="11:14" x14ac:dyDescent="0.75">
      <c r="K43" s="33" t="s">
        <v>98</v>
      </c>
      <c r="L43" s="16">
        <v>0.37</v>
      </c>
      <c r="M43" s="16">
        <f>L43*M42/L42</f>
        <v>4933.333333333333</v>
      </c>
      <c r="N43" s="32"/>
    </row>
    <row r="44" spans="11:14" x14ac:dyDescent="0.75">
      <c r="K44" s="31"/>
      <c r="N44" s="32"/>
    </row>
    <row r="45" spans="11:14" x14ac:dyDescent="0.75">
      <c r="K45" s="31"/>
      <c r="L45" s="18">
        <v>450000</v>
      </c>
      <c r="M45" s="17">
        <f>L45+M43</f>
        <v>454933.33333333331</v>
      </c>
      <c r="N45" s="32" t="s">
        <v>60</v>
      </c>
    </row>
    <row r="46" spans="11:14" x14ac:dyDescent="0.75">
      <c r="K46" s="31"/>
      <c r="N46" s="32"/>
    </row>
    <row r="47" spans="11:14" x14ac:dyDescent="0.75">
      <c r="K47" s="31"/>
      <c r="N47" s="32"/>
    </row>
    <row r="48" spans="11:14" ht="15.5" thickBot="1" x14ac:dyDescent="0.9">
      <c r="K48" s="34"/>
      <c r="L48" s="35"/>
      <c r="M48" s="35"/>
      <c r="N48" s="36"/>
    </row>
  </sheetData>
  <mergeCells count="1">
    <mergeCell ref="K1:N1"/>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D482-0CAE-4EF2-A97D-91A4FCE95B7E}">
  <dimension ref="A1"/>
  <sheetViews>
    <sheetView workbookViewId="0">
      <selection activeCell="I16" sqref="I16"/>
    </sheetView>
  </sheetViews>
  <sheetFormatPr defaultColWidth="10.90625" defaultRowHeight="14.75" x14ac:dyDescent="0.7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501F-E5BB-4D56-B3AE-26437B45D052}">
  <dimension ref="A1"/>
  <sheetViews>
    <sheetView workbookViewId="0">
      <selection activeCell="L15" sqref="L15:N27"/>
    </sheetView>
  </sheetViews>
  <sheetFormatPr defaultColWidth="10.90625" defaultRowHeight="14.75" x14ac:dyDescent="0.7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2F5D-951D-4094-AA58-F1D0DD6DE2C9}">
  <dimension ref="A1"/>
  <sheetViews>
    <sheetView topLeftCell="A13" workbookViewId="0"/>
  </sheetViews>
  <sheetFormatPr defaultColWidth="10.90625" defaultRowHeight="14.75" x14ac:dyDescent="0.75"/>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15D9B-9FC4-4426-9F6F-0FD5E91C9238}">
  <dimension ref="A1"/>
  <sheetViews>
    <sheetView workbookViewId="0">
      <selection activeCell="I31" sqref="I31"/>
    </sheetView>
  </sheetViews>
  <sheetFormatPr defaultColWidth="10.90625" defaultRowHeight="14.75" x14ac:dyDescent="0.7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D71DD-7731-455F-842F-A3D5E3647405}">
  <dimension ref="A1"/>
  <sheetViews>
    <sheetView workbookViewId="0">
      <selection activeCell="J16" sqref="J16"/>
    </sheetView>
  </sheetViews>
  <sheetFormatPr defaultColWidth="10.90625" defaultRowHeight="14.75" x14ac:dyDescent="0.75"/>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A473-CD18-4787-9AA8-98FE21D59AD6}">
  <dimension ref="A1"/>
  <sheetViews>
    <sheetView workbookViewId="0">
      <selection activeCell="M21" sqref="M21"/>
    </sheetView>
  </sheetViews>
  <sheetFormatPr defaultColWidth="10.90625" defaultRowHeight="14.75" x14ac:dyDescent="0.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5C7C-0E64-471E-8FC6-4E52237F7A5C}">
  <sheetPr>
    <tabColor rgb="FFFFFF00"/>
  </sheetPr>
  <dimension ref="A1:I46"/>
  <sheetViews>
    <sheetView tabSelected="1" zoomScale="70" zoomScaleNormal="70" workbookViewId="0">
      <pane xSplit="2" ySplit="1" topLeftCell="C17" activePane="bottomRight" state="frozen"/>
      <selection pane="topRight" activeCell="C1" sqref="C1"/>
      <selection pane="bottomLeft" activeCell="A2" sqref="A2"/>
      <selection pane="bottomRight" activeCell="E9" sqref="E9"/>
    </sheetView>
  </sheetViews>
  <sheetFormatPr defaultColWidth="10.90625" defaultRowHeight="14.75" x14ac:dyDescent="0.75"/>
  <cols>
    <col min="1" max="1" width="11.40625" style="2"/>
    <col min="2" max="2" width="31.26953125" bestFit="1" customWidth="1"/>
    <col min="3" max="3" width="27.26953125" customWidth="1"/>
    <col min="4" max="8" width="25.7265625" style="1" customWidth="1"/>
    <col min="9" max="9" width="213" style="8" bestFit="1" customWidth="1"/>
  </cols>
  <sheetData>
    <row r="1" spans="1:9" s="13" customFormat="1" ht="45" customHeight="1" x14ac:dyDescent="0.75">
      <c r="A1" s="9" t="s">
        <v>46</v>
      </c>
      <c r="B1" s="12" t="s">
        <v>0</v>
      </c>
      <c r="C1" s="12" t="s">
        <v>123</v>
      </c>
      <c r="D1" s="14" t="s">
        <v>95</v>
      </c>
      <c r="E1" s="14" t="s">
        <v>94</v>
      </c>
      <c r="F1" s="14" t="s">
        <v>92</v>
      </c>
      <c r="G1" s="14" t="s">
        <v>93</v>
      </c>
      <c r="H1" s="14" t="s">
        <v>96</v>
      </c>
      <c r="I1" s="10" t="s">
        <v>47</v>
      </c>
    </row>
    <row r="2" spans="1:9" s="3" customFormat="1" ht="20.149999999999999" customHeight="1" x14ac:dyDescent="0.75">
      <c r="A2" s="38">
        <v>1</v>
      </c>
      <c r="B2" s="19" t="s">
        <v>99</v>
      </c>
      <c r="C2" s="11" t="s">
        <v>99</v>
      </c>
      <c r="D2" s="20">
        <f>'01 - B757-200'!M15*'1. Common'!$F$5</f>
        <v>4280.7192982456145</v>
      </c>
      <c r="E2" s="20">
        <f>'01 - B757-200'!M25*'1. Common'!$F$5</f>
        <v>6482</v>
      </c>
      <c r="F2" s="20">
        <f>'01 - B757-200'!M35*'1. Common'!$F$4</f>
        <v>83479.327999999994</v>
      </c>
      <c r="G2" s="20">
        <f>'01 - B757-200'!M45*'1. Common'!$F$4</f>
        <v>74083.127894736841</v>
      </c>
      <c r="H2" s="20">
        <f>'01 - B757-200'!M5*'1. Common'!$F$4</f>
        <v>108886.08</v>
      </c>
      <c r="I2" s="21" t="s">
        <v>78</v>
      </c>
    </row>
    <row r="3" spans="1:9" s="3" customFormat="1" ht="20.149999999999999" customHeight="1" x14ac:dyDescent="0.75">
      <c r="A3" s="38">
        <v>2</v>
      </c>
      <c r="B3" s="19" t="s">
        <v>135</v>
      </c>
      <c r="C3" s="11" t="s">
        <v>110</v>
      </c>
      <c r="D3" s="20">
        <f>'02 - B767-300'!M15*'1. Common'!$F$5</f>
        <v>4223.8596491228072</v>
      </c>
      <c r="E3" s="20">
        <f>'02 - B767-300'!M25*'1. Common'!$F$5</f>
        <v>8025.333333333333</v>
      </c>
      <c r="F3" s="20">
        <f>'02 - B767-300'!M35*'1. Common'!$F$4</f>
        <v>126126.37599999999</v>
      </c>
      <c r="G3" s="20">
        <f>'02 - B767-300'!M45*'1. Common'!$F$4</f>
        <v>108564.88212389381</v>
      </c>
      <c r="H3" s="20">
        <f>'02 - B767-300'!M5*'1. Common'!$F$4</f>
        <v>158792.19999999998</v>
      </c>
      <c r="I3" s="21" t="s">
        <v>80</v>
      </c>
    </row>
    <row r="4" spans="1:9" s="3" customFormat="1" ht="20.149999999999999" customHeight="1" x14ac:dyDescent="0.75">
      <c r="A4" s="38">
        <v>3</v>
      </c>
      <c r="B4" s="19" t="s">
        <v>136</v>
      </c>
      <c r="C4" s="11" t="s">
        <v>118</v>
      </c>
      <c r="D4" s="20">
        <f>'03 - B777-300'!M15*'1. Common'!$F$5</f>
        <v>14069.671641791045</v>
      </c>
      <c r="E4" s="20">
        <f>'03 - B777-300'!M25*'1. Common'!$F$5</f>
        <v>15023.313432835823</v>
      </c>
      <c r="F4" s="20">
        <f>'03 - B777-300'!M35*'1. Common'!$F$4</f>
        <v>209152.01199999999</v>
      </c>
      <c r="G4" s="20">
        <f>'03 - B777-300'!M45*'1. Common'!$F$4</f>
        <v>202062.22805970151</v>
      </c>
      <c r="H4" s="20">
        <f>'03 - B777-300'!M5*'1. Common'!$F$4</f>
        <v>347528.07199999999</v>
      </c>
      <c r="I4" s="21" t="s">
        <v>79</v>
      </c>
    </row>
    <row r="5" spans="1:9" s="3" customFormat="1" ht="20.149999999999999" customHeight="1" x14ac:dyDescent="0.75">
      <c r="A5" s="9">
        <v>4</v>
      </c>
      <c r="B5" s="19" t="s">
        <v>4</v>
      </c>
      <c r="C5" s="19"/>
      <c r="D5" s="22"/>
      <c r="E5" s="22"/>
      <c r="F5" s="22"/>
      <c r="G5" s="22"/>
      <c r="H5" s="22"/>
      <c r="I5" s="21" t="s">
        <v>69</v>
      </c>
    </row>
    <row r="6" spans="1:9" s="3" customFormat="1" ht="20.149999999999999" customHeight="1" x14ac:dyDescent="0.75">
      <c r="A6" s="38">
        <v>5</v>
      </c>
      <c r="B6" s="19" t="s">
        <v>5</v>
      </c>
      <c r="C6" s="11" t="s">
        <v>111</v>
      </c>
      <c r="D6" s="20">
        <f>'05 - B767-200'!M15*'1. Common'!$F$5</f>
        <v>4151.0344827586205</v>
      </c>
      <c r="E6" s="20">
        <f>'05 - B767-200'!M25*'1. Common'!$F$5</f>
        <v>8892.7931034482754</v>
      </c>
      <c r="F6" s="20">
        <f>'05 - B767-200'!M35*'1. Common'!$F$4</f>
        <v>113423</v>
      </c>
      <c r="G6" s="20">
        <f>'05 - B767-200'!M45*'1. Common'!$F$4</f>
        <v>91891.854237288135</v>
      </c>
      <c r="H6" s="20">
        <f>'05 - B767-200'!M5*'1. Common'!$F$4</f>
        <v>142912.97999999998</v>
      </c>
      <c r="I6" s="21" t="s">
        <v>80</v>
      </c>
    </row>
    <row r="7" spans="1:9" s="3" customFormat="1" ht="20.149999999999999" customHeight="1" x14ac:dyDescent="0.75">
      <c r="A7" s="38">
        <v>6</v>
      </c>
      <c r="B7" s="19" t="s">
        <v>6</v>
      </c>
      <c r="C7" s="11" t="s">
        <v>100</v>
      </c>
      <c r="D7" s="20">
        <f>'06 - B737-800'!M15*'1. Common'!$F$5</f>
        <v>3704</v>
      </c>
      <c r="E7" s="20">
        <f>'06 - B737-800'!M25*'1. Common'!$F$5</f>
        <v>9348.1904761904771</v>
      </c>
      <c r="F7" s="20">
        <f>'06 - B737-800'!M35*'1. Common'!$F$4</f>
        <v>62745.603599999995</v>
      </c>
      <c r="G7" s="20">
        <f>'06 - B737-800'!M45*'1. Common'!$F$4</f>
        <v>47637.659999999996</v>
      </c>
      <c r="H7" s="20">
        <f>'06 - B737-800'!M5*'1. Common'!F$4</f>
        <v>79033.146399999998</v>
      </c>
      <c r="I7" s="21" t="s">
        <v>75</v>
      </c>
    </row>
    <row r="8" spans="1:9" s="3" customFormat="1" ht="20.149999999999999" customHeight="1" x14ac:dyDescent="0.75">
      <c r="A8" s="9">
        <v>7</v>
      </c>
      <c r="B8" s="19" t="s">
        <v>7</v>
      </c>
      <c r="C8" s="19"/>
      <c r="D8" s="22"/>
      <c r="E8" s="22"/>
      <c r="F8" s="22"/>
      <c r="G8" s="22"/>
      <c r="H8" s="22"/>
      <c r="I8" s="21" t="s">
        <v>67</v>
      </c>
    </row>
    <row r="9" spans="1:9" s="3" customFormat="1" ht="20.149999999999999" customHeight="1" x14ac:dyDescent="0.75">
      <c r="A9" s="38">
        <v>8</v>
      </c>
      <c r="B9" s="19" t="s">
        <v>101</v>
      </c>
      <c r="C9" s="11" t="s">
        <v>101</v>
      </c>
      <c r="D9" s="20">
        <f>'08 - B737-300'!M15*'1. Common'!$F$5</f>
        <v>3560.3103448275865</v>
      </c>
      <c r="E9" s="20">
        <f>'08 - B737-300'!M25*'1. Common'!$F$5</f>
        <v>5109.2456140350878</v>
      </c>
      <c r="F9" s="20">
        <f>'08 - B737-300'!M35*'1. Common'!$F$4</f>
        <v>48732.092456140344</v>
      </c>
      <c r="G9" s="20">
        <f>'08 - B737-300'!M45*'1. Common'!$F$4</f>
        <v>43902.52327586207</v>
      </c>
      <c r="H9" s="20">
        <f>'08 - B737-300'!M5*'1. Common'!$F$4</f>
        <v>63290.034</v>
      </c>
      <c r="I9" s="21" t="s">
        <v>75</v>
      </c>
    </row>
    <row r="10" spans="1:9" s="3" customFormat="1" ht="20.149999999999999" customHeight="1" x14ac:dyDescent="0.75">
      <c r="A10" s="9">
        <v>9</v>
      </c>
      <c r="B10" s="19" t="s">
        <v>9</v>
      </c>
      <c r="C10" s="19"/>
      <c r="D10" s="22"/>
      <c r="E10" s="22"/>
      <c r="F10" s="22"/>
      <c r="G10" s="22"/>
      <c r="H10" s="22"/>
      <c r="I10" s="21" t="s">
        <v>83</v>
      </c>
    </row>
    <row r="11" spans="1:9" s="3" customFormat="1" ht="20.149999999999999" customHeight="1" x14ac:dyDescent="0.75">
      <c r="A11" s="9">
        <v>10</v>
      </c>
      <c r="B11" s="19" t="s">
        <v>10</v>
      </c>
      <c r="C11" s="11" t="s">
        <v>102</v>
      </c>
      <c r="D11" s="23"/>
      <c r="E11" s="23"/>
      <c r="F11" s="23"/>
      <c r="G11" s="23"/>
      <c r="H11" s="23"/>
      <c r="I11" s="21" t="s">
        <v>76</v>
      </c>
    </row>
    <row r="12" spans="1:9" s="3" customFormat="1" ht="20.149999999999999" customHeight="1" x14ac:dyDescent="0.75">
      <c r="A12" s="9">
        <v>11</v>
      </c>
      <c r="B12" s="19" t="s">
        <v>11</v>
      </c>
      <c r="C12" s="11" t="s">
        <v>112</v>
      </c>
      <c r="D12" s="23"/>
      <c r="E12" s="23"/>
      <c r="F12" s="23"/>
      <c r="G12" s="23"/>
      <c r="H12" s="23"/>
      <c r="I12" s="21" t="s">
        <v>75</v>
      </c>
    </row>
    <row r="13" spans="1:9" s="3" customFormat="1" ht="20.149999999999999" customHeight="1" x14ac:dyDescent="0.75">
      <c r="A13" s="9">
        <v>12</v>
      </c>
      <c r="B13" s="19" t="s">
        <v>12</v>
      </c>
      <c r="C13" s="11" t="s">
        <v>113</v>
      </c>
      <c r="D13" s="23"/>
      <c r="E13" s="23"/>
      <c r="F13" s="23"/>
      <c r="G13" s="23"/>
      <c r="H13" s="23"/>
      <c r="I13" s="21" t="s">
        <v>74</v>
      </c>
    </row>
    <row r="14" spans="1:9" s="3" customFormat="1" ht="20.149999999999999" customHeight="1" x14ac:dyDescent="0.75">
      <c r="A14" s="9">
        <v>13</v>
      </c>
      <c r="B14" s="19" t="s">
        <v>13</v>
      </c>
      <c r="C14" s="19"/>
      <c r="D14" s="22"/>
      <c r="E14" s="22"/>
      <c r="F14" s="22"/>
      <c r="G14" s="22"/>
      <c r="H14" s="22"/>
      <c r="I14" s="21" t="s">
        <v>71</v>
      </c>
    </row>
    <row r="15" spans="1:9" s="3" customFormat="1" ht="20.149999999999999" customHeight="1" x14ac:dyDescent="0.75">
      <c r="A15" s="38">
        <v>14</v>
      </c>
      <c r="B15" s="19" t="s">
        <v>14</v>
      </c>
      <c r="C15" s="11" t="s">
        <v>114</v>
      </c>
      <c r="D15" s="20">
        <f>'14 - B767-400'!M15*'1. Common'!$F$5</f>
        <v>6841.0612244897966</v>
      </c>
      <c r="E15" s="20">
        <f>'14 - B767-400'!M25*'1. Common'!$F$5</f>
        <v>10186</v>
      </c>
      <c r="F15" s="20">
        <f>'14 - B767-400'!M35*'1. Common'!$F$4</f>
        <v>149718.35999999999</v>
      </c>
      <c r="G15" s="20">
        <f>'14 - B767-400'!M45*'1. Common'!$F$4</f>
        <v>131570.68</v>
      </c>
      <c r="H15" s="20">
        <f>'14 - B767-400'!M5*'1. Common'!$F$4</f>
        <v>204161.4</v>
      </c>
      <c r="I15" s="21" t="s">
        <v>80</v>
      </c>
    </row>
    <row r="16" spans="1:9" s="3" customFormat="1" ht="20.149999999999999" customHeight="1" x14ac:dyDescent="0.75">
      <c r="A16" s="9">
        <v>15</v>
      </c>
      <c r="B16" s="19" t="s">
        <v>15</v>
      </c>
      <c r="C16" s="19"/>
      <c r="D16" s="22"/>
      <c r="E16" s="22"/>
      <c r="F16" s="22"/>
      <c r="G16" s="22"/>
      <c r="H16" s="22"/>
      <c r="I16" s="21" t="s">
        <v>84</v>
      </c>
    </row>
    <row r="17" spans="1:9" s="3" customFormat="1" ht="20.149999999999999" customHeight="1" x14ac:dyDescent="0.75">
      <c r="A17" s="9">
        <v>16</v>
      </c>
      <c r="B17" s="19" t="s">
        <v>16</v>
      </c>
      <c r="C17" s="19"/>
      <c r="D17" s="22"/>
      <c r="E17" s="22"/>
      <c r="F17" s="22"/>
      <c r="G17" s="22"/>
      <c r="H17" s="22"/>
      <c r="I17" s="21" t="s">
        <v>70</v>
      </c>
    </row>
    <row r="18" spans="1:9" s="3" customFormat="1" ht="20.149999999999999" customHeight="1" x14ac:dyDescent="0.75">
      <c r="A18" s="9">
        <v>17</v>
      </c>
      <c r="B18" s="19" t="s">
        <v>17</v>
      </c>
      <c r="C18" s="11" t="s">
        <v>103</v>
      </c>
      <c r="D18" s="23"/>
      <c r="E18" s="23"/>
      <c r="F18" s="23"/>
      <c r="G18" s="23"/>
      <c r="H18" s="23"/>
      <c r="I18" s="21" t="s">
        <v>75</v>
      </c>
    </row>
    <row r="19" spans="1:9" s="3" customFormat="1" ht="20.149999999999999" customHeight="1" x14ac:dyDescent="0.75">
      <c r="A19" s="9">
        <v>18</v>
      </c>
      <c r="B19" s="19" t="s">
        <v>18</v>
      </c>
      <c r="C19" s="11" t="s">
        <v>115</v>
      </c>
      <c r="D19" s="23"/>
      <c r="E19" s="23"/>
      <c r="F19" s="23"/>
      <c r="G19" s="23"/>
      <c r="H19" s="23"/>
      <c r="I19" s="21" t="s">
        <v>75</v>
      </c>
    </row>
    <row r="20" spans="1:9" s="3" customFormat="1" ht="20.149999999999999" customHeight="1" x14ac:dyDescent="0.75">
      <c r="A20" s="9">
        <v>19</v>
      </c>
      <c r="B20" s="19" t="s">
        <v>19</v>
      </c>
      <c r="C20" s="11" t="s">
        <v>104</v>
      </c>
      <c r="D20" s="23"/>
      <c r="E20" s="23"/>
      <c r="F20" s="23"/>
      <c r="G20" s="23"/>
      <c r="H20" s="23"/>
      <c r="I20" s="21" t="s">
        <v>75</v>
      </c>
    </row>
    <row r="21" spans="1:9" s="3" customFormat="1" ht="20.149999999999999" customHeight="1" x14ac:dyDescent="0.75">
      <c r="A21" s="9">
        <v>20</v>
      </c>
      <c r="B21" s="19" t="s">
        <v>20</v>
      </c>
      <c r="C21" s="11" t="s">
        <v>116</v>
      </c>
      <c r="D21" s="23"/>
      <c r="E21" s="23"/>
      <c r="F21" s="23"/>
      <c r="G21" s="23"/>
      <c r="H21" s="23"/>
      <c r="I21" s="21" t="s">
        <v>77</v>
      </c>
    </row>
    <row r="22" spans="1:9" s="3" customFormat="1" ht="20.149999999999999" customHeight="1" x14ac:dyDescent="0.75">
      <c r="A22" s="9">
        <v>21</v>
      </c>
      <c r="B22" s="19" t="s">
        <v>21</v>
      </c>
      <c r="C22" s="19"/>
      <c r="D22" s="22"/>
      <c r="E22" s="22"/>
      <c r="F22" s="22"/>
      <c r="G22" s="22"/>
      <c r="H22" s="22"/>
      <c r="I22" s="21" t="s">
        <v>85</v>
      </c>
    </row>
    <row r="23" spans="1:9" s="3" customFormat="1" ht="20.149999999999999" customHeight="1" x14ac:dyDescent="0.75">
      <c r="A23" s="9">
        <v>22</v>
      </c>
      <c r="B23" s="19" t="s">
        <v>22</v>
      </c>
      <c r="C23" s="11" t="s">
        <v>105</v>
      </c>
      <c r="D23" s="23"/>
      <c r="E23" s="23"/>
      <c r="F23" s="23"/>
      <c r="G23" s="23"/>
      <c r="H23" s="23"/>
      <c r="I23" s="21" t="s">
        <v>78</v>
      </c>
    </row>
    <row r="24" spans="1:9" s="3" customFormat="1" ht="20.149999999999999" customHeight="1" x14ac:dyDescent="0.75">
      <c r="A24" s="9">
        <v>23</v>
      </c>
      <c r="B24" s="19" t="s">
        <v>23</v>
      </c>
      <c r="C24" s="11" t="s">
        <v>106</v>
      </c>
      <c r="D24" s="23"/>
      <c r="E24" s="23"/>
      <c r="F24" s="23"/>
      <c r="G24" s="23"/>
      <c r="H24" s="23"/>
      <c r="I24" s="21" t="s">
        <v>75</v>
      </c>
    </row>
    <row r="25" spans="1:9" s="3" customFormat="1" ht="20.149999999999999" customHeight="1" x14ac:dyDescent="0.75">
      <c r="A25" s="9">
        <v>24</v>
      </c>
      <c r="B25" s="19" t="s">
        <v>24</v>
      </c>
      <c r="C25" s="11" t="s">
        <v>107</v>
      </c>
      <c r="D25" s="23"/>
      <c r="E25" s="23"/>
      <c r="F25" s="23"/>
      <c r="G25" s="23"/>
      <c r="H25" s="23"/>
      <c r="I25" s="21" t="s">
        <v>77</v>
      </c>
    </row>
    <row r="26" spans="1:9" s="3" customFormat="1" ht="20.149999999999999" customHeight="1" x14ac:dyDescent="0.75">
      <c r="A26" s="9">
        <v>25</v>
      </c>
      <c r="B26" s="19" t="s">
        <v>25</v>
      </c>
      <c r="C26" s="19"/>
      <c r="D26" s="22"/>
      <c r="E26" s="22"/>
      <c r="F26" s="22"/>
      <c r="G26" s="22"/>
      <c r="H26" s="22"/>
      <c r="I26" s="21" t="s">
        <v>87</v>
      </c>
    </row>
    <row r="27" spans="1:9" s="3" customFormat="1" ht="20.149999999999999" customHeight="1" x14ac:dyDescent="0.75">
      <c r="A27" s="9">
        <v>26</v>
      </c>
      <c r="B27" s="19" t="s">
        <v>26</v>
      </c>
      <c r="C27" s="11" t="s">
        <v>127</v>
      </c>
      <c r="D27" s="23"/>
      <c r="E27" s="23"/>
      <c r="F27" s="23"/>
      <c r="G27" s="23"/>
      <c r="H27" s="23"/>
      <c r="I27" s="21" t="s">
        <v>73</v>
      </c>
    </row>
    <row r="28" spans="1:9" s="3" customFormat="1" ht="20.149999999999999" customHeight="1" x14ac:dyDescent="0.75">
      <c r="A28" s="9">
        <v>27</v>
      </c>
      <c r="B28" s="19" t="s">
        <v>27</v>
      </c>
      <c r="C28" s="19"/>
      <c r="D28" s="22"/>
      <c r="E28" s="22"/>
      <c r="F28" s="22"/>
      <c r="G28" s="22"/>
      <c r="H28" s="22"/>
      <c r="I28" s="21" t="s">
        <v>83</v>
      </c>
    </row>
    <row r="29" spans="1:9" s="3" customFormat="1" ht="20.149999999999999" customHeight="1" x14ac:dyDescent="0.75">
      <c r="A29" s="9">
        <v>28</v>
      </c>
      <c r="B29" s="19" t="s">
        <v>28</v>
      </c>
      <c r="C29" s="19"/>
      <c r="D29" s="22"/>
      <c r="E29" s="22"/>
      <c r="F29" s="22"/>
      <c r="G29" s="22"/>
      <c r="H29" s="22"/>
      <c r="I29" s="21" t="s">
        <v>71</v>
      </c>
    </row>
    <row r="30" spans="1:9" s="3" customFormat="1" ht="20.149999999999999" customHeight="1" x14ac:dyDescent="0.75">
      <c r="A30" s="9">
        <v>29</v>
      </c>
      <c r="B30" s="19" t="s">
        <v>29</v>
      </c>
      <c r="C30" s="19"/>
      <c r="D30" s="22"/>
      <c r="E30" s="22"/>
      <c r="F30" s="22"/>
      <c r="G30" s="22"/>
      <c r="H30" s="22"/>
      <c r="I30" s="21" t="s">
        <v>89</v>
      </c>
    </row>
    <row r="31" spans="1:9" s="3" customFormat="1" ht="20.149999999999999" customHeight="1" x14ac:dyDescent="0.75">
      <c r="A31" s="38">
        <v>30</v>
      </c>
      <c r="B31" s="19" t="s">
        <v>30</v>
      </c>
      <c r="C31" s="11" t="s">
        <v>117</v>
      </c>
      <c r="D31" s="20">
        <f>'30 - B777-300'!M15*'1. Common'!$F$5</f>
        <v>10511.351351351352</v>
      </c>
      <c r="E31" s="20">
        <f>'30 - B777-300'!M25*'1. Common'!$F$5</f>
        <v>14565.72972972973</v>
      </c>
      <c r="F31" s="20">
        <f>'30 - B777-300'!M35*'1. Common'!$F$4</f>
        <v>237734.60799999998</v>
      </c>
      <c r="G31" s="20">
        <f>'30 - B777-300'!M45*'1. Common'!$F$4</f>
        <v>206399.61386666665</v>
      </c>
      <c r="H31" s="20">
        <f>'30 - B777-300'!M5*'1. Common'!$F$4</f>
        <v>351611.3</v>
      </c>
      <c r="I31" s="21" t="s">
        <v>81</v>
      </c>
    </row>
    <row r="32" spans="1:9" s="3" customFormat="1" ht="20.149999999999999" customHeight="1" x14ac:dyDescent="0.75">
      <c r="A32" s="9">
        <v>31</v>
      </c>
      <c r="B32" s="19" t="s">
        <v>31</v>
      </c>
      <c r="C32" s="19"/>
      <c r="D32" s="22"/>
      <c r="E32" s="22"/>
      <c r="F32" s="22"/>
      <c r="G32" s="22"/>
      <c r="H32" s="22"/>
      <c r="I32" s="21" t="s">
        <v>91</v>
      </c>
    </row>
    <row r="33" spans="1:9" s="3" customFormat="1" ht="20.149999999999999" customHeight="1" x14ac:dyDescent="0.75">
      <c r="A33" s="9">
        <v>32</v>
      </c>
      <c r="B33" s="19" t="s">
        <v>32</v>
      </c>
      <c r="C33" s="11" t="s">
        <v>128</v>
      </c>
      <c r="D33" s="23"/>
      <c r="E33" s="23"/>
      <c r="F33" s="23"/>
      <c r="G33" s="23"/>
      <c r="H33" s="23"/>
      <c r="I33" s="21" t="s">
        <v>73</v>
      </c>
    </row>
    <row r="34" spans="1:9" s="3" customFormat="1" ht="20.149999999999999" customHeight="1" x14ac:dyDescent="0.75">
      <c r="A34" s="9">
        <v>33</v>
      </c>
      <c r="B34" s="19" t="s">
        <v>33</v>
      </c>
      <c r="C34" s="19"/>
      <c r="D34" s="22"/>
      <c r="E34" s="22"/>
      <c r="F34" s="22"/>
      <c r="G34" s="22"/>
      <c r="H34" s="22"/>
      <c r="I34" s="21" t="s">
        <v>84</v>
      </c>
    </row>
    <row r="35" spans="1:9" s="3" customFormat="1" ht="20.149999999999999" customHeight="1" x14ac:dyDescent="0.75">
      <c r="A35" s="9">
        <v>34</v>
      </c>
      <c r="B35" s="19" t="s">
        <v>34</v>
      </c>
      <c r="C35" s="19"/>
      <c r="D35" s="22"/>
      <c r="E35" s="22"/>
      <c r="F35" s="22"/>
      <c r="G35" s="22"/>
      <c r="H35" s="22"/>
      <c r="I35" s="24"/>
    </row>
    <row r="36" spans="1:9" s="3" customFormat="1" ht="20.149999999999999" customHeight="1" x14ac:dyDescent="0.75">
      <c r="A36" s="9">
        <v>35</v>
      </c>
      <c r="B36" s="19" t="s">
        <v>35</v>
      </c>
      <c r="C36" s="19"/>
      <c r="D36" s="22"/>
      <c r="E36" s="22"/>
      <c r="F36" s="22"/>
      <c r="G36" s="22"/>
      <c r="H36" s="22"/>
      <c r="I36" s="21" t="s">
        <v>68</v>
      </c>
    </row>
    <row r="37" spans="1:9" s="3" customFormat="1" ht="20.149999999999999" customHeight="1" x14ac:dyDescent="0.75">
      <c r="A37" s="9">
        <v>36</v>
      </c>
      <c r="B37" s="19" t="s">
        <v>36</v>
      </c>
      <c r="C37" s="11" t="s">
        <v>108</v>
      </c>
      <c r="D37" s="23"/>
      <c r="E37" s="23"/>
      <c r="F37" s="23"/>
      <c r="G37" s="23"/>
      <c r="H37" s="23"/>
      <c r="I37" s="21" t="s">
        <v>75</v>
      </c>
    </row>
    <row r="38" spans="1:9" s="3" customFormat="1" ht="20.149999999999999" customHeight="1" x14ac:dyDescent="0.75">
      <c r="A38" s="9">
        <v>37</v>
      </c>
      <c r="B38" s="19" t="s">
        <v>37</v>
      </c>
      <c r="C38" s="19"/>
      <c r="D38" s="22"/>
      <c r="E38" s="22"/>
      <c r="F38" s="22"/>
      <c r="G38" s="22"/>
      <c r="H38" s="22"/>
      <c r="I38" s="21" t="s">
        <v>88</v>
      </c>
    </row>
    <row r="39" spans="1:9" s="3" customFormat="1" ht="20.149999999999999" customHeight="1" x14ac:dyDescent="0.75">
      <c r="A39" s="9">
        <v>38</v>
      </c>
      <c r="B39" s="19" t="s">
        <v>38</v>
      </c>
      <c r="C39" s="19"/>
      <c r="D39" s="22"/>
      <c r="E39" s="22"/>
      <c r="F39" s="22"/>
      <c r="G39" s="22"/>
      <c r="H39" s="22"/>
      <c r="I39" s="21" t="s">
        <v>86</v>
      </c>
    </row>
    <row r="40" spans="1:9" s="3" customFormat="1" ht="20.149999999999999" customHeight="1" x14ac:dyDescent="0.75">
      <c r="A40" s="9">
        <v>39</v>
      </c>
      <c r="B40" s="19" t="s">
        <v>39</v>
      </c>
      <c r="C40" s="19"/>
      <c r="D40" s="22"/>
      <c r="E40" s="22"/>
      <c r="F40" s="22"/>
      <c r="G40" s="22"/>
      <c r="H40" s="22"/>
      <c r="I40" s="21" t="s">
        <v>84</v>
      </c>
    </row>
    <row r="41" spans="1:9" s="3" customFormat="1" ht="20.149999999999999" customHeight="1" x14ac:dyDescent="0.75">
      <c r="A41" s="9">
        <v>40</v>
      </c>
      <c r="B41" s="19" t="s">
        <v>40</v>
      </c>
      <c r="C41" s="11" t="s">
        <v>109</v>
      </c>
      <c r="D41" s="23"/>
      <c r="E41" s="23"/>
      <c r="F41" s="23"/>
      <c r="G41" s="23"/>
      <c r="H41" s="23"/>
      <c r="I41" s="21" t="s">
        <v>72</v>
      </c>
    </row>
    <row r="42" spans="1:9" s="3" customFormat="1" ht="20.149999999999999" customHeight="1" x14ac:dyDescent="0.75">
      <c r="A42" s="9">
        <v>41</v>
      </c>
      <c r="B42" s="19" t="s">
        <v>41</v>
      </c>
      <c r="C42" s="19"/>
      <c r="D42" s="22"/>
      <c r="E42" s="22"/>
      <c r="F42" s="22"/>
      <c r="G42" s="22"/>
      <c r="H42" s="22"/>
      <c r="I42" s="21" t="s">
        <v>90</v>
      </c>
    </row>
    <row r="43" spans="1:9" s="3" customFormat="1" ht="20.149999999999999" customHeight="1" x14ac:dyDescent="0.75">
      <c r="A43" s="9">
        <v>42</v>
      </c>
      <c r="B43" s="19" t="s">
        <v>42</v>
      </c>
      <c r="C43" s="11" t="s">
        <v>121</v>
      </c>
      <c r="D43" s="23"/>
      <c r="E43" s="23"/>
      <c r="F43" s="23"/>
      <c r="G43" s="23"/>
      <c r="H43" s="23"/>
      <c r="I43" s="21" t="s">
        <v>82</v>
      </c>
    </row>
    <row r="44" spans="1:9" s="3" customFormat="1" ht="20.149999999999999" customHeight="1" x14ac:dyDescent="0.75">
      <c r="A44" s="9">
        <v>43</v>
      </c>
      <c r="B44" s="19" t="s">
        <v>43</v>
      </c>
      <c r="C44" s="11" t="s">
        <v>119</v>
      </c>
      <c r="D44" s="23"/>
      <c r="E44" s="23"/>
      <c r="F44" s="23"/>
      <c r="G44" s="23"/>
      <c r="H44" s="23"/>
      <c r="I44" s="21" t="s">
        <v>73</v>
      </c>
    </row>
    <row r="45" spans="1:9" s="3" customFormat="1" ht="20.149999999999999" customHeight="1" x14ac:dyDescent="0.75">
      <c r="A45" s="9">
        <v>44</v>
      </c>
      <c r="B45" s="19" t="s">
        <v>44</v>
      </c>
      <c r="C45" s="19"/>
      <c r="D45" s="22"/>
      <c r="E45" s="22"/>
      <c r="F45" s="22"/>
      <c r="G45" s="22"/>
      <c r="H45" s="22"/>
      <c r="I45" s="21" t="s">
        <v>71</v>
      </c>
    </row>
    <row r="46" spans="1:9" s="3" customFormat="1" ht="20.149999999999999" customHeight="1" x14ac:dyDescent="0.75">
      <c r="A46" s="9">
        <v>45</v>
      </c>
      <c r="B46" s="19" t="s">
        <v>45</v>
      </c>
      <c r="C46" s="11" t="s">
        <v>122</v>
      </c>
      <c r="D46" s="23"/>
      <c r="E46" s="23"/>
      <c r="F46" s="23"/>
      <c r="G46" s="23"/>
      <c r="H46" s="23"/>
      <c r="I46" s="21" t="s">
        <v>82</v>
      </c>
    </row>
  </sheetData>
  <autoFilter ref="A1:I46" xr:uid="{E5205C7C-0E64-471E-8FC6-4E52237F7A5C}"/>
  <hyperlinks>
    <hyperlink ref="I8" r:id="rId1" xr:uid="{25FF763A-A262-4D9C-B8B0-B42E3822AE07}"/>
    <hyperlink ref="I36" r:id="rId2" xr:uid="{8B6BC1A5-E1C0-4DB2-BD6C-0997BE3F3C00}"/>
    <hyperlink ref="I5" r:id="rId3" xr:uid="{84078F8C-D67A-459F-8090-C43116C5BCAF}"/>
    <hyperlink ref="I17" r:id="rId4" xr:uid="{B502D6E8-4068-4FAE-9F2B-D19A7C735219}"/>
    <hyperlink ref="I29" r:id="rId5" xr:uid="{109D600C-6E5C-443B-865E-12FE6EEDDF57}"/>
    <hyperlink ref="I14" r:id="rId6" xr:uid="{14984E2D-4688-4CA4-8ABC-A14E66C9D8CD}"/>
    <hyperlink ref="I45" r:id="rId7" xr:uid="{429E0624-E2DF-4A52-AAFC-412FA54036B2}"/>
    <hyperlink ref="I41" r:id="rId8" xr:uid="{401FF676-790F-4479-BB0B-9F2653406925}"/>
    <hyperlink ref="I13" r:id="rId9" xr:uid="{E9D495D2-4DA5-44D4-9CA1-8314C019066C}"/>
    <hyperlink ref="I7" r:id="rId10" xr:uid="{D747937F-6161-4532-85BA-106E4A4EF0E3}"/>
    <hyperlink ref="I9" r:id="rId11" xr:uid="{F7934BF9-7CC0-4389-BBD7-22CDE5C5D022}"/>
    <hyperlink ref="I12" r:id="rId12" xr:uid="{8D325FA5-81F3-46C1-A9E1-C82E9799F4D9}"/>
    <hyperlink ref="I18" r:id="rId13" xr:uid="{3ACB81A6-3891-41B4-8E38-12EE4AC25E7C}"/>
    <hyperlink ref="I19" r:id="rId14" xr:uid="{2FF784AD-3578-4954-9821-87F68DA1DC45}"/>
    <hyperlink ref="I20" r:id="rId15" xr:uid="{62BB5D59-31DD-4B82-9549-94E57AF2825D}"/>
    <hyperlink ref="I24" r:id="rId16" xr:uid="{44909F40-B590-41E1-95AB-C9FDBCA7ED2C}"/>
    <hyperlink ref="I37" r:id="rId17" xr:uid="{DB101285-AF42-411D-B7EB-4C25A016AD11}"/>
    <hyperlink ref="I11" r:id="rId18" xr:uid="{060B0E7D-1F7D-457D-B4A6-449596A3CBCB}"/>
    <hyperlink ref="I21" r:id="rId19" xr:uid="{146CB55B-BF02-4712-ACCB-65D03F4EBE5E}"/>
    <hyperlink ref="I25" r:id="rId20" xr:uid="{CA9EBFBA-866D-4278-B1B7-899C2831F961}"/>
    <hyperlink ref="I2" r:id="rId21" xr:uid="{08F93ADB-4D1E-4568-9A65-A584E1188D0B}"/>
    <hyperlink ref="I23" r:id="rId22" xr:uid="{33B65D91-AECA-462D-BA9E-FA70051651B3}"/>
    <hyperlink ref="I3" r:id="rId23" xr:uid="{63E60B2E-DA7A-4FDC-BE22-67513778B6D6}"/>
    <hyperlink ref="I6" r:id="rId24" xr:uid="{2E33BDB2-BE32-489A-852F-80704CED05F5}"/>
    <hyperlink ref="I15" r:id="rId25" xr:uid="{5F6E4B62-808C-4545-8EE4-FDC8573323D3}"/>
    <hyperlink ref="I31" r:id="rId26" xr:uid="{C9ECC95A-5845-46B9-8F82-16FBF0A6F95A}"/>
    <hyperlink ref="I4" r:id="rId27" xr:uid="{F94C124C-4487-4312-8D8D-A26BFB4FA6C4}"/>
    <hyperlink ref="I44" r:id="rId28" xr:uid="{FAE3D98E-961C-46FC-9F56-34E32C8D127B}"/>
    <hyperlink ref="I27" r:id="rId29" xr:uid="{4367A526-2063-41A1-AC2D-53883E299BE7}"/>
    <hyperlink ref="I33" r:id="rId30" xr:uid="{362B7277-26CA-40E8-A578-FBA3A34BF82F}"/>
    <hyperlink ref="I43" r:id="rId31" xr:uid="{759A00A9-8A41-4E1A-977C-7B68E8FB2586}"/>
    <hyperlink ref="I46" r:id="rId32" xr:uid="{4897BE6D-8651-442C-8035-D5B673A62685}"/>
    <hyperlink ref="I28" r:id="rId33" xr:uid="{C10107DE-FAF8-4401-86F6-E032AC2B5B9C}"/>
    <hyperlink ref="I40" r:id="rId34" xr:uid="{22A877CE-D1AD-490C-87D3-FE43EC7C6F4B}"/>
    <hyperlink ref="I34" r:id="rId35" xr:uid="{5B57574B-A539-4900-B37E-BB24CCF1CF72}"/>
    <hyperlink ref="I16" r:id="rId36" xr:uid="{B1250A89-E547-4B20-826B-D4517DAD89F7}"/>
    <hyperlink ref="I10" r:id="rId37" xr:uid="{9BA13DBC-FD68-4165-B56B-ADFC866E9A10}"/>
    <hyperlink ref="I22" r:id="rId38" xr:uid="{B2227AE7-429A-4DC6-8478-A5404E1EC76D}"/>
    <hyperlink ref="I39" r:id="rId39" xr:uid="{46F274ED-2FE4-4214-B975-4BC8CC97CBE9}"/>
    <hyperlink ref="I26" r:id="rId40" xr:uid="{E143B8D3-90D5-4B54-B4BA-7E624137D4E0}"/>
    <hyperlink ref="I38" r:id="rId41" xr:uid="{E6B912BE-3986-4C87-8225-158706E7EAC0}"/>
    <hyperlink ref="I30" r:id="rId42" xr:uid="{8099105A-D783-424E-845A-7F4D27544F88}"/>
    <hyperlink ref="I42" r:id="rId43" xr:uid="{4F3174E9-304D-4142-96F4-D4998EE64A8F}"/>
    <hyperlink ref="I32" r:id="rId44" xr:uid="{87959F81-3618-4222-AC10-C0AE3EAB37A9}"/>
  </hyperlinks>
  <pageMargins left="0.7" right="0.7" top="0.75" bottom="0.75" header="0.3" footer="0.3"/>
  <pageSetup paperSize="9"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606C-AB6F-469E-8FC8-2CF5223ED7DD}">
  <dimension ref="A1:C17"/>
  <sheetViews>
    <sheetView workbookViewId="0">
      <selection activeCell="D26" sqref="D26"/>
    </sheetView>
  </sheetViews>
  <sheetFormatPr defaultColWidth="10.90625" defaultRowHeight="14.75" x14ac:dyDescent="0.75"/>
  <cols>
    <col min="1" max="1" width="21.86328125" bestFit="1" customWidth="1"/>
    <col min="2" max="2" width="19.1328125" bestFit="1" customWidth="1"/>
  </cols>
  <sheetData>
    <row r="1" spans="1:3" x14ac:dyDescent="0.75">
      <c r="A1" s="12" t="s">
        <v>0</v>
      </c>
      <c r="B1" s="12" t="s">
        <v>123</v>
      </c>
    </row>
    <row r="2" spans="1:3" x14ac:dyDescent="0.75">
      <c r="A2" s="19" t="s">
        <v>1</v>
      </c>
      <c r="B2" s="11" t="s">
        <v>99</v>
      </c>
    </row>
    <row r="3" spans="1:3" x14ac:dyDescent="0.75">
      <c r="A3" s="27" t="s">
        <v>2</v>
      </c>
      <c r="B3" s="28" t="s">
        <v>110</v>
      </c>
      <c r="C3" s="29" t="s">
        <v>125</v>
      </c>
    </row>
    <row r="4" spans="1:3" x14ac:dyDescent="0.75">
      <c r="A4" s="19" t="s">
        <v>3</v>
      </c>
      <c r="B4" s="11" t="s">
        <v>118</v>
      </c>
    </row>
    <row r="5" spans="1:3" x14ac:dyDescent="0.75">
      <c r="A5" s="19" t="s">
        <v>5</v>
      </c>
      <c r="B5" s="11" t="s">
        <v>111</v>
      </c>
    </row>
    <row r="6" spans="1:3" x14ac:dyDescent="0.75">
      <c r="A6" s="19" t="s">
        <v>6</v>
      </c>
      <c r="B6" s="11" t="s">
        <v>100</v>
      </c>
    </row>
    <row r="7" spans="1:3" x14ac:dyDescent="0.75">
      <c r="A7" s="19" t="s">
        <v>8</v>
      </c>
      <c r="B7" s="11" t="s">
        <v>101</v>
      </c>
    </row>
    <row r="8" spans="1:3" x14ac:dyDescent="0.75">
      <c r="A8" s="19" t="s">
        <v>11</v>
      </c>
      <c r="B8" s="11" t="s">
        <v>112</v>
      </c>
    </row>
    <row r="9" spans="1:3" x14ac:dyDescent="0.75">
      <c r="A9" s="19" t="s">
        <v>14</v>
      </c>
      <c r="B9" s="11" t="s">
        <v>114</v>
      </c>
    </row>
    <row r="10" spans="1:3" x14ac:dyDescent="0.75">
      <c r="A10" s="19" t="s">
        <v>17</v>
      </c>
      <c r="B10" s="11" t="s">
        <v>103</v>
      </c>
    </row>
    <row r="11" spans="1:3" x14ac:dyDescent="0.75">
      <c r="A11" s="19" t="s">
        <v>18</v>
      </c>
      <c r="B11" s="11" t="s">
        <v>115</v>
      </c>
      <c r="C11" s="29" t="s">
        <v>126</v>
      </c>
    </row>
    <row r="12" spans="1:3" x14ac:dyDescent="0.75">
      <c r="A12" s="19" t="s">
        <v>19</v>
      </c>
      <c r="B12" s="11" t="s">
        <v>104</v>
      </c>
    </row>
    <row r="13" spans="1:3" x14ac:dyDescent="0.75">
      <c r="A13" s="26" t="s">
        <v>23</v>
      </c>
      <c r="B13" s="25" t="s">
        <v>106</v>
      </c>
      <c r="C13" s="30" t="s">
        <v>124</v>
      </c>
    </row>
    <row r="14" spans="1:3" x14ac:dyDescent="0.75">
      <c r="A14" s="19" t="s">
        <v>30</v>
      </c>
      <c r="B14" s="11" t="s">
        <v>117</v>
      </c>
    </row>
    <row r="15" spans="1:3" x14ac:dyDescent="0.75">
      <c r="A15" s="26" t="s">
        <v>36</v>
      </c>
      <c r="B15" s="25" t="s">
        <v>108</v>
      </c>
      <c r="C15" s="30" t="s">
        <v>124</v>
      </c>
    </row>
    <row r="16" spans="1:3" x14ac:dyDescent="0.75">
      <c r="A16" s="19" t="s">
        <v>42</v>
      </c>
      <c r="B16" s="11" t="s">
        <v>121</v>
      </c>
    </row>
    <row r="17" spans="1:2" x14ac:dyDescent="0.75">
      <c r="A17" s="19" t="s">
        <v>45</v>
      </c>
      <c r="B17" s="11"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E2AD-8160-46CB-B5BE-37D61E92E20A}">
  <dimension ref="K1:N48"/>
  <sheetViews>
    <sheetView topLeftCell="A9" zoomScale="60" zoomScaleNormal="60" workbookViewId="0">
      <selection activeCell="N34" sqref="N34"/>
    </sheetView>
  </sheetViews>
  <sheetFormatPr defaultColWidth="10.90625" defaultRowHeight="14.75" x14ac:dyDescent="0.75"/>
  <sheetData>
    <row r="1" spans="11:14" ht="15.5" thickBot="1" x14ac:dyDescent="0.9">
      <c r="K1" s="40" t="s">
        <v>129</v>
      </c>
      <c r="L1" s="41"/>
      <c r="M1" s="41"/>
      <c r="N1" s="42"/>
    </row>
    <row r="2" spans="11:14" x14ac:dyDescent="0.75">
      <c r="K2" s="31"/>
      <c r="N2" s="32"/>
    </row>
    <row r="3" spans="11:14" x14ac:dyDescent="0.75">
      <c r="K3" s="31"/>
      <c r="N3" s="32"/>
    </row>
    <row r="4" spans="11:14" x14ac:dyDescent="0.75">
      <c r="K4" s="37" t="s">
        <v>130</v>
      </c>
      <c r="N4" s="32"/>
    </row>
    <row r="5" spans="11:14" x14ac:dyDescent="0.75">
      <c r="K5" s="31"/>
      <c r="M5" s="17">
        <v>240000</v>
      </c>
      <c r="N5" s="32" t="s">
        <v>60</v>
      </c>
    </row>
    <row r="6" spans="11:14" x14ac:dyDescent="0.75">
      <c r="K6" s="31"/>
      <c r="N6" s="32"/>
    </row>
    <row r="7" spans="11:14" x14ac:dyDescent="0.75">
      <c r="K7" s="31"/>
      <c r="N7" s="32"/>
    </row>
    <row r="8" spans="11:14" x14ac:dyDescent="0.75">
      <c r="K8" s="31"/>
      <c r="N8" s="32"/>
    </row>
    <row r="9" spans="11:14" x14ac:dyDescent="0.75">
      <c r="K9" s="31"/>
      <c r="N9" s="32"/>
    </row>
    <row r="10" spans="11:14" x14ac:dyDescent="0.75">
      <c r="K10" s="31"/>
      <c r="N10" s="32"/>
    </row>
    <row r="11" spans="11:14" x14ac:dyDescent="0.75">
      <c r="K11" s="37" t="s">
        <v>131</v>
      </c>
      <c r="N11" s="32"/>
    </row>
    <row r="12" spans="11:14" x14ac:dyDescent="0.75">
      <c r="K12" s="33" t="s">
        <v>97</v>
      </c>
      <c r="L12" s="16">
        <v>1.1399999999999999</v>
      </c>
      <c r="M12" s="16">
        <v>500</v>
      </c>
      <c r="N12" s="32"/>
    </row>
    <row r="13" spans="11:14" x14ac:dyDescent="0.75">
      <c r="K13" s="33" t="s">
        <v>98</v>
      </c>
      <c r="L13" s="16">
        <v>0.71</v>
      </c>
      <c r="M13" s="16">
        <f>L13*M12/L12</f>
        <v>311.40350877192986</v>
      </c>
      <c r="N13" s="32"/>
    </row>
    <row r="14" spans="11:14" x14ac:dyDescent="0.75">
      <c r="K14" s="31"/>
      <c r="N14" s="32"/>
    </row>
    <row r="15" spans="11:14" x14ac:dyDescent="0.75">
      <c r="K15" s="31"/>
      <c r="L15" s="18">
        <v>2000</v>
      </c>
      <c r="M15" s="17">
        <f>L15+M13</f>
        <v>2311.4035087719299</v>
      </c>
      <c r="N15" s="32" t="s">
        <v>63</v>
      </c>
    </row>
    <row r="16" spans="11:14" x14ac:dyDescent="0.75">
      <c r="K16" s="31"/>
      <c r="N16" s="32"/>
    </row>
    <row r="17" spans="11:14" x14ac:dyDescent="0.75">
      <c r="K17" s="31"/>
      <c r="N17" s="32"/>
    </row>
    <row r="18" spans="11:14" x14ac:dyDescent="0.75">
      <c r="K18" s="31"/>
      <c r="N18" s="32"/>
    </row>
    <row r="19" spans="11:14" x14ac:dyDescent="0.75">
      <c r="K19" s="31"/>
      <c r="N19" s="32"/>
    </row>
    <row r="20" spans="11:14" x14ac:dyDescent="0.75">
      <c r="K20" s="31"/>
      <c r="N20" s="32"/>
    </row>
    <row r="21" spans="11:14" x14ac:dyDescent="0.75">
      <c r="K21" s="37" t="s">
        <v>132</v>
      </c>
      <c r="N21" s="32"/>
    </row>
    <row r="22" spans="11:14" x14ac:dyDescent="0.75">
      <c r="K22" s="33" t="s">
        <v>97</v>
      </c>
      <c r="L22" s="16">
        <v>1</v>
      </c>
      <c r="M22" s="16">
        <v>1000</v>
      </c>
      <c r="N22" s="32"/>
    </row>
    <row r="23" spans="11:14" x14ac:dyDescent="0.75">
      <c r="K23" s="33" t="s">
        <v>98</v>
      </c>
      <c r="L23" s="16">
        <v>0</v>
      </c>
      <c r="M23" s="16">
        <f>L23*M22/L22</f>
        <v>0</v>
      </c>
      <c r="N23" s="32"/>
    </row>
    <row r="24" spans="11:14" x14ac:dyDescent="0.75">
      <c r="K24" s="31"/>
      <c r="N24" s="32"/>
    </row>
    <row r="25" spans="11:14" x14ac:dyDescent="0.75">
      <c r="K25" s="31"/>
      <c r="L25" s="18">
        <v>3500</v>
      </c>
      <c r="M25" s="17">
        <f>L25+M23</f>
        <v>3500</v>
      </c>
      <c r="N25" s="32" t="s">
        <v>63</v>
      </c>
    </row>
    <row r="26" spans="11:14" x14ac:dyDescent="0.75">
      <c r="K26" s="31"/>
      <c r="N26" s="32"/>
    </row>
    <row r="27" spans="11:14" x14ac:dyDescent="0.75">
      <c r="K27" s="31"/>
      <c r="N27" s="32"/>
    </row>
    <row r="28" spans="11:14" x14ac:dyDescent="0.75">
      <c r="K28" s="31"/>
      <c r="N28" s="32"/>
    </row>
    <row r="29" spans="11:14" x14ac:dyDescent="0.75">
      <c r="K29" s="31"/>
      <c r="N29" s="32"/>
    </row>
    <row r="30" spans="11:14" x14ac:dyDescent="0.75">
      <c r="K30" s="31"/>
      <c r="N30" s="32"/>
    </row>
    <row r="31" spans="11:14" x14ac:dyDescent="0.75">
      <c r="K31" s="37" t="s">
        <v>134</v>
      </c>
      <c r="N31" s="32"/>
    </row>
    <row r="32" spans="11:14" x14ac:dyDescent="0.75">
      <c r="K32" s="33" t="s">
        <v>97</v>
      </c>
      <c r="L32" s="16">
        <v>1</v>
      </c>
      <c r="M32" s="16">
        <v>10000</v>
      </c>
      <c r="N32" s="32"/>
    </row>
    <row r="33" spans="11:14" x14ac:dyDescent="0.75">
      <c r="K33" s="33" t="s">
        <v>98</v>
      </c>
      <c r="L33" s="16">
        <v>0</v>
      </c>
      <c r="M33" s="16">
        <f>L33*M32/L32</f>
        <v>0</v>
      </c>
      <c r="N33" s="32"/>
    </row>
    <row r="34" spans="11:14" x14ac:dyDescent="0.75">
      <c r="K34" s="31"/>
      <c r="N34" s="32"/>
    </row>
    <row r="35" spans="11:14" x14ac:dyDescent="0.75">
      <c r="K35" s="31"/>
      <c r="L35" s="18">
        <v>184000</v>
      </c>
      <c r="M35" s="17">
        <f>L35+M33</f>
        <v>184000</v>
      </c>
      <c r="N35" s="32" t="s">
        <v>60</v>
      </c>
    </row>
    <row r="36" spans="11:14" x14ac:dyDescent="0.75">
      <c r="K36" s="31"/>
      <c r="N36" s="32"/>
    </row>
    <row r="37" spans="11:14" x14ac:dyDescent="0.75">
      <c r="K37" s="31"/>
      <c r="N37" s="32"/>
    </row>
    <row r="38" spans="11:14" x14ac:dyDescent="0.75">
      <c r="K38" s="31"/>
      <c r="N38" s="32"/>
    </row>
    <row r="39" spans="11:14" x14ac:dyDescent="0.75">
      <c r="K39" s="31"/>
      <c r="N39" s="32"/>
    </row>
    <row r="40" spans="11:14" x14ac:dyDescent="0.75">
      <c r="K40" s="31"/>
      <c r="N40" s="32"/>
    </row>
    <row r="41" spans="11:14" x14ac:dyDescent="0.75">
      <c r="K41" s="37" t="s">
        <v>133</v>
      </c>
      <c r="N41" s="32"/>
    </row>
    <row r="42" spans="11:14" x14ac:dyDescent="0.75">
      <c r="K42" s="33" t="s">
        <v>97</v>
      </c>
      <c r="L42" s="16">
        <v>1.1399999999999999</v>
      </c>
      <c r="M42" s="16">
        <v>5000</v>
      </c>
      <c r="N42" s="32"/>
    </row>
    <row r="43" spans="11:14" x14ac:dyDescent="0.75">
      <c r="K43" s="33" t="s">
        <v>98</v>
      </c>
      <c r="L43" s="16">
        <v>0.75</v>
      </c>
      <c r="M43" s="16">
        <f>L43*M42/L42</f>
        <v>3289.4736842105267</v>
      </c>
      <c r="N43" s="32"/>
    </row>
    <row r="44" spans="11:14" x14ac:dyDescent="0.75">
      <c r="K44" s="31"/>
      <c r="N44" s="32"/>
    </row>
    <row r="45" spans="11:14" x14ac:dyDescent="0.75">
      <c r="K45" s="31"/>
      <c r="L45" s="18">
        <v>160000</v>
      </c>
      <c r="M45" s="17">
        <f>L45+M43</f>
        <v>163289.47368421053</v>
      </c>
      <c r="N45" s="32" t="s">
        <v>60</v>
      </c>
    </row>
    <row r="46" spans="11:14" x14ac:dyDescent="0.75">
      <c r="K46" s="31"/>
      <c r="N46" s="32"/>
    </row>
    <row r="47" spans="11:14" x14ac:dyDescent="0.75">
      <c r="K47" s="31"/>
      <c r="N47" s="32"/>
    </row>
    <row r="48" spans="11:14" ht="15.5" thickBot="1" x14ac:dyDescent="0.9">
      <c r="K48" s="34"/>
      <c r="L48" s="35"/>
      <c r="M48" s="35"/>
      <c r="N48" s="36"/>
    </row>
  </sheetData>
  <mergeCells count="1">
    <mergeCell ref="K1:N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6344-539B-40AB-84C9-D521C74A12BC}">
  <dimension ref="K1:N48"/>
  <sheetViews>
    <sheetView zoomScale="60" zoomScaleNormal="60" workbookViewId="0">
      <selection activeCell="O30" sqref="O30"/>
    </sheetView>
  </sheetViews>
  <sheetFormatPr defaultColWidth="10.90625" defaultRowHeight="14.75" x14ac:dyDescent="0.75"/>
  <sheetData>
    <row r="1" spans="11:14" ht="15.5" thickBot="1" x14ac:dyDescent="0.9">
      <c r="K1" s="40" t="s">
        <v>129</v>
      </c>
      <c r="L1" s="41"/>
      <c r="M1" s="41"/>
      <c r="N1" s="42"/>
    </row>
    <row r="2" spans="11:14" x14ac:dyDescent="0.75">
      <c r="K2" s="31"/>
      <c r="N2" s="32"/>
    </row>
    <row r="3" spans="11:14" x14ac:dyDescent="0.75">
      <c r="K3" s="31"/>
      <c r="N3" s="32"/>
    </row>
    <row r="4" spans="11:14" x14ac:dyDescent="0.75">
      <c r="K4" s="37" t="s">
        <v>130</v>
      </c>
      <c r="N4" s="32"/>
    </row>
    <row r="5" spans="11:14" x14ac:dyDescent="0.75">
      <c r="K5" s="31"/>
      <c r="M5" s="17">
        <v>350000</v>
      </c>
      <c r="N5" s="32" t="s">
        <v>60</v>
      </c>
    </row>
    <row r="6" spans="11:14" x14ac:dyDescent="0.75">
      <c r="K6" s="31"/>
      <c r="N6" s="32"/>
    </row>
    <row r="7" spans="11:14" x14ac:dyDescent="0.75">
      <c r="K7" s="31"/>
      <c r="N7" s="32"/>
    </row>
    <row r="8" spans="11:14" x14ac:dyDescent="0.75">
      <c r="K8" s="31"/>
      <c r="N8" s="32"/>
    </row>
    <row r="9" spans="11:14" x14ac:dyDescent="0.75">
      <c r="K9" s="31"/>
      <c r="N9" s="32"/>
    </row>
    <row r="10" spans="11:14" x14ac:dyDescent="0.75">
      <c r="K10" s="31"/>
      <c r="N10" s="32"/>
    </row>
    <row r="11" spans="11:14" x14ac:dyDescent="0.75">
      <c r="K11" s="37" t="s">
        <v>131</v>
      </c>
      <c r="N11" s="32"/>
    </row>
    <row r="12" spans="11:14" x14ac:dyDescent="0.75">
      <c r="K12" s="33" t="s">
        <v>97</v>
      </c>
      <c r="L12" s="16">
        <v>1.1399999999999999</v>
      </c>
      <c r="M12" s="16">
        <v>1000</v>
      </c>
      <c r="N12" s="32"/>
    </row>
    <row r="13" spans="11:14" x14ac:dyDescent="0.75">
      <c r="K13" s="33" t="s">
        <v>98</v>
      </c>
      <c r="L13" s="16">
        <v>0.32</v>
      </c>
      <c r="M13" s="16">
        <f>L13*M12/L12</f>
        <v>280.70175438596493</v>
      </c>
      <c r="N13" s="32"/>
    </row>
    <row r="14" spans="11:14" x14ac:dyDescent="0.75">
      <c r="K14" s="31"/>
      <c r="N14" s="32"/>
    </row>
    <row r="15" spans="11:14" x14ac:dyDescent="0.75">
      <c r="K15" s="31"/>
      <c r="L15" s="18">
        <v>2000</v>
      </c>
      <c r="M15" s="17">
        <f>L15+M13</f>
        <v>2280.7017543859647</v>
      </c>
      <c r="N15" s="32" t="s">
        <v>63</v>
      </c>
    </row>
    <row r="16" spans="11:14" x14ac:dyDescent="0.75">
      <c r="K16" s="31"/>
      <c r="N16" s="32"/>
    </row>
    <row r="17" spans="11:14" x14ac:dyDescent="0.75">
      <c r="K17" s="31"/>
      <c r="N17" s="32"/>
    </row>
    <row r="18" spans="11:14" x14ac:dyDescent="0.75">
      <c r="K18" s="31"/>
      <c r="N18" s="32"/>
    </row>
    <row r="19" spans="11:14" x14ac:dyDescent="0.75">
      <c r="K19" s="31"/>
      <c r="N19" s="32"/>
    </row>
    <row r="20" spans="11:14" x14ac:dyDescent="0.75">
      <c r="K20" s="31"/>
      <c r="N20" s="32"/>
    </row>
    <row r="21" spans="11:14" x14ac:dyDescent="0.75">
      <c r="K21" s="37" t="s">
        <v>132</v>
      </c>
      <c r="N21" s="32"/>
    </row>
    <row r="22" spans="11:14" x14ac:dyDescent="0.75">
      <c r="K22" s="33" t="s">
        <v>97</v>
      </c>
      <c r="L22" s="16">
        <v>1.1399999999999999</v>
      </c>
      <c r="M22" s="16">
        <v>1000</v>
      </c>
      <c r="N22" s="32"/>
    </row>
    <row r="23" spans="11:14" x14ac:dyDescent="0.75">
      <c r="K23" s="33" t="s">
        <v>98</v>
      </c>
      <c r="L23" s="16">
        <v>0.38</v>
      </c>
      <c r="M23" s="16">
        <f>L23*M22/L22</f>
        <v>333.33333333333337</v>
      </c>
      <c r="N23" s="32"/>
    </row>
    <row r="24" spans="11:14" x14ac:dyDescent="0.75">
      <c r="K24" s="31"/>
      <c r="N24" s="32"/>
    </row>
    <row r="25" spans="11:14" x14ac:dyDescent="0.75">
      <c r="K25" s="31"/>
      <c r="L25" s="18">
        <v>4000</v>
      </c>
      <c r="M25" s="17">
        <f>L25+M23</f>
        <v>4333.333333333333</v>
      </c>
      <c r="N25" s="32" t="s">
        <v>63</v>
      </c>
    </row>
    <row r="26" spans="11:14" x14ac:dyDescent="0.75">
      <c r="K26" s="31"/>
      <c r="N26" s="32"/>
    </row>
    <row r="27" spans="11:14" x14ac:dyDescent="0.75">
      <c r="K27" s="31"/>
      <c r="N27" s="32"/>
    </row>
    <row r="28" spans="11:14" x14ac:dyDescent="0.75">
      <c r="K28" s="31"/>
      <c r="N28" s="32"/>
    </row>
    <row r="29" spans="11:14" x14ac:dyDescent="0.75">
      <c r="K29" s="31"/>
      <c r="N29" s="32"/>
    </row>
    <row r="30" spans="11:14" x14ac:dyDescent="0.75">
      <c r="K30" s="31"/>
      <c r="N30" s="32"/>
    </row>
    <row r="31" spans="11:14" x14ac:dyDescent="0.75">
      <c r="K31" s="37" t="s">
        <v>134</v>
      </c>
      <c r="N31" s="32"/>
    </row>
    <row r="32" spans="11:14" x14ac:dyDescent="0.75">
      <c r="K32" s="33" t="s">
        <v>97</v>
      </c>
      <c r="L32" s="16">
        <v>1</v>
      </c>
      <c r="M32" s="16">
        <v>10000</v>
      </c>
      <c r="N32" s="32"/>
    </row>
    <row r="33" spans="11:14" x14ac:dyDescent="0.75">
      <c r="K33" s="33" t="s">
        <v>98</v>
      </c>
      <c r="L33" s="16">
        <v>0</v>
      </c>
      <c r="M33" s="16">
        <f>L33*M32/L32</f>
        <v>0</v>
      </c>
      <c r="N33" s="32"/>
    </row>
    <row r="34" spans="11:14" x14ac:dyDescent="0.75">
      <c r="K34" s="31"/>
      <c r="N34" s="32"/>
    </row>
    <row r="35" spans="11:14" x14ac:dyDescent="0.75">
      <c r="K35" s="31"/>
      <c r="L35" s="18">
        <v>278000</v>
      </c>
      <c r="M35" s="17">
        <f>L35+M33</f>
        <v>278000</v>
      </c>
      <c r="N35" s="32" t="s">
        <v>60</v>
      </c>
    </row>
    <row r="36" spans="11:14" x14ac:dyDescent="0.75">
      <c r="K36" s="31"/>
      <c r="N36" s="32"/>
    </row>
    <row r="37" spans="11:14" x14ac:dyDescent="0.75">
      <c r="K37" s="31"/>
      <c r="N37" s="32"/>
    </row>
    <row r="38" spans="11:14" x14ac:dyDescent="0.75">
      <c r="K38" s="31"/>
      <c r="N38" s="32"/>
    </row>
    <row r="39" spans="11:14" x14ac:dyDescent="0.75">
      <c r="K39" s="31"/>
      <c r="N39" s="32"/>
    </row>
    <row r="40" spans="11:14" x14ac:dyDescent="0.75">
      <c r="K40" s="31"/>
      <c r="N40" s="32"/>
    </row>
    <row r="41" spans="11:14" x14ac:dyDescent="0.75">
      <c r="K41" s="37" t="s">
        <v>133</v>
      </c>
      <c r="N41" s="32"/>
    </row>
    <row r="42" spans="11:14" x14ac:dyDescent="0.75">
      <c r="K42" s="33" t="s">
        <v>97</v>
      </c>
      <c r="L42" s="16">
        <v>1.1299999999999999</v>
      </c>
      <c r="M42" s="16">
        <v>10000</v>
      </c>
      <c r="N42" s="32"/>
    </row>
    <row r="43" spans="11:14" x14ac:dyDescent="0.75">
      <c r="K43" s="33" t="s">
        <v>98</v>
      </c>
      <c r="L43" s="16">
        <v>1.05</v>
      </c>
      <c r="M43" s="16">
        <f>L43*M42/L42</f>
        <v>9292.0353982300894</v>
      </c>
      <c r="N43" s="32"/>
    </row>
    <row r="44" spans="11:14" x14ac:dyDescent="0.75">
      <c r="K44" s="31"/>
      <c r="N44" s="32"/>
    </row>
    <row r="45" spans="11:14" x14ac:dyDescent="0.75">
      <c r="K45" s="31"/>
      <c r="L45" s="18">
        <v>230000</v>
      </c>
      <c r="M45" s="17">
        <f>L45+M43</f>
        <v>239292.0353982301</v>
      </c>
      <c r="N45" s="32" t="s">
        <v>60</v>
      </c>
    </row>
    <row r="46" spans="11:14" x14ac:dyDescent="0.75">
      <c r="K46" s="31"/>
      <c r="N46" s="32"/>
    </row>
    <row r="47" spans="11:14" x14ac:dyDescent="0.75">
      <c r="K47" s="31"/>
      <c r="N47" s="32"/>
    </row>
    <row r="48" spans="11:14" ht="15.5" thickBot="1" x14ac:dyDescent="0.9">
      <c r="K48" s="34"/>
      <c r="L48" s="35"/>
      <c r="M48" s="35"/>
      <c r="N48" s="36"/>
    </row>
  </sheetData>
  <mergeCells count="1">
    <mergeCell ref="K1:N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DCB7-7661-45DC-B587-1E2566B7A133}">
  <dimension ref="K1:T48"/>
  <sheetViews>
    <sheetView topLeftCell="A2" zoomScaleNormal="100" workbookViewId="0">
      <selection activeCell="I39" sqref="I39"/>
    </sheetView>
  </sheetViews>
  <sheetFormatPr defaultColWidth="10.90625" defaultRowHeight="14.75" x14ac:dyDescent="0.75"/>
  <sheetData>
    <row r="1" spans="11:19" ht="15.5" thickBot="1" x14ac:dyDescent="0.9">
      <c r="K1" s="40" t="s">
        <v>129</v>
      </c>
      <c r="L1" s="41"/>
      <c r="M1" s="41"/>
      <c r="N1" s="42"/>
    </row>
    <row r="2" spans="11:19" x14ac:dyDescent="0.75">
      <c r="K2" s="31"/>
      <c r="N2" s="32"/>
    </row>
    <row r="3" spans="11:19" x14ac:dyDescent="0.75">
      <c r="K3" s="31"/>
      <c r="N3" s="32"/>
    </row>
    <row r="4" spans="11:19" x14ac:dyDescent="0.75">
      <c r="K4" s="37" t="s">
        <v>130</v>
      </c>
      <c r="N4" s="32"/>
    </row>
    <row r="5" spans="11:19" x14ac:dyDescent="0.75">
      <c r="K5" s="31"/>
      <c r="M5" s="17">
        <v>766000</v>
      </c>
      <c r="N5" s="32" t="s">
        <v>60</v>
      </c>
    </row>
    <row r="6" spans="11:19" x14ac:dyDescent="0.75">
      <c r="K6" s="31"/>
      <c r="N6" s="32"/>
    </row>
    <row r="7" spans="11:19" x14ac:dyDescent="0.75">
      <c r="K7" s="31"/>
      <c r="N7" s="32"/>
    </row>
    <row r="8" spans="11:19" x14ac:dyDescent="0.75">
      <c r="K8" s="31"/>
      <c r="N8" s="32"/>
    </row>
    <row r="9" spans="11:19" x14ac:dyDescent="0.75">
      <c r="K9" s="31"/>
      <c r="N9" s="32"/>
    </row>
    <row r="10" spans="11:19" x14ac:dyDescent="0.75">
      <c r="K10" s="31"/>
      <c r="N10" s="32"/>
    </row>
    <row r="11" spans="11:19" x14ac:dyDescent="0.75">
      <c r="K11" s="37" t="s">
        <v>131</v>
      </c>
      <c r="N11" s="32"/>
    </row>
    <row r="12" spans="11:19" x14ac:dyDescent="0.75">
      <c r="K12" s="33" t="s">
        <v>97</v>
      </c>
      <c r="L12" s="16">
        <v>0.67</v>
      </c>
      <c r="M12" s="16">
        <v>500</v>
      </c>
      <c r="N12" s="32"/>
    </row>
    <row r="13" spans="11:19" x14ac:dyDescent="0.75">
      <c r="K13" s="33" t="s">
        <v>98</v>
      </c>
      <c r="L13" s="16">
        <v>0.13</v>
      </c>
      <c r="M13" s="16">
        <f>L13*M12/L12</f>
        <v>97.014925373134318</v>
      </c>
      <c r="N13" s="32"/>
    </row>
    <row r="14" spans="11:19" x14ac:dyDescent="0.75">
      <c r="K14" s="31"/>
      <c r="N14" s="32"/>
      <c r="S14" t="s">
        <v>120</v>
      </c>
    </row>
    <row r="15" spans="11:19" x14ac:dyDescent="0.75">
      <c r="K15" s="31"/>
      <c r="L15" s="18">
        <v>7500</v>
      </c>
      <c r="M15" s="17">
        <f>L15+M13</f>
        <v>7597.0149253731342</v>
      </c>
      <c r="N15" s="32" t="s">
        <v>63</v>
      </c>
    </row>
    <row r="16" spans="11:19" x14ac:dyDescent="0.75">
      <c r="K16" s="31"/>
      <c r="N16" s="32"/>
    </row>
    <row r="17" spans="11:20" x14ac:dyDescent="0.75">
      <c r="K17" s="31"/>
      <c r="N17" s="32"/>
    </row>
    <row r="18" spans="11:20" x14ac:dyDescent="0.75">
      <c r="K18" s="31"/>
      <c r="N18" s="32"/>
    </row>
    <row r="19" spans="11:20" x14ac:dyDescent="0.75">
      <c r="K19" s="31"/>
      <c r="N19" s="32"/>
      <c r="R19" s="15" t="s">
        <v>97</v>
      </c>
      <c r="S19" s="16">
        <v>0.67</v>
      </c>
      <c r="T19" s="16">
        <v>500</v>
      </c>
    </row>
    <row r="20" spans="11:20" x14ac:dyDescent="0.75">
      <c r="K20" s="31"/>
      <c r="N20" s="32"/>
      <c r="R20" s="15" t="s">
        <v>98</v>
      </c>
      <c r="S20" s="16">
        <v>0.13</v>
      </c>
      <c r="T20" s="16">
        <f>S20*T19/S19</f>
        <v>97.014925373134318</v>
      </c>
    </row>
    <row r="21" spans="11:20" x14ac:dyDescent="0.75">
      <c r="K21" s="37" t="s">
        <v>132</v>
      </c>
      <c r="N21" s="32"/>
    </row>
    <row r="22" spans="11:20" x14ac:dyDescent="0.75">
      <c r="K22" s="33" t="s">
        <v>97</v>
      </c>
      <c r="L22" s="16">
        <v>0.67</v>
      </c>
      <c r="M22" s="16">
        <v>500</v>
      </c>
      <c r="N22" s="32"/>
      <c r="S22" s="18">
        <v>7500</v>
      </c>
      <c r="T22" s="17">
        <f>S22+T20</f>
        <v>7597.0149253731342</v>
      </c>
    </row>
    <row r="23" spans="11:20" x14ac:dyDescent="0.75">
      <c r="K23" s="33" t="s">
        <v>98</v>
      </c>
      <c r="L23" s="16">
        <v>0.15</v>
      </c>
      <c r="M23" s="16">
        <f>L23*M22/L22</f>
        <v>111.94029850746269</v>
      </c>
      <c r="N23" s="32"/>
    </row>
    <row r="24" spans="11:20" x14ac:dyDescent="0.75">
      <c r="K24" s="31"/>
      <c r="N24" s="32"/>
    </row>
    <row r="25" spans="11:20" x14ac:dyDescent="0.75">
      <c r="K25" s="31"/>
      <c r="L25" s="18">
        <v>8000</v>
      </c>
      <c r="M25" s="17">
        <f>L25+M23</f>
        <v>8111.940298507463</v>
      </c>
      <c r="N25" s="32" t="s">
        <v>63</v>
      </c>
    </row>
    <row r="26" spans="11:20" x14ac:dyDescent="0.75">
      <c r="K26" s="31"/>
      <c r="N26" s="32"/>
    </row>
    <row r="27" spans="11:20" x14ac:dyDescent="0.75">
      <c r="K27" s="31"/>
      <c r="N27" s="32"/>
      <c r="R27" s="15" t="s">
        <v>97</v>
      </c>
      <c r="S27" s="16">
        <v>0.67</v>
      </c>
      <c r="T27" s="16">
        <v>500</v>
      </c>
    </row>
    <row r="28" spans="11:20" x14ac:dyDescent="0.75">
      <c r="K28" s="31"/>
      <c r="N28" s="32"/>
      <c r="R28" s="15" t="s">
        <v>98</v>
      </c>
      <c r="S28" s="16">
        <v>0.15</v>
      </c>
      <c r="T28" s="16">
        <f>S28*T27/S27</f>
        <v>111.94029850746269</v>
      </c>
    </row>
    <row r="29" spans="11:20" x14ac:dyDescent="0.75">
      <c r="K29" s="31"/>
      <c r="N29" s="32"/>
    </row>
    <row r="30" spans="11:20" x14ac:dyDescent="0.75">
      <c r="K30" s="31"/>
      <c r="N30" s="32"/>
      <c r="S30" s="18">
        <v>8000</v>
      </c>
      <c r="T30" s="17">
        <f>S30+T28</f>
        <v>8111.940298507463</v>
      </c>
    </row>
    <row r="31" spans="11:20" x14ac:dyDescent="0.75">
      <c r="K31" s="37" t="s">
        <v>134</v>
      </c>
      <c r="N31" s="32"/>
    </row>
    <row r="32" spans="11:20" x14ac:dyDescent="0.75">
      <c r="K32" s="33" t="s">
        <v>97</v>
      </c>
      <c r="L32" s="16">
        <v>1</v>
      </c>
      <c r="M32" s="16">
        <v>10000</v>
      </c>
      <c r="N32" s="32"/>
    </row>
    <row r="33" spans="11:20" x14ac:dyDescent="0.75">
      <c r="K33" s="33" t="s">
        <v>98</v>
      </c>
      <c r="L33" s="16">
        <v>0</v>
      </c>
      <c r="M33" s="16">
        <f>L33*M32/L32</f>
        <v>0</v>
      </c>
      <c r="N33" s="32"/>
      <c r="R33" s="15" t="s">
        <v>97</v>
      </c>
      <c r="S33" s="16">
        <v>0.67</v>
      </c>
      <c r="T33" s="16">
        <v>10000</v>
      </c>
    </row>
    <row r="34" spans="11:20" x14ac:dyDescent="0.75">
      <c r="K34" s="31"/>
      <c r="N34" s="32"/>
      <c r="R34" s="15" t="s">
        <v>98</v>
      </c>
      <c r="S34" s="16">
        <v>0.36</v>
      </c>
      <c r="T34" s="16">
        <f>S34*T33/S33</f>
        <v>5373.1343283582082</v>
      </c>
    </row>
    <row r="35" spans="11:20" x14ac:dyDescent="0.75">
      <c r="K35" s="31"/>
      <c r="L35" s="18">
        <v>461000</v>
      </c>
      <c r="M35" s="17">
        <f>L35+M33</f>
        <v>461000</v>
      </c>
      <c r="N35" s="32" t="s">
        <v>60</v>
      </c>
    </row>
    <row r="36" spans="11:20" x14ac:dyDescent="0.75">
      <c r="K36" s="31"/>
      <c r="N36" s="32"/>
      <c r="S36" s="18">
        <v>440000</v>
      </c>
      <c r="T36" s="17">
        <f>S36+T34</f>
        <v>445373.13432835822</v>
      </c>
    </row>
    <row r="37" spans="11:20" x14ac:dyDescent="0.75">
      <c r="K37" s="31"/>
      <c r="N37" s="32"/>
    </row>
    <row r="38" spans="11:20" x14ac:dyDescent="0.75">
      <c r="K38" s="31"/>
      <c r="N38" s="32"/>
    </row>
    <row r="39" spans="11:20" x14ac:dyDescent="0.75">
      <c r="K39" s="31"/>
      <c r="N39" s="32"/>
    </row>
    <row r="40" spans="11:20" x14ac:dyDescent="0.75">
      <c r="K40" s="31"/>
      <c r="N40" s="32"/>
    </row>
    <row r="41" spans="11:20" x14ac:dyDescent="0.75">
      <c r="K41" s="37" t="s">
        <v>133</v>
      </c>
      <c r="N41" s="32"/>
    </row>
    <row r="42" spans="11:20" x14ac:dyDescent="0.75">
      <c r="K42" s="33" t="s">
        <v>97</v>
      </c>
      <c r="L42" s="16">
        <v>0.67</v>
      </c>
      <c r="M42" s="16">
        <v>10000</v>
      </c>
      <c r="N42" s="32"/>
    </row>
    <row r="43" spans="11:20" x14ac:dyDescent="0.75">
      <c r="K43" s="33" t="s">
        <v>98</v>
      </c>
      <c r="L43" s="16">
        <v>0.36</v>
      </c>
      <c r="M43" s="16">
        <f>L43*M42/L42</f>
        <v>5373.1343283582082</v>
      </c>
      <c r="N43" s="32"/>
    </row>
    <row r="44" spans="11:20" x14ac:dyDescent="0.75">
      <c r="K44" s="31"/>
      <c r="N44" s="32"/>
    </row>
    <row r="45" spans="11:20" x14ac:dyDescent="0.75">
      <c r="K45" s="31"/>
      <c r="L45" s="18">
        <v>440000</v>
      </c>
      <c r="M45" s="17">
        <f>L45+M43</f>
        <v>445373.13432835822</v>
      </c>
      <c r="N45" s="32" t="s">
        <v>60</v>
      </c>
    </row>
    <row r="46" spans="11:20" x14ac:dyDescent="0.75">
      <c r="K46" s="31"/>
      <c r="N46" s="32"/>
    </row>
    <row r="47" spans="11:20" x14ac:dyDescent="0.75">
      <c r="K47" s="31"/>
      <c r="N47" s="32"/>
    </row>
    <row r="48" spans="11:20" ht="15.5" thickBot="1" x14ac:dyDescent="0.9">
      <c r="K48" s="34"/>
      <c r="L48" s="35"/>
      <c r="M48" s="35"/>
      <c r="N48" s="36"/>
    </row>
  </sheetData>
  <mergeCells count="1">
    <mergeCell ref="K1:N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9379-B151-46C0-93B9-13B7E63BAF81}">
  <dimension ref="K1:N48"/>
  <sheetViews>
    <sheetView zoomScale="50" zoomScaleNormal="50" workbookViewId="0">
      <selection activeCell="K2" sqref="K1:N1048576"/>
    </sheetView>
  </sheetViews>
  <sheetFormatPr defaultColWidth="10.90625" defaultRowHeight="14.75" x14ac:dyDescent="0.75"/>
  <sheetData>
    <row r="1" spans="11:14" ht="15.5" thickBot="1" x14ac:dyDescent="0.9">
      <c r="K1" s="40" t="s">
        <v>129</v>
      </c>
      <c r="L1" s="41"/>
      <c r="M1" s="41"/>
      <c r="N1" s="42"/>
    </row>
    <row r="2" spans="11:14" x14ac:dyDescent="0.75">
      <c r="K2" s="31"/>
      <c r="N2" s="32"/>
    </row>
    <row r="3" spans="11:14" x14ac:dyDescent="0.75">
      <c r="K3" s="31"/>
      <c r="N3" s="32"/>
    </row>
    <row r="4" spans="11:14" x14ac:dyDescent="0.75">
      <c r="K4" s="37" t="s">
        <v>130</v>
      </c>
      <c r="N4" s="32"/>
    </row>
    <row r="5" spans="11:14" x14ac:dyDescent="0.75">
      <c r="K5" s="31"/>
      <c r="M5" s="17">
        <f>317000-2000</f>
        <v>315000</v>
      </c>
      <c r="N5" s="32" t="s">
        <v>60</v>
      </c>
    </row>
    <row r="6" spans="11:14" x14ac:dyDescent="0.75">
      <c r="K6" s="31"/>
      <c r="N6" s="32"/>
    </row>
    <row r="7" spans="11:14" x14ac:dyDescent="0.75">
      <c r="K7" s="31"/>
      <c r="N7" s="32"/>
    </row>
    <row r="8" spans="11:14" x14ac:dyDescent="0.75">
      <c r="K8" s="31"/>
      <c r="N8" s="32"/>
    </row>
    <row r="9" spans="11:14" x14ac:dyDescent="0.75">
      <c r="K9" s="31"/>
      <c r="N9" s="32"/>
    </row>
    <row r="10" spans="11:14" x14ac:dyDescent="0.75">
      <c r="K10" s="31"/>
      <c r="N10" s="32"/>
    </row>
    <row r="11" spans="11:14" x14ac:dyDescent="0.75">
      <c r="K11" s="37" t="s">
        <v>131</v>
      </c>
      <c r="N11" s="32"/>
    </row>
    <row r="12" spans="11:14" x14ac:dyDescent="0.75">
      <c r="K12" s="33" t="s">
        <v>97</v>
      </c>
      <c r="L12" s="16">
        <v>1.1599999999999999</v>
      </c>
      <c r="M12" s="16">
        <v>1000</v>
      </c>
      <c r="N12" s="32"/>
    </row>
    <row r="13" spans="11:14" x14ac:dyDescent="0.75">
      <c r="K13" s="33" t="s">
        <v>98</v>
      </c>
      <c r="L13" s="16">
        <v>0.28000000000000003</v>
      </c>
      <c r="M13" s="16">
        <f>L13*M12/L12</f>
        <v>241.37931034482762</v>
      </c>
      <c r="N13" s="32"/>
    </row>
    <row r="14" spans="11:14" x14ac:dyDescent="0.75">
      <c r="K14" s="31"/>
      <c r="N14" s="32"/>
    </row>
    <row r="15" spans="11:14" x14ac:dyDescent="0.75">
      <c r="K15" s="31"/>
      <c r="L15" s="18">
        <v>2000</v>
      </c>
      <c r="M15" s="17">
        <f>L15+M13</f>
        <v>2241.3793103448274</v>
      </c>
      <c r="N15" s="32" t="s">
        <v>63</v>
      </c>
    </row>
    <row r="16" spans="11:14" x14ac:dyDescent="0.75">
      <c r="K16" s="31"/>
      <c r="N16" s="32"/>
    </row>
    <row r="17" spans="11:14" x14ac:dyDescent="0.75">
      <c r="K17" s="31"/>
      <c r="N17" s="32"/>
    </row>
    <row r="18" spans="11:14" x14ac:dyDescent="0.75">
      <c r="K18" s="31"/>
      <c r="N18" s="32"/>
    </row>
    <row r="19" spans="11:14" x14ac:dyDescent="0.75">
      <c r="K19" s="31"/>
      <c r="N19" s="32"/>
    </row>
    <row r="20" spans="11:14" x14ac:dyDescent="0.75">
      <c r="K20" s="31"/>
      <c r="N20" s="32"/>
    </row>
    <row r="21" spans="11:14" x14ac:dyDescent="0.75">
      <c r="K21" s="37" t="s">
        <v>132</v>
      </c>
      <c r="N21" s="32"/>
    </row>
    <row r="22" spans="11:14" x14ac:dyDescent="0.75">
      <c r="K22" s="33" t="s">
        <v>97</v>
      </c>
      <c r="L22" s="16">
        <v>1.1599999999999999</v>
      </c>
      <c r="M22" s="16">
        <v>1000</v>
      </c>
      <c r="N22" s="32"/>
    </row>
    <row r="23" spans="11:14" x14ac:dyDescent="0.75">
      <c r="K23" s="33" t="s">
        <v>98</v>
      </c>
      <c r="L23" s="16">
        <v>0.93</v>
      </c>
      <c r="M23" s="16">
        <f>L23*M22/L22</f>
        <v>801.72413793103453</v>
      </c>
      <c r="N23" s="32"/>
    </row>
    <row r="24" spans="11:14" x14ac:dyDescent="0.75">
      <c r="K24" s="31"/>
      <c r="N24" s="32"/>
    </row>
    <row r="25" spans="11:14" x14ac:dyDescent="0.75">
      <c r="K25" s="31"/>
      <c r="L25" s="18">
        <v>4000</v>
      </c>
      <c r="M25" s="17">
        <f>L25+M23</f>
        <v>4801.7241379310344</v>
      </c>
      <c r="N25" s="32" t="s">
        <v>63</v>
      </c>
    </row>
    <row r="26" spans="11:14" x14ac:dyDescent="0.75">
      <c r="K26" s="31"/>
      <c r="N26" s="32"/>
    </row>
    <row r="27" spans="11:14" x14ac:dyDescent="0.75">
      <c r="K27" s="31"/>
      <c r="N27" s="32"/>
    </row>
    <row r="28" spans="11:14" x14ac:dyDescent="0.75">
      <c r="K28" s="31"/>
      <c r="N28" s="32"/>
    </row>
    <row r="29" spans="11:14" x14ac:dyDescent="0.75">
      <c r="K29" s="31"/>
      <c r="N29" s="32"/>
    </row>
    <row r="30" spans="11:14" x14ac:dyDescent="0.75">
      <c r="K30" s="31"/>
      <c r="N30" s="32"/>
    </row>
    <row r="31" spans="11:14" x14ac:dyDescent="0.75">
      <c r="K31" s="37" t="s">
        <v>134</v>
      </c>
      <c r="N31" s="32"/>
    </row>
    <row r="32" spans="11:14" x14ac:dyDescent="0.75">
      <c r="K32" s="33" t="s">
        <v>97</v>
      </c>
      <c r="L32" s="16">
        <v>1</v>
      </c>
      <c r="M32" s="16">
        <v>10000</v>
      </c>
      <c r="N32" s="32"/>
    </row>
    <row r="33" spans="11:14" x14ac:dyDescent="0.75">
      <c r="K33" s="33" t="s">
        <v>98</v>
      </c>
      <c r="L33" s="16">
        <v>0</v>
      </c>
      <c r="M33" s="16">
        <f>L33*M32/L32</f>
        <v>0</v>
      </c>
      <c r="N33" s="32"/>
    </row>
    <row r="34" spans="11:14" x14ac:dyDescent="0.75">
      <c r="K34" s="31"/>
      <c r="N34" s="32"/>
    </row>
    <row r="35" spans="11:14" x14ac:dyDescent="0.75">
      <c r="K35" s="31"/>
      <c r="L35" s="18">
        <v>250000</v>
      </c>
      <c r="M35" s="17">
        <f>L35+M33</f>
        <v>250000</v>
      </c>
      <c r="N35" s="32" t="s">
        <v>60</v>
      </c>
    </row>
    <row r="36" spans="11:14" x14ac:dyDescent="0.75">
      <c r="K36" s="31"/>
      <c r="N36" s="32"/>
    </row>
    <row r="37" spans="11:14" x14ac:dyDescent="0.75">
      <c r="K37" s="31"/>
      <c r="N37" s="32"/>
    </row>
    <row r="38" spans="11:14" x14ac:dyDescent="0.75">
      <c r="K38" s="31"/>
      <c r="N38" s="32"/>
    </row>
    <row r="39" spans="11:14" x14ac:dyDescent="0.75">
      <c r="K39" s="31"/>
      <c r="N39" s="32"/>
    </row>
    <row r="40" spans="11:14" x14ac:dyDescent="0.75">
      <c r="K40" s="31"/>
      <c r="N40" s="32"/>
    </row>
    <row r="41" spans="11:14" x14ac:dyDescent="0.75">
      <c r="K41" s="37" t="s">
        <v>133</v>
      </c>
      <c r="N41" s="32"/>
    </row>
    <row r="42" spans="11:14" x14ac:dyDescent="0.75">
      <c r="K42" s="33" t="s">
        <v>97</v>
      </c>
      <c r="L42" s="16">
        <v>1.18</v>
      </c>
      <c r="M42" s="16">
        <v>10000</v>
      </c>
      <c r="N42" s="32"/>
    </row>
    <row r="43" spans="11:14" x14ac:dyDescent="0.75">
      <c r="K43" s="33" t="s">
        <v>98</v>
      </c>
      <c r="L43" s="16">
        <v>0.3</v>
      </c>
      <c r="M43" s="16">
        <f>L43*M42/L42</f>
        <v>2542.3728813559323</v>
      </c>
      <c r="N43" s="32"/>
    </row>
    <row r="44" spans="11:14" x14ac:dyDescent="0.75">
      <c r="K44" s="31"/>
      <c r="N44" s="32"/>
    </row>
    <row r="45" spans="11:14" x14ac:dyDescent="0.75">
      <c r="K45" s="31"/>
      <c r="L45" s="18">
        <v>200000</v>
      </c>
      <c r="M45" s="17">
        <f>L45+M43</f>
        <v>202542.37288135593</v>
      </c>
      <c r="N45" s="32" t="s">
        <v>60</v>
      </c>
    </row>
    <row r="46" spans="11:14" x14ac:dyDescent="0.75">
      <c r="K46" s="31"/>
      <c r="N46" s="32"/>
    </row>
    <row r="47" spans="11:14" x14ac:dyDescent="0.75">
      <c r="K47" s="31"/>
      <c r="N47" s="32"/>
    </row>
    <row r="48" spans="11:14" ht="15.5" thickBot="1" x14ac:dyDescent="0.9">
      <c r="K48" s="34"/>
      <c r="L48" s="35"/>
      <c r="M48" s="35"/>
      <c r="N48" s="36"/>
    </row>
  </sheetData>
  <mergeCells count="1">
    <mergeCell ref="K1:N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C4250-AA96-45A9-AD8F-DC962ACE15EC}">
  <dimension ref="K1:N48"/>
  <sheetViews>
    <sheetView zoomScale="50" zoomScaleNormal="50" workbookViewId="0">
      <selection activeCell="K2" sqref="K1:N1048576"/>
    </sheetView>
  </sheetViews>
  <sheetFormatPr defaultColWidth="10.90625" defaultRowHeight="14.75" x14ac:dyDescent="0.75"/>
  <sheetData>
    <row r="1" spans="11:14" ht="15.5" thickBot="1" x14ac:dyDescent="0.9">
      <c r="K1" s="40" t="s">
        <v>129</v>
      </c>
      <c r="L1" s="41"/>
      <c r="M1" s="41"/>
      <c r="N1" s="42"/>
    </row>
    <row r="2" spans="11:14" x14ac:dyDescent="0.75">
      <c r="K2" s="31"/>
      <c r="N2" s="32"/>
    </row>
    <row r="3" spans="11:14" x14ac:dyDescent="0.75">
      <c r="K3" s="31"/>
      <c r="N3" s="32"/>
    </row>
    <row r="4" spans="11:14" x14ac:dyDescent="0.75">
      <c r="K4" s="37" t="s">
        <v>130</v>
      </c>
      <c r="N4" s="32"/>
    </row>
    <row r="5" spans="11:14" x14ac:dyDescent="0.75">
      <c r="K5" s="31"/>
      <c r="M5" s="17">
        <v>174200</v>
      </c>
      <c r="N5" s="32" t="s">
        <v>60</v>
      </c>
    </row>
    <row r="6" spans="11:14" x14ac:dyDescent="0.75">
      <c r="K6" s="31"/>
      <c r="N6" s="32"/>
    </row>
    <row r="7" spans="11:14" x14ac:dyDescent="0.75">
      <c r="K7" s="31"/>
      <c r="N7" s="32"/>
    </row>
    <row r="8" spans="11:14" x14ac:dyDescent="0.75">
      <c r="K8" s="31"/>
      <c r="N8" s="32"/>
    </row>
    <row r="9" spans="11:14" x14ac:dyDescent="0.75">
      <c r="K9" s="31"/>
      <c r="N9" s="32"/>
    </row>
    <row r="10" spans="11:14" x14ac:dyDescent="0.75">
      <c r="K10" s="31"/>
      <c r="N10" s="32"/>
    </row>
    <row r="11" spans="11:14" x14ac:dyDescent="0.75">
      <c r="K11" s="37" t="s">
        <v>131</v>
      </c>
      <c r="N11" s="32"/>
    </row>
    <row r="12" spans="11:14" x14ac:dyDescent="0.75">
      <c r="K12" s="33" t="s">
        <v>97</v>
      </c>
      <c r="L12" s="16">
        <v>1</v>
      </c>
      <c r="M12" s="16">
        <v>500</v>
      </c>
      <c r="N12" s="32"/>
    </row>
    <row r="13" spans="11:14" x14ac:dyDescent="0.75">
      <c r="K13" s="33" t="s">
        <v>98</v>
      </c>
      <c r="L13" s="16">
        <v>0</v>
      </c>
      <c r="M13" s="16">
        <f>L13*M12/L12</f>
        <v>0</v>
      </c>
      <c r="N13" s="32"/>
    </row>
    <row r="14" spans="11:14" x14ac:dyDescent="0.75">
      <c r="K14" s="31"/>
      <c r="N14" s="32"/>
    </row>
    <row r="15" spans="11:14" x14ac:dyDescent="0.75">
      <c r="K15" s="31"/>
      <c r="L15" s="18">
        <v>2000</v>
      </c>
      <c r="M15" s="17">
        <f>L15+M13</f>
        <v>2000</v>
      </c>
      <c r="N15" s="32" t="s">
        <v>63</v>
      </c>
    </row>
    <row r="16" spans="11:14" x14ac:dyDescent="0.75">
      <c r="K16" s="31"/>
      <c r="N16" s="32"/>
    </row>
    <row r="17" spans="11:14" x14ac:dyDescent="0.75">
      <c r="K17" s="31"/>
      <c r="N17" s="32"/>
    </row>
    <row r="18" spans="11:14" x14ac:dyDescent="0.75">
      <c r="K18" s="31"/>
      <c r="N18" s="32"/>
    </row>
    <row r="19" spans="11:14" x14ac:dyDescent="0.75">
      <c r="K19" s="31"/>
      <c r="N19" s="32"/>
    </row>
    <row r="20" spans="11:14" x14ac:dyDescent="0.75">
      <c r="K20" s="31"/>
      <c r="N20" s="32"/>
    </row>
    <row r="21" spans="11:14" x14ac:dyDescent="0.75">
      <c r="K21" s="37" t="s">
        <v>132</v>
      </c>
      <c r="N21" s="32"/>
    </row>
    <row r="22" spans="11:14" x14ac:dyDescent="0.75">
      <c r="K22" s="33" t="s">
        <v>97</v>
      </c>
      <c r="L22" s="16">
        <v>0.84</v>
      </c>
      <c r="M22" s="16">
        <v>500</v>
      </c>
      <c r="N22" s="32"/>
    </row>
    <row r="23" spans="11:14" x14ac:dyDescent="0.75">
      <c r="K23" s="33" t="s">
        <v>98</v>
      </c>
      <c r="L23" s="16">
        <f>(0.84-0.76)</f>
        <v>7.999999999999996E-2</v>
      </c>
      <c r="M23" s="16">
        <f>L23*M22/L22</f>
        <v>47.619047619047592</v>
      </c>
      <c r="N23" s="32"/>
    </row>
    <row r="24" spans="11:14" x14ac:dyDescent="0.75">
      <c r="K24" s="31"/>
      <c r="N24" s="32"/>
    </row>
    <row r="25" spans="11:14" x14ac:dyDescent="0.75">
      <c r="K25" s="31"/>
      <c r="L25" s="18">
        <v>5000</v>
      </c>
      <c r="M25" s="17">
        <f>L25+M23</f>
        <v>5047.6190476190477</v>
      </c>
      <c r="N25" s="32" t="s">
        <v>63</v>
      </c>
    </row>
    <row r="26" spans="11:14" x14ac:dyDescent="0.75">
      <c r="K26" s="31"/>
      <c r="N26" s="32"/>
    </row>
    <row r="27" spans="11:14" x14ac:dyDescent="0.75">
      <c r="K27" s="31"/>
      <c r="N27" s="32"/>
    </row>
    <row r="28" spans="11:14" x14ac:dyDescent="0.75">
      <c r="K28" s="31"/>
      <c r="N28" s="32"/>
    </row>
    <row r="29" spans="11:14" x14ac:dyDescent="0.75">
      <c r="K29" s="31"/>
      <c r="N29" s="32"/>
    </row>
    <row r="30" spans="11:14" x14ac:dyDescent="0.75">
      <c r="K30" s="31"/>
      <c r="N30" s="32"/>
    </row>
    <row r="31" spans="11:14" x14ac:dyDescent="0.75">
      <c r="K31" s="37" t="s">
        <v>134</v>
      </c>
      <c r="N31" s="32"/>
    </row>
    <row r="32" spans="11:14" x14ac:dyDescent="0.75">
      <c r="K32" s="33" t="s">
        <v>97</v>
      </c>
      <c r="L32" s="16">
        <v>1</v>
      </c>
      <c r="M32" s="16">
        <v>5000</v>
      </c>
      <c r="N32" s="32"/>
    </row>
    <row r="33" spans="11:14" x14ac:dyDescent="0.75">
      <c r="K33" s="33" t="s">
        <v>98</v>
      </c>
      <c r="L33" s="16">
        <v>0</v>
      </c>
      <c r="M33" s="16">
        <f>L33*M32/L32</f>
        <v>0</v>
      </c>
      <c r="N33" s="32"/>
    </row>
    <row r="34" spans="11:14" x14ac:dyDescent="0.75">
      <c r="K34" s="31"/>
      <c r="N34" s="32"/>
    </row>
    <row r="35" spans="11:14" x14ac:dyDescent="0.75">
      <c r="K35" s="31"/>
      <c r="L35" s="18">
        <v>138300</v>
      </c>
      <c r="M35" s="17">
        <f>L35+M33</f>
        <v>138300</v>
      </c>
      <c r="N35" s="32" t="s">
        <v>60</v>
      </c>
    </row>
    <row r="36" spans="11:14" x14ac:dyDescent="0.75">
      <c r="K36" s="31"/>
      <c r="N36" s="32"/>
    </row>
    <row r="37" spans="11:14" x14ac:dyDescent="0.75">
      <c r="K37" s="31"/>
      <c r="N37" s="32"/>
    </row>
    <row r="38" spans="11:14" x14ac:dyDescent="0.75">
      <c r="K38" s="31"/>
      <c r="N38" s="32"/>
    </row>
    <row r="39" spans="11:14" x14ac:dyDescent="0.75">
      <c r="K39" s="31"/>
      <c r="N39" s="32"/>
    </row>
    <row r="40" spans="11:14" x14ac:dyDescent="0.75">
      <c r="K40" s="31"/>
      <c r="N40" s="32"/>
    </row>
    <row r="41" spans="11:14" x14ac:dyDescent="0.75">
      <c r="K41" s="37" t="s">
        <v>133</v>
      </c>
      <c r="N41" s="32"/>
    </row>
    <row r="42" spans="11:14" x14ac:dyDescent="0.75">
      <c r="K42" s="33" t="s">
        <v>97</v>
      </c>
      <c r="L42" s="16">
        <v>1</v>
      </c>
      <c r="M42" s="16">
        <v>5000</v>
      </c>
      <c r="N42" s="32"/>
    </row>
    <row r="43" spans="11:14" x14ac:dyDescent="0.75">
      <c r="K43" s="33" t="s">
        <v>98</v>
      </c>
      <c r="L43" s="16">
        <v>0</v>
      </c>
      <c r="M43" s="16">
        <f>L43*M42/L42</f>
        <v>0</v>
      </c>
      <c r="N43" s="32"/>
    </row>
    <row r="44" spans="11:14" x14ac:dyDescent="0.75">
      <c r="K44" s="31"/>
      <c r="N44" s="32"/>
    </row>
    <row r="45" spans="11:14" x14ac:dyDescent="0.75">
      <c r="K45" s="31"/>
      <c r="L45" s="18">
        <v>105000</v>
      </c>
      <c r="M45" s="17">
        <f>L45+M43</f>
        <v>105000</v>
      </c>
      <c r="N45" s="32" t="s">
        <v>60</v>
      </c>
    </row>
    <row r="46" spans="11:14" x14ac:dyDescent="0.75">
      <c r="K46" s="31"/>
      <c r="N46" s="32"/>
    </row>
    <row r="47" spans="11:14" x14ac:dyDescent="0.75">
      <c r="K47" s="31"/>
      <c r="N47" s="32"/>
    </row>
    <row r="48" spans="11:14" ht="15.5" thickBot="1" x14ac:dyDescent="0.9">
      <c r="K48" s="34"/>
      <c r="L48" s="35"/>
      <c r="M48" s="35"/>
      <c r="N48" s="36"/>
    </row>
  </sheetData>
  <mergeCells count="1">
    <mergeCell ref="K1:N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0. Task</vt:lpstr>
      <vt:lpstr>1. Common</vt:lpstr>
      <vt:lpstr>2. Table</vt:lpstr>
      <vt:lpstr>Questions</vt:lpstr>
      <vt:lpstr>01 - B757-200</vt:lpstr>
      <vt:lpstr>02 - B767-300</vt:lpstr>
      <vt:lpstr>03 - B777-300</vt:lpstr>
      <vt:lpstr>05 - B767-200</vt:lpstr>
      <vt:lpstr>06 - B737-800</vt:lpstr>
      <vt:lpstr>08 - B737-300</vt:lpstr>
      <vt:lpstr>10 - B747-400</vt:lpstr>
      <vt:lpstr>11 - B737-700</vt:lpstr>
      <vt:lpstr>12 - B727-200</vt:lpstr>
      <vt:lpstr>14 - B767-400</vt:lpstr>
      <vt:lpstr>17 - B737-400</vt:lpstr>
      <vt:lpstr>18 - B737-100</vt:lpstr>
      <vt:lpstr>19 - B737-500</vt:lpstr>
      <vt:lpstr>20 - B747-200</vt:lpstr>
      <vt:lpstr>22 - B757-300</vt:lpstr>
      <vt:lpstr>23 - B737-900</vt:lpstr>
      <vt:lpstr>24 - B747-100</vt:lpstr>
      <vt:lpstr>26 - B787-8</vt:lpstr>
      <vt:lpstr>30 - B777-300</vt:lpstr>
      <vt:lpstr>32 - B787-9</vt:lpstr>
      <vt:lpstr>36 - B737-900ER</vt:lpstr>
      <vt:lpstr>40 - B717-200</vt:lpstr>
      <vt:lpstr>42 - B737-8 MAX 8</vt:lpstr>
      <vt:lpstr>43 - B787-10</vt:lpstr>
      <vt:lpstr>45 - B737-9 MAX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Gabriel Alva Becerra</dc:creator>
  <cp:lastModifiedBy>Philipp Rohrer</cp:lastModifiedBy>
  <dcterms:created xsi:type="dcterms:W3CDTF">2023-04-19T01:51:16Z</dcterms:created>
  <dcterms:modified xsi:type="dcterms:W3CDTF">2023-04-24T06:27:59Z</dcterms:modified>
</cp:coreProperties>
</file>