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Default Extension="gif" ContentType="image/gif"/>
  <Default Extension="jpg" ContentType="image/jpeg"/>
  <Default Extension="jpeg" ContentType="image/jpeg"/>
  <Default Extension="png" ContentType="image/png"/>
  <Default Extension="tiff" ContentType="image/tiff"/>
  <Default Extension="emf" ContentType="image/x-emf"/>
  <Default Extension="wmf" ContentType="image/x-w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state="visible" name="Sheet1" sheetId="1" r:id="rId4"/>
    <sheet state="visible" name="Sheet2" sheetId="2" r:id="rId5"/>
  </sheets>
</workbook>
</file>

<file path=xl/sharedStrings.xml><?xml version="1.0" encoding="utf-8"?>
<sst xmlns="http://schemas.openxmlformats.org/spreadsheetml/2006/main">
  <si>
    <t>Recall Number</t>
  </si>
  <si>
    <t>Recall Class</t>
  </si>
  <si>
    <t>Product</t>
  </si>
  <si>
    <t>Reason for Recall</t>
  </si>
  <si>
    <t>Pounds Recalled</t>
  </si>
  <si>
    <t>Undeclared Allergen</t>
  </si>
  <si>
    <t>Processing Defect</t>
  </si>
  <si>
    <t>Extraneous Material</t>
  </si>
  <si>
    <t>Salmonella</t>
  </si>
  <si>
    <t>Number of Recalls</t>
  </si>
  <si>
    <t>Number of Pounds Recalled</t>
  </si>
  <si>
    <t>Class</t>
  </si>
  <si>
    <t>I</t>
  </si>
  <si>
    <t>II</t>
  </si>
  <si>
    <t>III</t>
  </si>
  <si>
    <t>Listeria monocytogenes</t>
  </si>
  <si>
    <t>Species</t>
  </si>
  <si>
    <t>Beef</t>
  </si>
  <si>
    <t>Pork</t>
  </si>
  <si>
    <t>Poultry</t>
  </si>
  <si>
    <t>Undeclared Substance</t>
  </si>
  <si>
    <t>Other</t>
  </si>
  <si>
    <t>Recall Date</t>
  </si>
  <si>
    <t>Other**</t>
  </si>
  <si>
    <t>Reason For Recall</t>
  </si>
  <si>
    <t>Total</t>
  </si>
  <si>
    <t>Recall Summary for CY 2012</t>
  </si>
  <si>
    <t>CY 2012 Recalls</t>
  </si>
  <si>
    <t>001-2012</t>
  </si>
  <si>
    <t>002-2012</t>
  </si>
  <si>
    <t>003-2012</t>
  </si>
  <si>
    <t>004-2012</t>
  </si>
  <si>
    <t>005-2012</t>
  </si>
  <si>
    <t>006-2012</t>
  </si>
  <si>
    <t>007-2012</t>
  </si>
  <si>
    <t>008-2012</t>
  </si>
  <si>
    <t>009-2012</t>
  </si>
  <si>
    <t>010-2012</t>
  </si>
  <si>
    <t>011-2012</t>
  </si>
  <si>
    <t>012-2012</t>
  </si>
  <si>
    <t>013-2012</t>
  </si>
  <si>
    <t>014-2012</t>
  </si>
  <si>
    <t>015-2012</t>
  </si>
  <si>
    <t>016-2012</t>
  </si>
  <si>
    <t>017-2012</t>
  </si>
  <si>
    <t>018-2012</t>
  </si>
  <si>
    <t>019-2012</t>
  </si>
  <si>
    <t>020-2012</t>
  </si>
  <si>
    <t>021-2012</t>
  </si>
  <si>
    <t>022-2012</t>
  </si>
  <si>
    <t>023-2012</t>
  </si>
  <si>
    <t>024-2012</t>
  </si>
  <si>
    <t>025-2012</t>
  </si>
  <si>
    <t>026-2012</t>
  </si>
  <si>
    <t>027-2012</t>
  </si>
  <si>
    <t>028-2012</t>
  </si>
  <si>
    <t>029-2012</t>
  </si>
  <si>
    <t>030-2012</t>
  </si>
  <si>
    <t>031-2012</t>
  </si>
  <si>
    <t>032-2012</t>
  </si>
  <si>
    <t>033-2012</t>
  </si>
  <si>
    <t>034-2012</t>
  </si>
  <si>
    <t>035-2012</t>
  </si>
  <si>
    <t>036-2012</t>
  </si>
  <si>
    <t>037-2012</t>
  </si>
  <si>
    <t>038-2012</t>
  </si>
  <si>
    <t>039-2012</t>
  </si>
  <si>
    <t>040-2012</t>
  </si>
  <si>
    <t>Raw Stuffed Chicken Product</t>
  </si>
  <si>
    <t>Pork Dumpling Products</t>
  </si>
  <si>
    <t>Meat Lasagna Products</t>
  </si>
  <si>
    <t>RTE Pork Product</t>
  </si>
  <si>
    <t>Raw and RTE Pork Roll Products</t>
  </si>
  <si>
    <t>Smoked Bratwurst Product</t>
  </si>
  <si>
    <t>Steakhouse Burgers</t>
  </si>
  <si>
    <t>Turkey Burger Product</t>
  </si>
  <si>
    <t>Lamb Koftis</t>
  </si>
  <si>
    <t>Beef Samosa Products</t>
  </si>
  <si>
    <t>Chorizo Product</t>
  </si>
  <si>
    <t>Steamed BBQ Flavored Pork Buns</t>
  </si>
  <si>
    <t>Chicken Apple Sausage Products</t>
  </si>
  <si>
    <t>Stuffed, Layered Beef Products</t>
  </si>
  <si>
    <t>Chef Salad Products</t>
  </si>
  <si>
    <t>Frozen, Raw Chicken Breast Product</t>
  </si>
  <si>
    <t>Lasagna Products</t>
  </si>
  <si>
    <t>Sausage Products</t>
  </si>
  <si>
    <r>
      <t>Frozen Entr</t>
    </r>
    <r>
      <rPr>
        <rFont val="Calibri"/>
        <charset val="0"/>
        <family val="2"/>
        <color rgb="FF000000"/>
        <sz val="11"/>
      </rPr>
      <t>ées</t>
    </r>
  </si>
  <si>
    <t>Ground and Tenderized Beef Products</t>
  </si>
  <si>
    <t>Stuffed Potato Product</t>
  </si>
  <si>
    <t>Chicken Products</t>
  </si>
  <si>
    <t>Smoked Sausage Product</t>
  </si>
  <si>
    <t>Ground Beef Patties</t>
  </si>
  <si>
    <t>RTE Beef Sausage Products</t>
  </si>
  <si>
    <t>Pork Product</t>
  </si>
  <si>
    <t>Grilled Chicken Caesar Wrap</t>
  </si>
  <si>
    <t>Pizza Topping Products</t>
  </si>
  <si>
    <t>Country Breakfast Sausage</t>
  </si>
  <si>
    <t>Chili Products</t>
  </si>
  <si>
    <t>Meat and Poultry Products</t>
  </si>
  <si>
    <t>Cooked Pork Hocks</t>
  </si>
  <si>
    <t>Chicken Salad Products</t>
  </si>
  <si>
    <t>Cobb and Spinach Salads</t>
  </si>
  <si>
    <t>Cobb Salad Products</t>
  </si>
  <si>
    <t>Julienne Salad Products</t>
  </si>
  <si>
    <t>Beef Sirloin Products</t>
  </si>
  <si>
    <t>Seasoned Diced Beef Products</t>
  </si>
  <si>
    <t>Pizza Calzone Products</t>
  </si>
  <si>
    <t>Ovine</t>
  </si>
  <si>
    <t>041-2012</t>
  </si>
  <si>
    <t>042-2012</t>
  </si>
  <si>
    <t>043-2012</t>
  </si>
  <si>
    <t>044-2012</t>
  </si>
  <si>
    <t>045-2012</t>
  </si>
  <si>
    <t>046-2012</t>
  </si>
  <si>
    <t>047-2012</t>
  </si>
  <si>
    <t>048-2012</t>
  </si>
  <si>
    <t>049-2012</t>
  </si>
  <si>
    <t>050-2012</t>
  </si>
  <si>
    <t>051-2012</t>
  </si>
  <si>
    <t>052-2012</t>
  </si>
  <si>
    <t>053-2012</t>
  </si>
  <si>
    <t>054-2012</t>
  </si>
  <si>
    <t>055-2012</t>
  </si>
  <si>
    <t>056-2012</t>
  </si>
  <si>
    <t>057-2012</t>
  </si>
  <si>
    <t>058-2012</t>
  </si>
  <si>
    <t>059-2012</t>
  </si>
  <si>
    <t>Frozen, RTE Meat and Poultry Meatballs</t>
  </si>
  <si>
    <t>Corn Chowder Soup Products</t>
  </si>
  <si>
    <t>Ground Beef Products</t>
  </si>
  <si>
    <t>Chicken and Yam Pie Products</t>
  </si>
  <si>
    <t>Meat and Poultry Salad Products</t>
  </si>
  <si>
    <t>Frozen Bacon Cheeseburger Patties</t>
  </si>
  <si>
    <t>RTE Meat and Poultry Products</t>
  </si>
  <si>
    <t>Chorizo Sausage</t>
  </si>
  <si>
    <t>Beef Products</t>
  </si>
  <si>
    <t>Meat and Poultry Soup Products</t>
  </si>
  <si>
    <t>Turkey Sausage with Cheddar Cheese Products</t>
  </si>
  <si>
    <t>Frozen Boneless Rib-Shaped Patties with BBQ Sauce</t>
  </si>
  <si>
    <t>Grilled Chicken Caesar Salad Kits</t>
  </si>
  <si>
    <t>Ground Smoked Bacon Product</t>
  </si>
  <si>
    <t>Barbeque Chicken Salads</t>
  </si>
  <si>
    <t>RTE Chipotle Chicken Wrap Products</t>
  </si>
  <si>
    <t>060-2012</t>
  </si>
  <si>
    <t>061-2012</t>
  </si>
  <si>
    <t>062-2012</t>
  </si>
  <si>
    <t>063-2012</t>
  </si>
  <si>
    <t>064-2012</t>
  </si>
  <si>
    <t>065-2012</t>
  </si>
  <si>
    <t>066-2012</t>
  </si>
  <si>
    <t>067-2012</t>
  </si>
  <si>
    <t>068-2012</t>
  </si>
  <si>
    <t>069-2012</t>
  </si>
  <si>
    <t>070-2012</t>
  </si>
  <si>
    <t>071-2012</t>
  </si>
  <si>
    <t>072-2012</t>
  </si>
  <si>
    <t>073-2012</t>
  </si>
  <si>
    <t>074-2012</t>
  </si>
  <si>
    <t>Frozen Bratwurst Patties</t>
  </si>
  <si>
    <t>Crunchy Chicken Strip Products</t>
  </si>
  <si>
    <t>Bratwurst Sausage Products</t>
  </si>
  <si>
    <t>Corn Dog Products</t>
  </si>
  <si>
    <t>Chicken Quesadilla Product</t>
  </si>
  <si>
    <t>Boneless Chicken Wyngz</t>
  </si>
  <si>
    <t>Various Beef and Pork Products</t>
  </si>
  <si>
    <t>Maple Sausage Links and Patties</t>
  </si>
  <si>
    <t>Frozen Chicken Enchilada Products</t>
  </si>
  <si>
    <t>Chicken Breast Nugget Products</t>
  </si>
  <si>
    <t>Frozen, Fully Cooked Chicken Products</t>
  </si>
  <si>
    <t>Beef Tongue Products</t>
  </si>
  <si>
    <t>075-2012</t>
  </si>
  <si>
    <t>076-2012</t>
  </si>
  <si>
    <t>077-2012</t>
  </si>
  <si>
    <t>Kielbasa Products</t>
  </si>
  <si>
    <t>Chicken Empanadas</t>
  </si>
  <si>
    <t>078-2012</t>
  </si>
  <si>
    <t>079-2012</t>
  </si>
  <si>
    <t>080-2012</t>
  </si>
  <si>
    <t>081-2012</t>
  </si>
  <si>
    <t>082-2012</t>
  </si>
  <si>
    <t>RTE Beef and Cheese Pie Products</t>
  </si>
  <si>
    <t>Breaded Chicken Products</t>
  </si>
  <si>
    <t>Mortadella</t>
  </si>
  <si>
    <t>Pigs in the Blanket Products</t>
  </si>
  <si>
    <t>Frozen Honey BBQ Chicken Wing Products</t>
  </si>
  <si>
    <t>Canned Premium Chunk Chicken</t>
  </si>
  <si>
    <t>Bourbon Barbecue Sausage Products</t>
  </si>
  <si>
    <t>Frozen RTE Pizza Stick Products</t>
  </si>
  <si>
    <r>
      <t>Jalape</t>
    </r>
    <r>
      <rPr>
        <rFont val="Calibri"/>
        <charset val="0"/>
        <family val="2"/>
        <color rgb="FF000000"/>
        <sz val="11"/>
      </rPr>
      <t>ño Vienna Sausage Products</t>
    </r>
  </si>
  <si>
    <r>
      <rPr>
        <rFont val="Calibri"/>
        <charset val="0"/>
        <family val="2"/>
        <i/>
        <color rgb="FF000000"/>
        <sz val="11"/>
      </rPr>
      <t xml:space="preserve">E. coli </t>
    </r>
    <r>
      <rPr>
        <rFont val="Calibri"/>
        <charset val="0"/>
        <family val="2"/>
        <color rgb="FF000000"/>
        <sz val="11"/>
      </rPr>
      <t>O157:H7</t>
    </r>
  </si>
  <si>
    <t>Undetermined</t>
  </si>
  <si>
    <t>STEC*</t>
  </si>
  <si>
    <t>Mixed***</t>
  </si>
  <si>
    <t>** "Other" includes producing without inspection, unapproved source material, and specified risk materials, among others.</t>
  </si>
  <si>
    <t>*** "Mixed" refers to cases in which more than one type of meat or poultry species is included.</t>
  </si>
  <si>
    <r>
      <t xml:space="preserve">* "STEC" includes recalls due to Shiga toxin-producing E. coli (STEC). STEC organisms include </t>
    </r>
    <r>
      <rPr>
        <rFont val="Calibri"/>
        <charset val="0"/>
        <family val="2"/>
        <i/>
        <color rgb="FF000000"/>
        <sz val="11"/>
      </rPr>
      <t>E. coli</t>
    </r>
    <r>
      <rPr>
        <rFont val="Calibri"/>
        <charset val="0"/>
        <family val="2"/>
        <color rgb="FF000000"/>
        <sz val="11"/>
      </rPr>
      <t xml:space="preserve"> O157:H7, </t>
    </r>
    <r>
      <rPr>
        <rFont val="Calibri"/>
        <charset val="0"/>
        <family val="2"/>
        <i/>
        <color rgb="FF000000"/>
        <sz val="11"/>
      </rPr>
      <t>E. coli</t>
    </r>
    <r>
      <rPr>
        <rFont val="Calibri"/>
        <charset val="0"/>
        <family val="2"/>
        <color rgb="FF000000"/>
        <sz val="11"/>
      </rPr>
      <t xml:space="preserve"> O26, </t>
    </r>
    <r>
      <rPr>
        <rFont val="Calibri"/>
        <charset val="0"/>
        <family val="2"/>
        <i/>
        <color rgb="FF000000"/>
        <sz val="11"/>
      </rPr>
      <t>E. coli</t>
    </r>
    <r>
      <rPr>
        <rFont val="Calibri"/>
        <charset val="0"/>
        <family val="2"/>
        <color rgb="FF000000"/>
        <sz val="11"/>
      </rPr>
      <t xml:space="preserve"> O45, </t>
    </r>
    <r>
      <rPr>
        <rFont val="Calibri"/>
        <charset val="0"/>
        <family val="2"/>
        <i/>
        <color rgb="FF000000"/>
        <sz val="11"/>
      </rPr>
      <t>E. coli</t>
    </r>
    <r>
      <rPr>
        <rFont val="Calibri"/>
        <charset val="0"/>
        <family val="2"/>
        <color rgb="FF000000"/>
        <sz val="11"/>
      </rPr>
      <t xml:space="preserve"> O103, </t>
    </r>
    <r>
      <rPr>
        <rFont val="Calibri"/>
        <charset val="0"/>
        <family val="2"/>
        <i/>
        <color rgb="FF000000"/>
        <sz val="11"/>
      </rPr>
      <t>E. coli</t>
    </r>
    <r>
      <rPr>
        <rFont val="Calibri"/>
        <charset val="0"/>
        <family val="2"/>
        <color rgb="FF000000"/>
        <sz val="11"/>
      </rPr>
      <t xml:space="preserve"> O111, </t>
    </r>
    <r>
      <rPr>
        <rFont val="Calibri"/>
        <charset val="0"/>
        <family val="2"/>
        <i/>
        <color rgb="FF000000"/>
        <sz val="11"/>
      </rPr>
      <t>E. coli</t>
    </r>
    <r>
      <rPr>
        <rFont val="Calibri"/>
        <charset val="0"/>
        <family val="2"/>
        <color rgb="FF000000"/>
        <sz val="11"/>
      </rPr>
      <t xml:space="preserve"> O121, and </t>
    </r>
    <r>
      <rPr>
        <rFont val="Calibri"/>
        <charset val="0"/>
        <family val="2"/>
        <i/>
        <color rgb="FF000000"/>
        <sz val="11"/>
      </rPr>
      <t>E. coli</t>
    </r>
    <r>
      <rPr>
        <rFont val="Calibri"/>
        <charset val="0"/>
        <family val="2"/>
        <color rgb="FF000000"/>
        <sz val="11"/>
      </rPr>
      <t xml:space="preserve"> O145.</t>
    </r>
  </si>
  <si>
    <t>I</t>
  </si>
  <si>
    <t>I</t>
  </si>
  <si>
    <t>II</t>
  </si>
  <si>
    <t>II</t>
  </si>
  <si>
    <t>III</t>
  </si>
  <si>
    <t>III</t>
  </si>
  <si>
    <t>E. coli O157:H7</t>
  </si>
  <si>
    <t>E. coli O157:H7</t>
  </si>
  <si>
    <t>Listeria monocytogenes</t>
  </si>
  <si>
    <t>Listeria monocytogenes</t>
  </si>
  <si>
    <t>Salmonella</t>
  </si>
  <si>
    <t>Salmonella</t>
  </si>
  <si>
    <t>Undeclared Allergen</t>
  </si>
  <si>
    <t>Undeclared Allergen</t>
  </si>
  <si>
    <t>Extraneous Material</t>
  </si>
  <si>
    <t>Extraneous Material</t>
  </si>
  <si>
    <t>Processing Defect</t>
  </si>
  <si>
    <t>Processing Defect</t>
  </si>
  <si>
    <t>Undeclared Substance</t>
  </si>
  <si>
    <t>Undeclared Substance</t>
  </si>
  <si>
    <t>Other</t>
  </si>
  <si>
    <t>Other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</si>
</sst>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dr="http://schemas.openxmlformats.org/drawingml/2006/spreadsheetDrawing" count="10" mc:Ignorable="x14ac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m\ dd\ yyyy"/>
    <numFmt numFmtId="165" formatCode="mmm\ d\ yyyy"/>
  </numFmts>
  <fonts count="28"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i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color rgb="FF000000"/>
      <sz val="11"/>
    </font>
    <font>
      <name val="Calibri"/>
      <charset val="0"/>
      <family val="2"/>
      <b/>
      <color rgb="FF000000"/>
      <sz val="11"/>
    </font>
    <font>
      <name val="Calibri"/>
      <charset val="0"/>
      <family val="2"/>
      <b/>
      <i/>
      <color rgb="FF000000"/>
      <sz val="11"/>
    </font>
    <font>
      <name val="Calibri"/>
      <charset val="0"/>
      <family val="2"/>
      <i/>
      <color rgb="FF000000"/>
      <sz val="11"/>
    </font>
    <font>
      <name val="Calibri"/>
      <charset val="0"/>
      <family val="2"/>
      <color rgb="FFFFFFFF"/>
      <sz val="11"/>
    </font>
    <font>
      <name val="Calibri"/>
      <charset val="0"/>
      <family val="2"/>
      <b/>
      <color rgb="FFFFFFFF"/>
      <sz val="11"/>
    </font>
    <font>
      <name val="Cambria"/>
      <charset val="0"/>
      <family val="2"/>
      <b/>
      <color rgb="FF003366"/>
      <sz val="18"/>
    </font>
    <font>
      <name val="Calibri"/>
      <charset val="0"/>
      <family val="2"/>
      <b/>
      <color rgb="FF003366"/>
      <sz val="15"/>
    </font>
    <font>
      <name val="Calibri"/>
      <charset val="0"/>
      <family val="2"/>
      <b/>
      <color rgb="FF003366"/>
      <sz val="13"/>
    </font>
    <font>
      <name val="Calibri"/>
      <charset val="0"/>
      <family val="2"/>
      <b/>
      <color rgb="FF003366"/>
      <sz val="11"/>
    </font>
    <font>
      <name val="Calibri"/>
      <charset val="0"/>
      <family val="2"/>
      <color rgb="FF008000"/>
      <sz val="11"/>
    </font>
    <font>
      <name val="Calibri"/>
      <charset val="0"/>
      <family val="2"/>
      <color rgb="FF800080"/>
      <sz val="11"/>
    </font>
    <font>
      <name val="Calibri"/>
      <charset val="0"/>
      <family val="2"/>
      <color rgb="FF993300"/>
      <sz val="11"/>
    </font>
    <font>
      <name val="Calibri"/>
      <charset val="0"/>
      <family val="2"/>
      <color rgb="FF333399"/>
      <sz val="11"/>
    </font>
    <font>
      <name val="Calibri"/>
      <charset val="0"/>
      <family val="2"/>
      <b/>
      <color rgb="FF333333"/>
      <sz val="11"/>
    </font>
    <font>
      <name val="Calibri"/>
      <charset val="0"/>
      <family val="2"/>
      <b/>
      <color rgb="FFFF9900"/>
      <sz val="11"/>
    </font>
    <font>
      <name val="Calibri"/>
      <charset val="0"/>
      <family val="2"/>
      <color rgb="FFFF9900"/>
      <sz val="11"/>
    </font>
    <font>
      <name val="Calibri"/>
      <charset val="0"/>
      <family val="2"/>
      <color rgb="FFFF0000"/>
      <sz val="11"/>
    </font>
    <font>
      <name val="Calibri"/>
      <charset val="0"/>
      <family val="2"/>
      <i/>
      <color rgb="FF808080"/>
      <sz val="11"/>
    </font>
    <font>
      <name val="Calibri"/>
      <charset val="0"/>
      <family val="2"/>
      <color rgb="FF0000FF"/>
      <sz val="11"/>
      <u val="single"/>
    </font>
    <font>
      <name val="Calibri"/>
      <charset val="0"/>
      <family val="2"/>
      <color rgb="FF800080"/>
      <sz val="11"/>
      <u val="single"/>
    </font>
    <font>
      <name val="Calibri"/>
      <charset val="0"/>
      <family val="2"/>
      <i/>
      <color rgb="FFFF0000"/>
      <sz val="11"/>
    </font>
  </fonts>
  <fills count="24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FF99CC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rgb="FFCCFFFF"/>
      </patternFill>
    </fill>
    <fill>
      <patternFill patternType="solid">
        <fgColor rgb="FFFFCC99"/>
      </patternFill>
    </fill>
    <fill>
      <patternFill patternType="solid">
        <fgColor rgb="FF99CCFF"/>
      </patternFill>
    </fill>
    <fill>
      <patternFill patternType="solid">
        <fgColor rgb="FFFF8080"/>
      </patternFill>
    </fill>
    <fill>
      <patternFill patternType="solid">
        <fgColor rgb="FF00FF00"/>
      </patternFill>
    </fill>
    <fill>
      <patternFill patternType="solid">
        <fgColor rgb="FFFFCC00"/>
      </patternFill>
    </fill>
    <fill>
      <patternFill patternType="solid">
        <fgColor rgb="FF0066CC"/>
      </patternFill>
    </fill>
    <fill>
      <patternFill patternType="solid">
        <fgColor rgb="FF800080"/>
      </patternFill>
    </fill>
    <fill>
      <patternFill patternType="solid">
        <fgColor rgb="FF33CCCC"/>
      </patternFill>
    </fill>
    <fill>
      <patternFill patternType="solid">
        <fgColor rgb="FFFF9900"/>
      </patternFill>
    </fill>
    <fill>
      <patternFill patternType="solid">
        <fgColor rgb="FF333399"/>
      </patternFill>
    </fill>
    <fill>
      <patternFill patternType="solid">
        <fgColor rgb="FFFF0000"/>
      </patternFill>
    </fill>
    <fill>
      <patternFill patternType="solid">
        <fgColor rgb="FF339966"/>
      </patternFill>
    </fill>
    <fill>
      <patternFill patternType="solid">
        <fgColor rgb="FFFF6600"/>
      </patternFill>
    </fill>
    <fill>
      <patternFill patternType="solid">
        <fgColor rgb="FFC0C0C0"/>
      </patternFill>
    </fill>
    <fill>
      <patternFill patternType="solid">
        <fgColor rgb="FF969696"/>
      </patternFill>
    </fill>
    <fill>
      <patternFill patternType="solid">
        <fgColor rgb="FFFFFF99"/>
      </patternFill>
    </fill>
    <fill>
      <patternFill patternType="solid">
        <fgColor rgb="FFFFFFCC"/>
      </patternFill>
    </fill>
  </fills>
  <borders count="20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>
        <color rgb="FF000000"/>
      </diagonal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333399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C0C0C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medium">
        <color rgb="FF0066CC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double">
        <color rgb="FFFF9900"/>
      </bottom>
      <diagonal style="none">
        <color rgb="FF000000"/>
      </diagonal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 style="none">
        <color rgb="FF000000"/>
      </diagonal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333399"/>
      </top>
      <bottom style="double">
        <color rgb="FF333399"/>
      </bottom>
      <diagonal style="none">
        <color rgb="FF000000"/>
      </diagonal>
    </border>
    <border>
      <left style="medium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 style="none">
        <color rgb="FF000000"/>
      </diagonal>
    </border>
    <border>
      <left style="medium">
        <color rgb="FF333399"/>
      </left>
      <right style="thick">
        <color rgb="FF333399"/>
      </right>
      <top style="medium">
        <color rgb="FF333399"/>
      </top>
      <bottom style="medium">
        <color rgb="FF333399"/>
      </bottom>
      <diagonal style="none">
        <color rgb="FF000000"/>
      </diagonal>
    </border>
    <border>
      <left style="medium">
        <color rgb="FF333399"/>
      </left>
      <right style="medium">
        <color rgb="FF333399"/>
      </right>
      <top style="medium">
        <color rgb="FF333399"/>
      </top>
      <bottom style="thick">
        <color rgb="FF333399"/>
      </bottom>
      <diagonal style="none">
        <color rgb="FF000000"/>
      </diagonal>
    </border>
    <border>
      <left style="medium">
        <color rgb="FF333399"/>
      </left>
      <right style="thick">
        <color rgb="FF333399"/>
      </right>
      <top style="medium">
        <color rgb="FF333399"/>
      </top>
      <bottom style="thick">
        <color rgb="FF333399"/>
      </bottom>
      <diagonal style="none">
        <color rgb="FF000000"/>
      </diagonal>
    </border>
    <border>
      <left style="thick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 style="none">
        <color rgb="FF000000"/>
      </diagonal>
    </border>
    <border>
      <left style="thick">
        <color rgb="FF333399"/>
      </left>
      <right style="medium">
        <color rgb="FF333399"/>
      </right>
      <top style="medium">
        <color rgb="FF333399"/>
      </top>
      <bottom style="thick">
        <color rgb="FF333399"/>
      </bottom>
      <diagonal style="none">
        <color rgb="FF000000"/>
      </diagonal>
    </border>
    <border>
      <left style="thick">
        <color rgb="FF333399"/>
      </left>
      <right style="medium">
        <color rgb="FF333399"/>
      </right>
      <top style="thick">
        <color rgb="FF333399"/>
      </top>
      <bottom style="medium">
        <color rgb="FF333399"/>
      </bottom>
      <diagonal style="none">
        <color rgb="FF000000"/>
      </diagonal>
    </border>
    <border>
      <left style="medium">
        <color rgb="FF333399"/>
      </left>
      <right style="medium">
        <color rgb="FF333399"/>
      </right>
      <top style="thick">
        <color rgb="FF333399"/>
      </top>
      <bottom style="medium">
        <color rgb="FF333399"/>
      </bottom>
      <diagonal style="none">
        <color rgb="FF000000"/>
      </diagonal>
    </border>
    <border>
      <left style="medium">
        <color rgb="FF333399"/>
      </left>
      <right style="thick">
        <color rgb="FF333399"/>
      </right>
      <top style="thick">
        <color rgb="FF333399"/>
      </top>
      <bottom style="medium">
        <color rgb="FF333399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ck">
        <color rgb="FF333399"/>
      </top>
      <bottom style="none">
        <color rgb="FF000000"/>
      </bottom>
      <diagonal style="none">
        <color rgb="FF000000"/>
      </diagonal>
    </border>
  </borders>
  <cellStyleXfs count="63">
    <xf numFmtId="0" fontId="0" fillId="0" borderId="0" xfId="0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0" fontId="6" fillId="5" borderId="0" xfId="0" applyFont="1" applyFill="1"/>
    <xf numFmtId="0" fontId="6" fillId="8" borderId="0" xfId="0" applyFont="1" applyFill="1"/>
    <xf numFmtId="0" fontId="6" fillId="11" borderId="0" xfId="0" applyFont="1" applyFill="1"/>
    <xf numFmtId="0" fontId="10" fillId="12" borderId="0" xfId="0" applyFont="1" applyFill="1"/>
    <xf numFmtId="0" fontId="10" fillId="9" borderId="0" xfId="0" applyFont="1" applyFill="1"/>
    <xf numFmtId="0" fontId="10" fillId="10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18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9" borderId="0" xfId="0" applyFont="1" applyFill="1"/>
    <xf numFmtId="0" fontId="17" fillId="3" borderId="0" xfId="0" applyFont="1" applyFill="1"/>
    <xf numFmtId="0" fontId="21" fillId="20" borderId="1" xfId="0" applyFont="1" applyFill="1" applyBorder="1"/>
    <xf numFmtId="0" fontId="11" fillId="21" borderId="2" xfId="0" applyFont="1" applyFill="1" applyBorder="1"/>
    <xf numFmtId="43" fontId="6" fillId="0" borderId="0" xfId="0" applyNumberFormat="1" applyFont="1"/>
    <xf numFmtId="41" fontId="6" fillId="0" borderId="0" xfId="0" applyNumberFormat="1" applyFont="1"/>
    <xf numFmtId="44" fontId="6" fillId="0" borderId="0" xfId="0" applyNumberFormat="1" applyFont="1"/>
    <xf numFmtId="42" fontId="6" fillId="0" borderId="0" xfId="0" applyNumberFormat="1" applyFont="1"/>
    <xf numFmtId="0" fontId="24" fillId="0" borderId="0" xfId="0" applyFont="1"/>
    <xf numFmtId="0" fontId="26" fillId="0" borderId="0" xfId="0" applyFont="1" applyAlignment="1" applyProtection="1">
      <alignment vertical="top"/>
      <protection locked="0"/>
    </xf>
    <xf numFmtId="0" fontId="16" fillId="4" borderId="0" xfId="0" applyFont="1" applyFill="1"/>
    <xf numFmtId="0" fontId="13" fillId="0" borderId="3" xfId="0" applyFont="1" applyBorder="1"/>
    <xf numFmtId="0" fontId="14" fillId="0" borderId="4" xfId="0" applyFont="1" applyBorder="1"/>
    <xf numFmtId="0" fontId="15" fillId="0" borderId="5" xfId="0" applyFont="1" applyBorder="1"/>
    <xf numFmtId="0" fontId="15" fillId="0" borderId="0" xfId="0" applyFont="1"/>
    <xf numFmtId="0" fontId="25" fillId="0" borderId="0" xfId="0" applyFont="1" applyAlignment="1" applyProtection="1">
      <alignment vertical="top"/>
      <protection locked="0"/>
    </xf>
    <xf numFmtId="0" fontId="19" fillId="7" borderId="1" xfId="0" applyFont="1" applyFill="1" applyBorder="1"/>
    <xf numFmtId="0" fontId="22" fillId="0" borderId="6" xfId="0" applyFont="1" applyBorder="1"/>
    <xf numFmtId="0" fontId="18" fillId="22" borderId="0" xfId="0" applyFont="1" applyFill="1"/>
    <xf numFmtId="0" fontId="6" fillId="23" borderId="7" xfId="0" applyFont="1" applyFill="1" applyBorder="1"/>
    <xf numFmtId="0" fontId="20" fillId="20" borderId="8" xfId="0" applyFont="1" applyFill="1" applyBorder="1"/>
    <xf numFmtId="9" fontId="6" fillId="0" borderId="0" xfId="0" applyNumberFormat="1" applyFont="1"/>
    <xf numFmtId="0" fontId="12" fillId="0" borderId="0" xfId="0" applyFont="1"/>
    <xf numFmtId="0" fontId="7" fillId="0" borderId="9" xfId="0" applyFont="1" applyBorder="1"/>
    <xf numFmtId="0" fontId="23" fillId="0" borderId="0" xfId="0" applyFont="1"/>
  </cellStyleXfs>
  <cellXfs count="58">
    <xf numFmtId="0" fontId="0" fillId="0" borderId="0" xfId="0"/>
    <xf numFmtId="0" fontId="7" fillId="8" borderId="10" xfId="0" applyFont="1" applyFill="1" applyBorder="1" applyAlignment="1">
      <alignment horizontal="center" vertical="center"/>
    </xf>
    <xf numFmtId="3" fontId="7" fillId="8" borderId="11" xfId="0" applyNumberFormat="1" applyFont="1" applyFill="1" applyBorder="1" applyAlignment="1">
      <alignment horizontal="center" vertical="center"/>
    </xf>
    <xf numFmtId="0" fontId="0" fillId="2" borderId="10" xfId="0" applyFill="1" applyBorder="1"/>
    <xf numFmtId="3" fontId="0" fillId="2" borderId="11" xfId="0" applyNumberFormat="1" applyFill="1" applyBorder="1"/>
    <xf numFmtId="0" fontId="0" fillId="2" borderId="12" xfId="0" applyFill="1" applyBorder="1"/>
    <xf numFmtId="3" fontId="0" fillId="2" borderId="13" xfId="0" applyNumberFormat="1" applyFill="1" applyBorder="1"/>
    <xf numFmtId="0" fontId="7" fillId="8" borderId="10" xfId="0" applyFont="1" applyFill="1" applyBorder="1"/>
    <xf numFmtId="0" fontId="0" fillId="2" borderId="11" xfId="0" applyFill="1" applyBorder="1"/>
    <xf numFmtId="0" fontId="8" fillId="8" borderId="10" xfId="0" applyFont="1" applyFill="1" applyBorder="1"/>
    <xf numFmtId="0" fontId="7" fillId="8" borderId="12" xfId="0" applyFon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10" xfId="0" applyFill="1" applyBorder="1" applyAlignment="1">
      <alignment vertical="top"/>
    </xf>
    <xf numFmtId="164" fontId="7" fillId="8" borderId="14" xfId="0" applyNumberFormat="1" applyFont="1" applyFill="1" applyBorder="1" applyAlignment="1">
      <alignment horizontal="center" vertical="center"/>
    </xf>
    <xf numFmtId="49" fontId="7" fillId="8" borderId="10" xfId="0" applyNumberFormat="1" applyFont="1" applyFill="1" applyBorder="1" applyAlignment="1">
      <alignment horizontal="center" vertical="center"/>
    </xf>
    <xf numFmtId="49" fontId="9" fillId="2" borderId="10" xfId="0" applyNumberFormat="1" applyFont="1" applyFill="1" applyBorder="1" applyAlignment="1">
      <alignment vertical="top"/>
    </xf>
    <xf numFmtId="49" fontId="0" fillId="2" borderId="10" xfId="0" applyNumberFormat="1" applyFill="1" applyBorder="1" applyAlignment="1">
      <alignment vertical="top"/>
    </xf>
    <xf numFmtId="3" fontId="0" fillId="2" borderId="11" xfId="0" applyNumberFormat="1" applyFill="1" applyBorder="1" applyAlignment="1">
      <alignment horizontal="right" vertical="top"/>
    </xf>
    <xf numFmtId="49" fontId="0" fillId="0" borderId="0" xfId="0" applyNumberFormat="1"/>
    <xf numFmtId="3" fontId="0" fillId="0" borderId="0" xfId="0" applyNumberFormat="1" applyAlignment="1">
      <alignment horizontal="right"/>
    </xf>
    <xf numFmtId="0" fontId="7" fillId="8" borderId="10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2" borderId="10" xfId="0" applyNumberFormat="1" applyFill="1" applyBorder="1" applyAlignment="1">
      <alignment vertical="top"/>
    </xf>
    <xf numFmtId="3" fontId="0" fillId="2" borderId="11" xfId="0" applyNumberFormat="1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3" fontId="0" fillId="2" borderId="13" xfId="0" applyNumberFormat="1" applyFill="1" applyBorder="1" applyAlignment="1">
      <alignment vertical="top"/>
    </xf>
    <xf numFmtId="0" fontId="10" fillId="16" borderId="14" xfId="0" applyFont="1" applyFill="1" applyBorder="1"/>
    <xf numFmtId="0" fontId="0" fillId="8" borderId="10" xfId="0" applyFill="1" applyBorder="1"/>
    <xf numFmtId="0" fontId="7" fillId="8" borderId="11" xfId="0" applyFont="1" applyFill="1" applyBorder="1"/>
    <xf numFmtId="0" fontId="11" fillId="16" borderId="14" xfId="0" applyFont="1" applyFill="1" applyBorder="1"/>
    <xf numFmtId="0" fontId="7" fillId="2" borderId="10" xfId="0" applyFont="1" applyFill="1" applyBorder="1"/>
    <xf numFmtId="3" fontId="7" fillId="2" borderId="11" xfId="0" applyNumberFormat="1" applyFont="1" applyFill="1" applyBorder="1"/>
    <xf numFmtId="0" fontId="7" fillId="2" borderId="11" xfId="0" applyFont="1" applyFill="1" applyBorder="1"/>
    <xf numFmtId="0" fontId="0" fillId="2" borderId="12" xfId="0" applyFill="1" applyBorder="1" applyAlignment="1">
      <alignment horizontal="left" vertical="top"/>
    </xf>
    <xf numFmtId="165" fontId="0" fillId="2" borderId="14" xfId="0" applyNumberFormat="1" applyFill="1" applyBorder="1" applyAlignment="1">
      <alignment vertical="top"/>
    </xf>
    <xf numFmtId="165" fontId="0" fillId="2" borderId="15" xfId="0" applyNumberFormat="1" applyFill="1" applyBorder="1" applyAlignment="1">
      <alignment vertical="top"/>
    </xf>
    <xf numFmtId="0" fontId="11" fillId="16" borderId="16" xfId="0" applyFont="1" applyFill="1" applyBorder="1" applyAlignment="1">
      <alignment horizontal="center"/>
    </xf>
    <xf numFmtId="0" fontId="11" fillId="16" borderId="17" xfId="0" applyFont="1" applyFill="1" applyBorder="1" applyAlignment="1">
      <alignment horizontal="center"/>
    </xf>
    <xf numFmtId="0" fontId="11" fillId="16" borderId="18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1" fillId="16" borderId="16" xfId="0" applyFont="1" applyFill="1" applyBorder="1" applyAlignment="1">
      <alignment horizontal="center"/>
    </xf>
    <xf numFmtId="0" fontId="11" fillId="16" borderId="17" xfId="0" applyFont="1" applyFill="1" applyBorder="1" applyAlignment="1">
      <alignment horizontal="center"/>
    </xf>
    <xf numFmtId="0" fontId="11" fillId="16" borderId="18" xfId="0" applyFont="1" applyFill="1" applyBorder="1" applyAlignment="1">
      <alignment horizontal="center"/>
    </xf>
    <xf numFmtId="0" fontId="11" fillId="16" borderId="14" xfId="0" applyFont="1" applyFill="1" applyBorder="1" applyAlignment="1">
      <alignment vertical="top"/>
    </xf>
    <xf numFmtId="0" fontId="11" fillId="16" borderId="15" xfId="0" applyFont="1" applyFill="1" applyBorder="1" applyAlignment="1">
      <alignment vertical="top"/>
    </xf>
    <xf numFmtId="0" fontId="0" fillId="0" borderId="19" xfId="0" applyBorder="1" applyAlignment="1">
      <alignment horizontal="left" vertical="center" wrapText="1"/>
    </xf>
    <xf numFmtId="165" fontId="23" fillId="2" borderId="14" xfId="0" applyNumberFormat="1" applyFont="1" applyFill="1" applyBorder="1" applyAlignment="1">
      <alignment vertical="top"/>
    </xf>
    <xf numFmtId="0" fontId="23" fillId="2" borderId="10" xfId="0" applyFont="1" applyFill="1" applyBorder="1" applyAlignment="1">
      <alignment vertical="top"/>
    </xf>
    <xf numFmtId="0" fontId="23" fillId="2" borderId="10" xfId="0" applyFont="1" applyFill="1" applyBorder="1" applyAlignment="1">
      <alignment horizontal="left" vertical="top"/>
    </xf>
    <xf numFmtId="3" fontId="23" fillId="2" borderId="11" xfId="0" applyNumberFormat="1" applyFont="1" applyFill="1" applyBorder="1" applyAlignment="1">
      <alignment vertical="top"/>
    </xf>
    <xf numFmtId="0" fontId="23" fillId="0" borderId="0" xfId="0" applyFont="1"/>
    <xf numFmtId="49" fontId="27" fillId="2" borderId="10" xfId="0" applyNumberFormat="1" applyFont="1" applyFill="1" applyBorder="1" applyAlignment="1">
      <alignment vertical="top"/>
    </xf>
    <xf numFmtId="3" fontId="23" fillId="2" borderId="11" xfId="0" applyNumberFormat="1" applyFont="1" applyFill="1" applyBorder="1" applyAlignment="1">
      <alignment horizontal="right" vertical="top"/>
    </xf>
    <xf numFmtId="49" fontId="23" fillId="2" borderId="10" xfId="0" applyNumberFormat="1" applyFont="1" applyFill="1" applyBorder="1" applyAlignment="1">
      <alignment vertical="top"/>
    </xf>
  </cell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theme" Target="theme/theme1.xml" TargetMode="Internal"/><Relationship Id="rId2" Type="http://schemas.openxmlformats.org/officeDocument/2006/relationships/styles" Target="styles.xml" TargetMode="Internal"/><Relationship Id="rId3" Type="http://schemas.openxmlformats.org/officeDocument/2006/relationships/sharedStrings" Target="sharedStrings.xml" TargetMode="Internal"/><Relationship Id="rId4" Type="http://schemas.openxmlformats.org/officeDocument/2006/relationships/worksheet" Target="worksheets/sheet1.xml" TargetMode="Internal"/><Relationship Id="rId5" Type="http://schemas.openxmlformats.org/officeDocument/2006/relationships/worksheet" Target="worksheets/sheet2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H7" sqref="H7"/>
    </sheetView>
  </sheetViews>
  <sheetFormatPr baseColWidth="8" defaultRowHeight="15"/>
  <cols>
    <col min="1" max="1" width="13.140625" style="11" customWidth="1"/>
    <col min="2" max="2" width="14.5703125" style="12" customWidth="1"/>
    <col min="3" max="3" width="12.85546875" style="23" customWidth="1"/>
    <col min="4" max="4" width="53.28515625" customWidth="1"/>
    <col min="5" max="5" width="23" style="19" customWidth="1"/>
    <col min="6" max="6" width="21.28515625" style="20" customWidth="1"/>
  </cols>
  <sheetData>
    <row r="1">
      <c r="A1" s="39" t="s">
        <v>27</v>
      </c>
      <c r="B1" s="40"/>
      <c r="C1" s="40"/>
      <c r="D1" s="40"/>
      <c r="E1" s="40"/>
      <c r="F1" s="41"/>
    </row>
    <row r="2">
      <c r="A2" s="14" t="s">
        <v>22</v>
      </c>
      <c r="B2" s="1" t="s">
        <v>0</v>
      </c>
      <c r="C2" s="21" t="s">
        <v>1</v>
      </c>
      <c r="D2" s="1" t="s">
        <v>2</v>
      </c>
      <c r="E2" s="15" t="s">
        <v>3</v>
      </c>
      <c r="F2" s="2" t="s">
        <v>4</v>
      </c>
    </row>
    <row r="3">
      <c r="A3" s="37">
        <v>40922</v>
      </c>
      <c r="B3" s="13" t="s">
        <v>28</v>
      </c>
      <c r="C3" s="22" t="s">
        <v>12</v>
      </c>
      <c r="D3" s="13" t="s">
        <v>105</v>
      </c>
      <c r="E3" s="17" t="s">
        <v>7</v>
      </c>
      <c r="F3" s="18">
        <v>3104</v>
      </c>
    </row>
    <row r="4">
      <c r="A4" s="37">
        <v>40935</v>
      </c>
      <c r="B4" s="13" t="s">
        <v>29</v>
      </c>
      <c r="C4" s="22" t="s">
        <v>12</v>
      </c>
      <c r="D4" s="13" t="s">
        <v>104</v>
      </c>
      <c r="E4" s="17" t="s">
        <v>5</v>
      </c>
      <c r="F4" s="18">
        <v>2645</v>
      </c>
    </row>
    <row r="5">
      <c r="A5" s="37">
        <v>40935</v>
      </c>
      <c r="B5" s="13" t="s">
        <v>30</v>
      </c>
      <c r="C5" s="22" t="s">
        <v>12</v>
      </c>
      <c r="D5" s="13" t="s">
        <v>103</v>
      </c>
      <c r="E5" s="16" t="s">
        <v>15</v>
      </c>
      <c r="F5" s="18">
        <v>118</v>
      </c>
    </row>
    <row r="6">
      <c r="A6" s="37">
        <v>40941</v>
      </c>
      <c r="B6" s="13" t="s">
        <v>31</v>
      </c>
      <c r="C6" s="22" t="s">
        <v>12</v>
      </c>
      <c r="D6" s="13" t="s">
        <v>82</v>
      </c>
      <c r="E6" s="16" t="s">
        <v>15</v>
      </c>
      <c r="F6" s="18">
        <v>23</v>
      </c>
    </row>
    <row r="7">
      <c r="A7" s="37">
        <v>40942</v>
      </c>
      <c r="B7" s="13" t="s">
        <v>32</v>
      </c>
      <c r="C7" s="22" t="s">
        <v>12</v>
      </c>
      <c r="D7" s="13" t="s">
        <v>102</v>
      </c>
      <c r="E7" s="16" t="s">
        <v>15</v>
      </c>
      <c r="F7" s="18">
        <v>515</v>
      </c>
    </row>
    <row r="8">
      <c r="A8" s="37">
        <v>40942</v>
      </c>
      <c r="B8" s="13" t="s">
        <v>33</v>
      </c>
      <c r="C8" s="22" t="s">
        <v>12</v>
      </c>
      <c r="D8" s="13" t="s">
        <v>101</v>
      </c>
      <c r="E8" s="16" t="s">
        <v>15</v>
      </c>
      <c r="F8" s="18">
        <v>389</v>
      </c>
    </row>
    <row r="9">
      <c r="A9" s="37">
        <v>40946</v>
      </c>
      <c r="B9" s="13" t="s">
        <v>34</v>
      </c>
      <c r="C9" s="22" t="s">
        <v>12</v>
      </c>
      <c r="D9" s="13" t="s">
        <v>100</v>
      </c>
      <c r="E9" s="16" t="s">
        <v>15</v>
      </c>
      <c r="F9" s="18">
        <v>1200</v>
      </c>
    </row>
    <row r="10">
      <c r="A10" s="37">
        <v>40949</v>
      </c>
      <c r="B10" s="13" t="s">
        <v>35</v>
      </c>
      <c r="C10" s="22" t="s">
        <v>13</v>
      </c>
      <c r="D10" s="13" t="s">
        <v>99</v>
      </c>
      <c r="E10" s="17" t="s">
        <v>5</v>
      </c>
      <c r="F10" s="18">
        <v>25600</v>
      </c>
    </row>
    <row r="11" s="54" customFormat="1">
      <c r="A11" s="50">
        <v>40954</v>
      </c>
      <c r="B11" s="51" t="s">
        <v>36</v>
      </c>
      <c r="C11" s="52" t="s">
        <v>12</v>
      </c>
      <c r="D11" s="51" t="s">
        <v>98</v>
      </c>
      <c r="E11" s="57" t="s">
        <v>21</v>
      </c>
      <c r="F11" s="56" t="s">
        <v>190</v>
      </c>
    </row>
    <row r="12">
      <c r="A12" s="37">
        <v>40955</v>
      </c>
      <c r="B12" s="13" t="s">
        <v>37</v>
      </c>
      <c r="C12" s="22" t="s">
        <v>12</v>
      </c>
      <c r="D12" s="13" t="s">
        <v>97</v>
      </c>
      <c r="E12" s="17" t="s">
        <v>21</v>
      </c>
      <c r="F12" s="18">
        <v>3800</v>
      </c>
    </row>
    <row r="13">
      <c r="A13" s="37">
        <v>40966</v>
      </c>
      <c r="B13" s="13" t="s">
        <v>38</v>
      </c>
      <c r="C13" s="22" t="s">
        <v>14</v>
      </c>
      <c r="D13" s="13" t="s">
        <v>96</v>
      </c>
      <c r="E13" s="17" t="s">
        <v>20</v>
      </c>
      <c r="F13" s="18">
        <v>200</v>
      </c>
    </row>
    <row r="14">
      <c r="A14" s="37">
        <v>40970</v>
      </c>
      <c r="B14" s="13" t="s">
        <v>39</v>
      </c>
      <c r="C14" s="22" t="s">
        <v>13</v>
      </c>
      <c r="D14" s="13" t="s">
        <v>187</v>
      </c>
      <c r="E14" s="17" t="s">
        <v>21</v>
      </c>
      <c r="F14" s="18">
        <v>147</v>
      </c>
    </row>
    <row r="15">
      <c r="A15" s="37">
        <v>40974</v>
      </c>
      <c r="B15" s="13" t="s">
        <v>40</v>
      </c>
      <c r="C15" s="22" t="s">
        <v>13</v>
      </c>
      <c r="D15" s="13" t="s">
        <v>95</v>
      </c>
      <c r="E15" s="17" t="s">
        <v>5</v>
      </c>
      <c r="F15" s="18">
        <v>12060</v>
      </c>
    </row>
    <row r="16">
      <c r="A16" s="37">
        <v>40985</v>
      </c>
      <c r="B16" s="13" t="s">
        <v>41</v>
      </c>
      <c r="C16" s="22" t="s">
        <v>12</v>
      </c>
      <c r="D16" s="13" t="s">
        <v>94</v>
      </c>
      <c r="E16" s="17" t="s">
        <v>5</v>
      </c>
      <c r="F16" s="18">
        <v>1784</v>
      </c>
    </row>
    <row r="17">
      <c r="A17" s="37">
        <v>40987</v>
      </c>
      <c r="B17" s="13" t="s">
        <v>42</v>
      </c>
      <c r="C17" s="22" t="s">
        <v>14</v>
      </c>
      <c r="D17" s="13" t="s">
        <v>93</v>
      </c>
      <c r="E17" s="17" t="s">
        <v>21</v>
      </c>
      <c r="F17" s="18">
        <v>84587</v>
      </c>
    </row>
    <row r="18">
      <c r="A18" s="37">
        <v>40989</v>
      </c>
      <c r="B18" s="13" t="s">
        <v>43</v>
      </c>
      <c r="C18" s="22" t="s">
        <v>12</v>
      </c>
      <c r="D18" s="13" t="s">
        <v>92</v>
      </c>
      <c r="E18" s="16" t="s">
        <v>15</v>
      </c>
      <c r="F18" s="18">
        <v>2373</v>
      </c>
    </row>
    <row r="19">
      <c r="A19" s="37">
        <v>40992</v>
      </c>
      <c r="B19" s="13" t="s">
        <v>44</v>
      </c>
      <c r="C19" s="22" t="s">
        <v>12</v>
      </c>
      <c r="D19" s="13" t="s">
        <v>91</v>
      </c>
      <c r="E19" s="17" t="s">
        <v>189</v>
      </c>
      <c r="F19" s="18">
        <v>16800</v>
      </c>
    </row>
    <row r="20">
      <c r="A20" s="37">
        <v>40994</v>
      </c>
      <c r="B20" s="13" t="s">
        <v>45</v>
      </c>
      <c r="C20" s="22" t="s">
        <v>12</v>
      </c>
      <c r="D20" s="13" t="s">
        <v>90</v>
      </c>
      <c r="E20" s="17" t="s">
        <v>5</v>
      </c>
      <c r="F20" s="18">
        <v>64020</v>
      </c>
    </row>
    <row r="21">
      <c r="A21" s="37">
        <v>40997</v>
      </c>
      <c r="B21" s="13" t="s">
        <v>46</v>
      </c>
      <c r="C21" s="22" t="s">
        <v>12</v>
      </c>
      <c r="D21" s="13" t="s">
        <v>81</v>
      </c>
      <c r="E21" s="16" t="s">
        <v>15</v>
      </c>
      <c r="F21" s="18">
        <v>1100</v>
      </c>
    </row>
    <row r="22">
      <c r="A22" s="37">
        <v>40998</v>
      </c>
      <c r="B22" s="13" t="s">
        <v>47</v>
      </c>
      <c r="C22" s="22" t="s">
        <v>12</v>
      </c>
      <c r="D22" s="13" t="s">
        <v>89</v>
      </c>
      <c r="E22" s="17" t="s">
        <v>5</v>
      </c>
      <c r="F22" s="18">
        <v>187</v>
      </c>
    </row>
    <row r="23">
      <c r="A23" s="37">
        <v>40999</v>
      </c>
      <c r="B23" s="13" t="s">
        <v>48</v>
      </c>
      <c r="C23" s="22" t="s">
        <v>13</v>
      </c>
      <c r="D23" s="13" t="s">
        <v>80</v>
      </c>
      <c r="E23" s="17" t="s">
        <v>7</v>
      </c>
      <c r="F23" s="18">
        <v>26136</v>
      </c>
    </row>
    <row r="24">
      <c r="A24" s="37">
        <v>41002</v>
      </c>
      <c r="B24" s="13" t="s">
        <v>49</v>
      </c>
      <c r="C24" s="22" t="s">
        <v>12</v>
      </c>
      <c r="D24" s="13" t="s">
        <v>88</v>
      </c>
      <c r="E24" s="17" t="s">
        <v>5</v>
      </c>
      <c r="F24" s="18">
        <v>5400</v>
      </c>
    </row>
    <row r="25">
      <c r="A25" s="37">
        <v>41005</v>
      </c>
      <c r="B25" s="13" t="s">
        <v>50</v>
      </c>
      <c r="C25" s="22" t="s">
        <v>14</v>
      </c>
      <c r="D25" s="13" t="s">
        <v>79</v>
      </c>
      <c r="E25" s="17" t="s">
        <v>20</v>
      </c>
      <c r="F25" s="18">
        <v>50820</v>
      </c>
    </row>
    <row r="26">
      <c r="A26" s="37">
        <v>41010</v>
      </c>
      <c r="B26" s="13" t="s">
        <v>51</v>
      </c>
      <c r="C26" s="22" t="s">
        <v>12</v>
      </c>
      <c r="D26" s="13" t="s">
        <v>87</v>
      </c>
      <c r="E26" s="17" t="s">
        <v>189</v>
      </c>
      <c r="F26" s="18">
        <v>2057</v>
      </c>
    </row>
    <row r="27">
      <c r="A27" s="37">
        <v>41016</v>
      </c>
      <c r="B27" s="13" t="s">
        <v>52</v>
      </c>
      <c r="C27" s="22" t="s">
        <v>13</v>
      </c>
      <c r="D27" s="13" t="s">
        <v>86</v>
      </c>
      <c r="E27" s="17" t="s">
        <v>5</v>
      </c>
      <c r="F27" s="18">
        <v>16890</v>
      </c>
    </row>
    <row r="28">
      <c r="A28" s="37">
        <v>41019</v>
      </c>
      <c r="B28" s="13" t="s">
        <v>53</v>
      </c>
      <c r="C28" s="22" t="s">
        <v>12</v>
      </c>
      <c r="D28" s="13" t="s">
        <v>85</v>
      </c>
      <c r="E28" s="17" t="s">
        <v>5</v>
      </c>
      <c r="F28" s="18">
        <v>3000</v>
      </c>
    </row>
    <row r="29">
      <c r="A29" s="37">
        <v>41019</v>
      </c>
      <c r="B29" s="13" t="s">
        <v>54</v>
      </c>
      <c r="C29" s="22" t="s">
        <v>12</v>
      </c>
      <c r="D29" s="13" t="s">
        <v>106</v>
      </c>
      <c r="E29" s="16" t="s">
        <v>15</v>
      </c>
      <c r="F29" s="18">
        <v>311</v>
      </c>
    </row>
    <row r="30">
      <c r="A30" s="37">
        <v>41039</v>
      </c>
      <c r="B30" s="13" t="s">
        <v>55</v>
      </c>
      <c r="C30" s="22" t="s">
        <v>13</v>
      </c>
      <c r="D30" s="13" t="s">
        <v>78</v>
      </c>
      <c r="E30" s="17" t="s">
        <v>5</v>
      </c>
      <c r="F30" s="18">
        <v>5156</v>
      </c>
    </row>
    <row r="31">
      <c r="A31" s="37">
        <v>41046</v>
      </c>
      <c r="B31" s="13" t="s">
        <v>56</v>
      </c>
      <c r="C31" s="22" t="s">
        <v>13</v>
      </c>
      <c r="D31" s="13" t="s">
        <v>77</v>
      </c>
      <c r="E31" s="17" t="s">
        <v>21</v>
      </c>
      <c r="F31" s="18">
        <v>3300</v>
      </c>
    </row>
    <row r="32">
      <c r="A32" s="37">
        <v>41046</v>
      </c>
      <c r="B32" s="13" t="s">
        <v>57</v>
      </c>
      <c r="C32" s="22" t="s">
        <v>12</v>
      </c>
      <c r="D32" s="13" t="s">
        <v>76</v>
      </c>
      <c r="E32" s="17" t="s">
        <v>5</v>
      </c>
      <c r="F32" s="18">
        <v>20520</v>
      </c>
    </row>
    <row r="33">
      <c r="A33" s="37">
        <v>41047</v>
      </c>
      <c r="B33" s="13" t="s">
        <v>58</v>
      </c>
      <c r="C33" s="22" t="s">
        <v>13</v>
      </c>
      <c r="D33" s="13" t="s">
        <v>75</v>
      </c>
      <c r="E33" s="17" t="s">
        <v>5</v>
      </c>
      <c r="F33" s="18">
        <v>15040</v>
      </c>
    </row>
    <row r="34">
      <c r="A34" s="37">
        <v>41048</v>
      </c>
      <c r="B34" s="13" t="s">
        <v>59</v>
      </c>
      <c r="C34" s="22" t="s">
        <v>13</v>
      </c>
      <c r="D34" s="13" t="s">
        <v>74</v>
      </c>
      <c r="E34" s="17" t="s">
        <v>5</v>
      </c>
      <c r="F34" s="18">
        <v>456</v>
      </c>
    </row>
    <row r="35">
      <c r="A35" s="37">
        <v>41051</v>
      </c>
      <c r="B35" s="13" t="s">
        <v>60</v>
      </c>
      <c r="C35" s="22" t="s">
        <v>13</v>
      </c>
      <c r="D35" s="13" t="s">
        <v>84</v>
      </c>
      <c r="E35" s="17" t="s">
        <v>5</v>
      </c>
      <c r="F35" s="18">
        <v>13776</v>
      </c>
    </row>
    <row r="36">
      <c r="A36" s="37">
        <v>41053</v>
      </c>
      <c r="B36" s="13" t="s">
        <v>61</v>
      </c>
      <c r="C36" s="22" t="s">
        <v>13</v>
      </c>
      <c r="D36" s="13" t="s">
        <v>73</v>
      </c>
      <c r="E36" s="17" t="s">
        <v>5</v>
      </c>
      <c r="F36" s="18">
        <v>3660</v>
      </c>
    </row>
    <row r="37">
      <c r="A37" s="37">
        <v>41053</v>
      </c>
      <c r="B37" s="13" t="s">
        <v>62</v>
      </c>
      <c r="C37" s="22" t="s">
        <v>13</v>
      </c>
      <c r="D37" s="13" t="s">
        <v>83</v>
      </c>
      <c r="E37" s="17" t="s">
        <v>5</v>
      </c>
      <c r="F37" s="18">
        <v>100</v>
      </c>
    </row>
    <row r="38">
      <c r="A38" s="37">
        <v>41061</v>
      </c>
      <c r="B38" s="13" t="s">
        <v>63</v>
      </c>
      <c r="C38" s="22" t="s">
        <v>13</v>
      </c>
      <c r="D38" s="13" t="s">
        <v>72</v>
      </c>
      <c r="E38" s="17" t="s">
        <v>5</v>
      </c>
      <c r="F38" s="18">
        <v>13200</v>
      </c>
    </row>
    <row r="39">
      <c r="A39" s="37">
        <v>41062</v>
      </c>
      <c r="B39" s="13" t="s">
        <v>64</v>
      </c>
      <c r="C39" s="22" t="s">
        <v>12</v>
      </c>
      <c r="D39" s="13" t="s">
        <v>71</v>
      </c>
      <c r="E39" s="16" t="s">
        <v>15</v>
      </c>
      <c r="F39" s="18">
        <v>400</v>
      </c>
    </row>
    <row r="40">
      <c r="A40" s="37">
        <v>41066</v>
      </c>
      <c r="B40" s="13" t="s">
        <v>65</v>
      </c>
      <c r="C40" s="22" t="s">
        <v>12</v>
      </c>
      <c r="D40" s="13" t="s">
        <v>70</v>
      </c>
      <c r="E40" s="17" t="s">
        <v>5</v>
      </c>
      <c r="F40" s="18">
        <v>96408</v>
      </c>
    </row>
    <row r="41">
      <c r="A41" s="37">
        <v>41071</v>
      </c>
      <c r="B41" s="13" t="s">
        <v>66</v>
      </c>
      <c r="C41" s="22" t="s">
        <v>14</v>
      </c>
      <c r="D41" s="13" t="s">
        <v>69</v>
      </c>
      <c r="E41" s="17" t="s">
        <v>20</v>
      </c>
      <c r="F41" s="18">
        <v>55757</v>
      </c>
    </row>
    <row r="42">
      <c r="A42" s="37">
        <v>41073</v>
      </c>
      <c r="B42" s="13" t="s">
        <v>67</v>
      </c>
      <c r="C42" s="22" t="s">
        <v>12</v>
      </c>
      <c r="D42" s="13" t="s">
        <v>68</v>
      </c>
      <c r="E42" s="17" t="s">
        <v>5</v>
      </c>
      <c r="F42" s="18">
        <v>3534</v>
      </c>
    </row>
    <row r="43">
      <c r="A43" s="37">
        <v>41081</v>
      </c>
      <c r="B43" s="13" t="s">
        <v>108</v>
      </c>
      <c r="C43" s="22" t="s">
        <v>14</v>
      </c>
      <c r="D43" s="13" t="s">
        <v>140</v>
      </c>
      <c r="E43" s="17" t="s">
        <v>7</v>
      </c>
      <c r="F43" s="18">
        <v>1350</v>
      </c>
    </row>
    <row ht="12.75" customHeight="1" r="44" s="54" customFormat="1">
      <c r="A44" s="50">
        <v>41097</v>
      </c>
      <c r="B44" s="51" t="s">
        <v>109</v>
      </c>
      <c r="C44" s="52" t="s">
        <v>12</v>
      </c>
      <c r="D44" s="51" t="s">
        <v>127</v>
      </c>
      <c r="E44" s="55" t="s">
        <v>15</v>
      </c>
      <c r="F44" s="56">
        <v>324770</v>
      </c>
    </row>
    <row r="45">
      <c r="A45" s="37">
        <v>41103</v>
      </c>
      <c r="B45" s="13" t="s">
        <v>110</v>
      </c>
      <c r="C45" s="22" t="s">
        <v>13</v>
      </c>
      <c r="D45" s="13" t="s">
        <v>128</v>
      </c>
      <c r="E45" s="17" t="s">
        <v>7</v>
      </c>
      <c r="F45" s="18">
        <v>94850</v>
      </c>
    </row>
    <row r="46">
      <c r="A46" s="37">
        <v>41109</v>
      </c>
      <c r="B46" s="13" t="s">
        <v>111</v>
      </c>
      <c r="C46" s="22" t="s">
        <v>12</v>
      </c>
      <c r="D46" s="13" t="s">
        <v>127</v>
      </c>
      <c r="E46" s="16" t="s">
        <v>15</v>
      </c>
      <c r="F46" s="18">
        <v>72510</v>
      </c>
    </row>
    <row r="47">
      <c r="A47" s="37">
        <v>41112</v>
      </c>
      <c r="B47" s="13" t="s">
        <v>112</v>
      </c>
      <c r="C47" s="22" t="s">
        <v>12</v>
      </c>
      <c r="D47" s="13" t="s">
        <v>129</v>
      </c>
      <c r="E47" s="16" t="s">
        <v>8</v>
      </c>
      <c r="F47" s="18">
        <v>29339</v>
      </c>
    </row>
    <row r="48">
      <c r="A48" s="37">
        <v>41116</v>
      </c>
      <c r="B48" s="13" t="s">
        <v>113</v>
      </c>
      <c r="C48" s="22" t="s">
        <v>12</v>
      </c>
      <c r="D48" s="13" t="s">
        <v>130</v>
      </c>
      <c r="E48" s="17" t="s">
        <v>5</v>
      </c>
      <c r="F48" s="18">
        <v>79</v>
      </c>
    </row>
    <row r="49">
      <c r="A49" s="37">
        <v>41117</v>
      </c>
      <c r="B49" s="13" t="s">
        <v>114</v>
      </c>
      <c r="C49" s="22" t="s">
        <v>12</v>
      </c>
      <c r="D49" s="13" t="s">
        <v>141</v>
      </c>
      <c r="E49" s="16" t="s">
        <v>15</v>
      </c>
      <c r="F49" s="18">
        <v>5610</v>
      </c>
    </row>
    <row r="50">
      <c r="A50" s="37">
        <v>41117</v>
      </c>
      <c r="B50" s="13" t="s">
        <v>115</v>
      </c>
      <c r="C50" s="22" t="s">
        <v>12</v>
      </c>
      <c r="D50" s="13" t="s">
        <v>142</v>
      </c>
      <c r="E50" s="16" t="s">
        <v>15</v>
      </c>
      <c r="F50" s="18">
        <v>735</v>
      </c>
    </row>
    <row r="51">
      <c r="A51" s="37">
        <v>41117</v>
      </c>
      <c r="B51" s="13" t="s">
        <v>116</v>
      </c>
      <c r="C51" s="22" t="s">
        <v>12</v>
      </c>
      <c r="D51" s="13" t="s">
        <v>85</v>
      </c>
      <c r="E51" s="16" t="s">
        <v>15</v>
      </c>
      <c r="F51" s="18">
        <v>314</v>
      </c>
    </row>
    <row r="52">
      <c r="A52" s="37">
        <v>41117</v>
      </c>
      <c r="B52" s="13" t="s">
        <v>117</v>
      </c>
      <c r="C52" s="22" t="s">
        <v>13</v>
      </c>
      <c r="D52" s="13" t="s">
        <v>185</v>
      </c>
      <c r="E52" s="17" t="s">
        <v>5</v>
      </c>
      <c r="F52" s="18">
        <v>70500</v>
      </c>
    </row>
    <row r="53">
      <c r="A53" s="37">
        <v>41122</v>
      </c>
      <c r="B53" s="13" t="s">
        <v>118</v>
      </c>
      <c r="C53" s="22" t="s">
        <v>12</v>
      </c>
      <c r="D53" s="13" t="s">
        <v>131</v>
      </c>
      <c r="E53" s="16" t="s">
        <v>15</v>
      </c>
      <c r="F53" s="18">
        <v>13600</v>
      </c>
    </row>
    <row r="54">
      <c r="A54" s="37">
        <v>41123</v>
      </c>
      <c r="B54" s="13" t="s">
        <v>119</v>
      </c>
      <c r="C54" s="22" t="s">
        <v>13</v>
      </c>
      <c r="D54" s="13" t="s">
        <v>132</v>
      </c>
      <c r="E54" s="17" t="s">
        <v>7</v>
      </c>
      <c r="F54" s="18">
        <v>37600</v>
      </c>
    </row>
    <row r="55">
      <c r="A55" s="37">
        <v>41126</v>
      </c>
      <c r="B55" s="13" t="s">
        <v>120</v>
      </c>
      <c r="C55" s="22" t="s">
        <v>12</v>
      </c>
      <c r="D55" s="13" t="s">
        <v>133</v>
      </c>
      <c r="E55" s="16" t="s">
        <v>15</v>
      </c>
      <c r="F55" s="18">
        <v>15880</v>
      </c>
    </row>
    <row r="56">
      <c r="A56" s="37">
        <v>41127</v>
      </c>
      <c r="B56" s="13" t="s">
        <v>121</v>
      </c>
      <c r="C56" s="22" t="s">
        <v>14</v>
      </c>
      <c r="D56" s="13" t="s">
        <v>134</v>
      </c>
      <c r="E56" s="17" t="s">
        <v>20</v>
      </c>
      <c r="F56" s="18">
        <v>6210</v>
      </c>
    </row>
    <row r="57">
      <c r="A57" s="37">
        <v>41135</v>
      </c>
      <c r="B57" s="13" t="s">
        <v>122</v>
      </c>
      <c r="C57" s="22" t="s">
        <v>12</v>
      </c>
      <c r="D57" s="13" t="s">
        <v>135</v>
      </c>
      <c r="E57" s="17" t="s">
        <v>189</v>
      </c>
      <c r="F57" s="18">
        <v>38200</v>
      </c>
    </row>
    <row r="58">
      <c r="A58" s="37">
        <v>41136</v>
      </c>
      <c r="B58" s="13" t="s">
        <v>123</v>
      </c>
      <c r="C58" s="22" t="s">
        <v>13</v>
      </c>
      <c r="D58" s="13" t="s">
        <v>136</v>
      </c>
      <c r="E58" s="24" t="s">
        <v>7</v>
      </c>
      <c r="F58" s="18">
        <v>4100</v>
      </c>
    </row>
    <row r="59">
      <c r="A59" s="37">
        <v>41136</v>
      </c>
      <c r="B59" s="13" t="s">
        <v>124</v>
      </c>
      <c r="C59" s="22" t="s">
        <v>13</v>
      </c>
      <c r="D59" s="13" t="s">
        <v>137</v>
      </c>
      <c r="E59" s="17" t="s">
        <v>7</v>
      </c>
      <c r="F59" s="18">
        <v>48000</v>
      </c>
    </row>
    <row r="60">
      <c r="A60" s="37">
        <v>41137</v>
      </c>
      <c r="B60" s="13" t="s">
        <v>125</v>
      </c>
      <c r="C60" s="22" t="s">
        <v>14</v>
      </c>
      <c r="D60" s="13" t="s">
        <v>138</v>
      </c>
      <c r="E60" s="17" t="s">
        <v>21</v>
      </c>
      <c r="F60" s="18">
        <v>605</v>
      </c>
    </row>
    <row r="61">
      <c r="A61" s="37">
        <v>41137</v>
      </c>
      <c r="B61" s="13" t="s">
        <v>126</v>
      </c>
      <c r="C61" s="22" t="s">
        <v>12</v>
      </c>
      <c r="D61" s="13" t="s">
        <v>139</v>
      </c>
      <c r="E61" s="16" t="s">
        <v>8</v>
      </c>
      <c r="F61" s="18">
        <v>77688</v>
      </c>
    </row>
    <row r="62">
      <c r="A62" s="37">
        <v>41151</v>
      </c>
      <c r="B62" s="13" t="s">
        <v>143</v>
      </c>
      <c r="C62" s="22" t="s">
        <v>14</v>
      </c>
      <c r="D62" s="13" t="s">
        <v>158</v>
      </c>
      <c r="E62" s="13" t="s">
        <v>7</v>
      </c>
      <c r="F62" s="25">
        <v>2920</v>
      </c>
    </row>
    <row r="63">
      <c r="A63" s="37">
        <v>41166</v>
      </c>
      <c r="B63" s="13" t="s">
        <v>144</v>
      </c>
      <c r="C63" s="22" t="s">
        <v>13</v>
      </c>
      <c r="D63" s="13" t="s">
        <v>159</v>
      </c>
      <c r="E63" s="13" t="s">
        <v>7</v>
      </c>
      <c r="F63" s="25">
        <v>2250</v>
      </c>
    </row>
    <row r="64">
      <c r="A64" s="37">
        <v>41173</v>
      </c>
      <c r="B64" s="13" t="s">
        <v>145</v>
      </c>
      <c r="C64" s="22" t="s">
        <v>12</v>
      </c>
      <c r="D64" s="13" t="s">
        <v>160</v>
      </c>
      <c r="E64" s="13" t="s">
        <v>5</v>
      </c>
      <c r="F64" s="25">
        <v>1305</v>
      </c>
    </row>
    <row r="65">
      <c r="A65" s="37">
        <v>41180</v>
      </c>
      <c r="B65" s="13" t="s">
        <v>146</v>
      </c>
      <c r="C65" s="22" t="s">
        <v>12</v>
      </c>
      <c r="D65" s="13" t="s">
        <v>161</v>
      </c>
      <c r="E65" s="13" t="s">
        <v>5</v>
      </c>
      <c r="F65" s="25">
        <v>16576</v>
      </c>
    </row>
    <row r="66">
      <c r="A66" s="37">
        <v>41187</v>
      </c>
      <c r="B66" s="13" t="s">
        <v>147</v>
      </c>
      <c r="C66" s="22" t="s">
        <v>13</v>
      </c>
      <c r="D66" s="13" t="s">
        <v>162</v>
      </c>
      <c r="E66" s="13" t="s">
        <v>5</v>
      </c>
      <c r="F66" s="25">
        <v>3744</v>
      </c>
    </row>
    <row r="67">
      <c r="A67" s="37">
        <v>41192</v>
      </c>
      <c r="B67" s="13" t="s">
        <v>148</v>
      </c>
      <c r="C67" s="22" t="s">
        <v>12</v>
      </c>
      <c r="D67" s="13" t="s">
        <v>163</v>
      </c>
      <c r="E67" s="13" t="s">
        <v>5</v>
      </c>
      <c r="F67" s="25">
        <v>67269</v>
      </c>
    </row>
    <row r="68">
      <c r="A68" s="37">
        <v>41197</v>
      </c>
      <c r="B68" s="13" t="s">
        <v>149</v>
      </c>
      <c r="C68" s="22" t="s">
        <v>12</v>
      </c>
      <c r="D68" s="13" t="s">
        <v>164</v>
      </c>
      <c r="E68" s="13" t="s">
        <v>21</v>
      </c>
      <c r="F68" s="25">
        <v>8200</v>
      </c>
    </row>
    <row r="69" s="54" customFormat="1">
      <c r="A69" s="50">
        <v>41204</v>
      </c>
      <c r="B69" s="51" t="s">
        <v>150</v>
      </c>
      <c r="C69" s="52" t="s">
        <v>14</v>
      </c>
      <c r="D69" s="51" t="s">
        <v>165</v>
      </c>
      <c r="E69" s="51" t="s">
        <v>20</v>
      </c>
      <c r="F69" s="53">
        <v>1768600</v>
      </c>
    </row>
    <row r="70">
      <c r="A70" s="37">
        <v>41204</v>
      </c>
      <c r="B70" s="13" t="s">
        <v>151</v>
      </c>
      <c r="C70" s="22" t="s">
        <v>12</v>
      </c>
      <c r="D70" s="13" t="s">
        <v>129</v>
      </c>
      <c r="E70" s="17" t="s">
        <v>189</v>
      </c>
      <c r="F70" s="25">
        <v>2310</v>
      </c>
    </row>
    <row r="71">
      <c r="A71" s="37">
        <v>41204</v>
      </c>
      <c r="B71" s="13" t="s">
        <v>152</v>
      </c>
      <c r="C71" s="22" t="s">
        <v>12</v>
      </c>
      <c r="D71" s="13" t="s">
        <v>129</v>
      </c>
      <c r="E71" s="17" t="s">
        <v>189</v>
      </c>
      <c r="F71" s="25">
        <v>4100</v>
      </c>
    </row>
    <row r="72">
      <c r="A72" s="37">
        <v>41212</v>
      </c>
      <c r="B72" s="13" t="s">
        <v>153</v>
      </c>
      <c r="C72" s="22" t="s">
        <v>13</v>
      </c>
      <c r="D72" s="13" t="s">
        <v>166</v>
      </c>
      <c r="E72" s="13" t="s">
        <v>7</v>
      </c>
      <c r="F72" s="25">
        <v>11400</v>
      </c>
    </row>
    <row r="73">
      <c r="A73" s="37">
        <v>41214</v>
      </c>
      <c r="B73" s="13" t="s">
        <v>154</v>
      </c>
      <c r="C73" s="22" t="s">
        <v>12</v>
      </c>
      <c r="D73" s="13" t="s">
        <v>167</v>
      </c>
      <c r="E73" s="13" t="s">
        <v>5</v>
      </c>
      <c r="F73" s="25">
        <v>1440</v>
      </c>
    </row>
    <row r="74">
      <c r="A74" s="37">
        <v>41215</v>
      </c>
      <c r="B74" s="13" t="s">
        <v>155</v>
      </c>
      <c r="C74" s="22" t="s">
        <v>13</v>
      </c>
      <c r="D74" s="13" t="s">
        <v>168</v>
      </c>
      <c r="E74" s="13" t="s">
        <v>7</v>
      </c>
      <c r="F74" s="25">
        <v>28528</v>
      </c>
    </row>
    <row r="75">
      <c r="A75" s="37">
        <v>41222</v>
      </c>
      <c r="B75" s="13" t="s">
        <v>156</v>
      </c>
      <c r="C75" s="22" t="s">
        <v>13</v>
      </c>
      <c r="D75" s="13" t="s">
        <v>169</v>
      </c>
      <c r="E75" s="13" t="s">
        <v>21</v>
      </c>
      <c r="F75" s="26">
        <v>99</v>
      </c>
    </row>
    <row r="76">
      <c r="A76" s="37">
        <v>41226</v>
      </c>
      <c r="B76" s="13" t="s">
        <v>157</v>
      </c>
      <c r="C76" s="22" t="s">
        <v>12</v>
      </c>
      <c r="D76" s="13" t="s">
        <v>186</v>
      </c>
      <c r="E76" s="13" t="s">
        <v>6</v>
      </c>
      <c r="F76" s="25">
        <v>90975</v>
      </c>
    </row>
    <row r="77">
      <c r="A77" s="37">
        <v>41233</v>
      </c>
      <c r="B77" s="13" t="s">
        <v>170</v>
      </c>
      <c r="C77" s="13" t="s">
        <v>14</v>
      </c>
      <c r="D77" s="13" t="s">
        <v>173</v>
      </c>
      <c r="E77" s="13" t="s">
        <v>7</v>
      </c>
      <c r="F77" s="25">
        <v>16100</v>
      </c>
    </row>
    <row r="78">
      <c r="A78" s="37">
        <v>41234</v>
      </c>
      <c r="B78" s="13" t="s">
        <v>171</v>
      </c>
      <c r="C78" s="13" t="s">
        <v>14</v>
      </c>
      <c r="D78" s="13" t="s">
        <v>174</v>
      </c>
      <c r="E78" s="13" t="s">
        <v>20</v>
      </c>
      <c r="F78" s="25">
        <v>1331</v>
      </c>
    </row>
    <row r="79">
      <c r="A79" s="37">
        <v>41242</v>
      </c>
      <c r="B79" s="13" t="s">
        <v>172</v>
      </c>
      <c r="C79" s="13" t="s">
        <v>14</v>
      </c>
      <c r="D79" s="13" t="s">
        <v>188</v>
      </c>
      <c r="E79" s="13" t="s">
        <v>20</v>
      </c>
      <c r="F79" s="26">
        <v>271</v>
      </c>
    </row>
    <row r="80">
      <c r="A80" s="37">
        <v>41247</v>
      </c>
      <c r="B80" s="13" t="s">
        <v>175</v>
      </c>
      <c r="C80" s="22" t="s">
        <v>12</v>
      </c>
      <c r="D80" s="13" t="s">
        <v>180</v>
      </c>
      <c r="E80" s="13" t="s">
        <v>21</v>
      </c>
      <c r="F80" s="25">
        <v>2375</v>
      </c>
    </row>
    <row r="81">
      <c r="A81" s="37">
        <v>41249</v>
      </c>
      <c r="B81" s="13" t="s">
        <v>176</v>
      </c>
      <c r="C81" s="22" t="s">
        <v>13</v>
      </c>
      <c r="D81" s="13" t="s">
        <v>181</v>
      </c>
      <c r="E81" s="13" t="s">
        <v>7</v>
      </c>
      <c r="F81" s="25">
        <v>35800</v>
      </c>
    </row>
    <row r="82">
      <c r="A82" s="37">
        <v>41257</v>
      </c>
      <c r="B82" s="13" t="s">
        <v>177</v>
      </c>
      <c r="C82" s="22" t="s">
        <v>12</v>
      </c>
      <c r="D82" s="13" t="s">
        <v>182</v>
      </c>
      <c r="E82" s="13" t="s">
        <v>5</v>
      </c>
      <c r="F82" s="25">
        <v>2650</v>
      </c>
    </row>
    <row r="83">
      <c r="A83" s="37">
        <v>41264</v>
      </c>
      <c r="B83" s="13" t="s">
        <v>178</v>
      </c>
      <c r="C83" s="22" t="s">
        <v>12</v>
      </c>
      <c r="D83" s="13" t="s">
        <v>183</v>
      </c>
      <c r="E83" s="13" t="s">
        <v>5</v>
      </c>
      <c r="F83" s="25">
        <v>6039</v>
      </c>
    </row>
    <row r="84">
      <c r="A84" s="38">
        <v>41264</v>
      </c>
      <c r="B84" s="27" t="s">
        <v>179</v>
      </c>
      <c r="C84" s="36" t="s">
        <v>12</v>
      </c>
      <c r="D84" s="27" t="s">
        <v>184</v>
      </c>
      <c r="E84" s="27" t="s">
        <v>5</v>
      </c>
      <c r="F84" s="28">
        <v>2320</v>
      </c>
    </row>
    <row r="85"/>
  </sheetData>
  <mergeCells count="1">
    <mergeCell ref="A1:F1"/>
  </mergeCell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0" workbookViewId="0">
      <selection pane="topLeft" activeCell="A26" sqref="A26"/>
    </sheetView>
  </sheetViews>
  <sheetFormatPr baseColWidth="8" defaultRowHeight="15"/>
  <cols>
    <col min="1" max="1" width="17.28515625" customWidth="1"/>
    <col min="2" max="2" width="23.28515625" customWidth="1"/>
    <col min="3" max="3" width="19.140625" customWidth="1"/>
    <col min="4" max="4" width="28.5703125" customWidth="1"/>
  </cols>
  <sheetData>
    <row r="1">
      <c r="A1" s="44" t="s">
        <v>26</v>
      </c>
      <c r="B1" s="45"/>
      <c r="C1" s="45"/>
      <c r="D1" s="46"/>
    </row>
    <row r="2">
      <c r="A2" s="29"/>
      <c r="B2" s="30"/>
      <c r="C2" s="7" t="s">
        <v>9</v>
      </c>
      <c r="D2" s="31" t="s">
        <v>10</v>
      </c>
    </row>
    <row r="3">
      <c r="A3" s="32" t="s">
        <v>25</v>
      </c>
      <c r="B3" s="30"/>
      <c r="C3" s="33">
        <v>82</v>
      </c>
      <c r="D3" s="34">
        <f>SUM(Sheet1!F3:F84)</f>
        <v>3475115</v>
      </c>
    </row>
    <row r="4">
      <c r="A4" s="32"/>
      <c r="B4" s="30"/>
      <c r="C4" s="33"/>
      <c r="D4" s="35"/>
    </row>
    <row r="5">
      <c r="A5" s="47" t="s">
        <v>11</v>
      </c>
      <c r="B5" s="7" t="s">
        <v>12</v>
      </c>
      <c r="C5" s="3">
        <f>COUNTIF(Sheet1!C3:C84,"I")</f>
        <v>46</v>
      </c>
      <c r="D5" s="4">
        <f>SUMIF(Sheet1!C3:C84,"I",Sheet1!F3:F84)</f>
        <v>1013972</v>
      </c>
    </row>
    <row r="6">
      <c r="A6" s="47"/>
      <c r="B6" s="7" t="s">
        <v>13</v>
      </c>
      <c r="C6" s="3">
        <f>COUNTIF(Sheet1!C3:C84,"II")</f>
        <v>24</v>
      </c>
      <c r="D6" s="4">
        <f>SUMIF(Sheet1!C3:C84,"II",Sheet1!F3:F84)</f>
        <v>472392</v>
      </c>
    </row>
    <row r="7">
      <c r="A7" s="47"/>
      <c r="B7" s="7" t="s">
        <v>14</v>
      </c>
      <c r="C7" s="3">
        <f>COUNTIF(Sheet1!C3:C84,"III")</f>
        <v>12</v>
      </c>
      <c r="D7" s="4">
        <f>SUMIF(Sheet1!C3:C84,"III",Sheet1!F3:F84)</f>
        <v>1988751</v>
      </c>
    </row>
    <row r="8">
      <c r="A8" s="47"/>
      <c r="B8" s="7"/>
      <c r="C8" s="3"/>
      <c r="D8" s="8"/>
    </row>
    <row r="9">
      <c r="A9" s="47" t="s">
        <v>24</v>
      </c>
      <c r="B9" s="7" t="s">
        <v>191</v>
      </c>
      <c r="C9" s="3">
        <f>COUNTIF(Sheet1!E3:E84,"E. coli O157:H7")</f>
        <v>5</v>
      </c>
      <c r="D9" s="4">
        <f>SUMIF(Sheet1!E3:E84,"E. coli O157:H7",Sheet1!F3:F84)</f>
        <v>63467</v>
      </c>
    </row>
    <row r="10">
      <c r="A10" s="47"/>
      <c r="B10" s="9" t="s">
        <v>15</v>
      </c>
      <c r="C10" s="3">
        <f>COUNTIF(Sheet1!E3:E84,"Listeria monocytogenes")</f>
        <v>16</v>
      </c>
      <c r="D10" s="4">
        <f>SUMIF(Sheet1!E3:E84,"Listeria monocytogenes",Sheet1!F3:F84)</f>
        <v>439848</v>
      </c>
    </row>
    <row r="11">
      <c r="A11" s="47"/>
      <c r="B11" s="9" t="s">
        <v>8</v>
      </c>
      <c r="C11" s="3">
        <f>COUNTIF(Sheet1!E3:E84,"Salmonella")</f>
        <v>2</v>
      </c>
      <c r="D11" s="4">
        <f>SUMIF(Sheet1!E3:E84,"Salmonella",Sheet1!F3:F84)</f>
        <v>107027</v>
      </c>
    </row>
    <row r="12">
      <c r="A12" s="47"/>
      <c r="B12" s="7" t="s">
        <v>5</v>
      </c>
      <c r="C12" s="3">
        <f>COUNTIF(Sheet1!E3:E84,"Undeclared Allergen")</f>
        <v>29</v>
      </c>
      <c r="D12" s="4">
        <f>SUMIF(Sheet1!E3:E84,"Undeclared Allergen",Sheet1!F3:F84)</f>
        <v>475358</v>
      </c>
    </row>
    <row r="13">
      <c r="A13" s="47"/>
      <c r="B13" s="7" t="s">
        <v>7</v>
      </c>
      <c r="C13" s="3">
        <f>COUNTIF(Sheet1!E3:E84,"Extraneous Material")</f>
        <v>13</v>
      </c>
      <c r="D13" s="4">
        <f>SUMIF(Sheet1!E3:E84,"Extraneous Material",Sheet1!F3:F84)</f>
        <v>312138</v>
      </c>
    </row>
    <row r="14">
      <c r="A14" s="47"/>
      <c r="B14" s="7" t="s">
        <v>6</v>
      </c>
      <c r="C14" s="3">
        <f>COUNTIF(Sheet1!E3:E84,"Processing Defect")</f>
        <v>1</v>
      </c>
      <c r="D14" s="4">
        <f>SUMIF(Sheet1!E3:E84,"Processing Defect",Sheet1!F3:F84)</f>
        <v>90975</v>
      </c>
    </row>
    <row r="15">
      <c r="A15" s="47"/>
      <c r="B15" s="7" t="s">
        <v>20</v>
      </c>
      <c r="C15" s="3">
        <f>COUNTIF(Sheet1!E3:E84,"Undeclared Substance")</f>
        <v>7</v>
      </c>
      <c r="D15" s="4">
        <f>SUMIF(Sheet1!E3:E84,"Undeclared Substance",Sheet1!F3:F84)</f>
        <v>1883189</v>
      </c>
    </row>
    <row r="16">
      <c r="A16" s="47"/>
      <c r="B16" s="7" t="s">
        <v>23</v>
      </c>
      <c r="C16" s="3">
        <f>COUNTIF(Sheet1!E3:E84,"Other")</f>
        <v>9</v>
      </c>
      <c r="D16" s="4">
        <f>SUMIF(Sheet1!E3:E84,"Other",Sheet1!F3:F84)</f>
        <v>103113</v>
      </c>
    </row>
    <row r="17">
      <c r="A17" s="47"/>
      <c r="B17" s="7"/>
      <c r="C17" s="3"/>
      <c r="D17" s="8"/>
    </row>
    <row r="18">
      <c r="A18" s="47" t="s">
        <v>16</v>
      </c>
      <c r="B18" s="7" t="s">
        <v>17</v>
      </c>
      <c r="C18" s="3">
        <v>19</v>
      </c>
      <c r="D18" s="4">
        <v>311232</v>
      </c>
    </row>
    <row r="19">
      <c r="A19" s="47"/>
      <c r="B19" s="7" t="s">
        <v>192</v>
      </c>
      <c r="C19" s="3">
        <v>23</v>
      </c>
      <c r="D19" s="4">
        <v>654555</v>
      </c>
    </row>
    <row r="20">
      <c r="A20" s="47"/>
      <c r="B20" s="7" t="s">
        <v>18</v>
      </c>
      <c r="C20" s="3">
        <v>16</v>
      </c>
      <c r="D20" s="4">
        <v>2043207</v>
      </c>
    </row>
    <row r="21">
      <c r="A21" s="47"/>
      <c r="B21" s="7" t="s">
        <v>19</v>
      </c>
      <c r="C21" s="3">
        <v>23</v>
      </c>
      <c r="D21" s="4">
        <v>445601</v>
      </c>
    </row>
    <row r="22">
      <c r="A22" s="48"/>
      <c r="B22" s="10" t="s">
        <v>107</v>
      </c>
      <c r="C22" s="5">
        <v>1</v>
      </c>
      <c r="D22" s="6">
        <v>20520</v>
      </c>
    </row>
    <row ht="30" customHeight="1" r="23">
      <c r="A23" s="49" t="s">
        <v>195</v>
      </c>
      <c r="B23" s="49"/>
      <c r="C23" s="49"/>
      <c r="D23" s="49"/>
    </row>
    <row r="24">
      <c r="A24" s="43" t="s">
        <v>193</v>
      </c>
      <c r="B24" s="43"/>
      <c r="C24" s="43"/>
      <c r="D24" s="43"/>
    </row>
    <row r="25">
      <c r="A25" s="43"/>
      <c r="B25" s="43"/>
      <c r="C25" s="43"/>
      <c r="D25" s="43"/>
    </row>
    <row ht="15" customHeight="1" r="26">
      <c r="A26" s="42" t="s">
        <v>194</v>
      </c>
      <c r="B26" s="42"/>
      <c r="C26" s="42"/>
      <c r="D26" s="42"/>
    </row>
  </sheetData>
  <mergeCells count="7">
    <mergeCell ref="A26:D26"/>
    <mergeCell ref="A24:D25"/>
    <mergeCell ref="A1:D1"/>
    <mergeCell ref="A5:A8"/>
    <mergeCell ref="A9:A17"/>
    <mergeCell ref="A18:A22"/>
    <mergeCell ref="A23:D23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