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esktop\VWA\Analyse von Videos\"/>
    </mc:Choice>
  </mc:AlternateContent>
  <xr:revisionPtr revIDLastSave="0" documentId="13_ncr:1_{8B0584D6-87F1-4232-BCBA-84C274FDDA59}" xr6:coauthVersionLast="46" xr6:coauthVersionMax="46" xr10:uidLastSave="{00000000-0000-0000-0000-000000000000}"/>
  <bookViews>
    <workbookView xWindow="-100" yWindow="-100" windowWidth="28557" windowHeight="15563" xr2:uid="{EC8BB048-8A13-4B60-B064-3001EC12CF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C6" i="1"/>
  <c r="F6" i="1"/>
  <c r="B6" i="1"/>
  <c r="C2" i="1"/>
  <c r="D2" i="1"/>
  <c r="E2" i="1"/>
  <c r="B5" i="1"/>
  <c r="C5" i="1"/>
  <c r="D5" i="1"/>
  <c r="E5" i="1"/>
  <c r="F5" i="1"/>
  <c r="B3" i="1"/>
  <c r="E3" i="1"/>
  <c r="D3" i="1"/>
  <c r="C3" i="1"/>
  <c r="D4" i="1"/>
  <c r="F4" i="1"/>
  <c r="E4" i="1"/>
  <c r="C4" i="1"/>
  <c r="B4" i="1"/>
  <c r="F3" i="1"/>
  <c r="F2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<sst xmlns="http://schemas.openxmlformats.org/spreadsheetml/2006/main" count="8" uniqueCount="8">
  <si>
    <t>Mass</t>
  </si>
  <si>
    <t>Freq_1</t>
  </si>
  <si>
    <t>Freq_2</t>
  </si>
  <si>
    <t>Freq_3</t>
  </si>
  <si>
    <t>Theory</t>
  </si>
  <si>
    <t>Theory_nondimensionsal</t>
  </si>
  <si>
    <t>Standard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</si>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</sst>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Sheet1!$F$2:$F$6</c:f>
                <c:numCache>
                  <c:formatCode>General</c:formatCode>
                  <c:ptCount val="5"/>
                  <c:pt idx="0">
                    <c:v>6.8135038198141665E-3</c:v>
                  </c:pt>
                  <c:pt idx="1">
                    <c:v>8.4179378712684189E-3</c:v>
                  </c:pt>
                  <c:pt idx="2">
                    <c:v>3.2736425054932768E-3</c:v>
                  </c:pt>
                  <c:pt idx="3">
                    <c:v>4.1907209528035463E-3</c:v>
                  </c:pt>
                  <c:pt idx="4">
                    <c:v>4.0721605050734267E-3</c:v>
                  </c:pt>
                </c:numCache>
              </c:numRef>
            </c:plus>
            <c:minus>
              <c:numRef>
                <c:f>Sheet1!$F$2:$F$6</c:f>
                <c:numCache>
                  <c:formatCode>General</c:formatCode>
                  <c:ptCount val="5"/>
                  <c:pt idx="0">
                    <c:v>6.8135038198141665E-3</c:v>
                  </c:pt>
                  <c:pt idx="1">
                    <c:v>8.4179378712684189E-3</c:v>
                  </c:pt>
                  <c:pt idx="2">
                    <c:v>3.2736425054932768E-3</c:v>
                  </c:pt>
                  <c:pt idx="3">
                    <c:v>4.1907209528035463E-3</c:v>
                  </c:pt>
                  <c:pt idx="4">
                    <c:v>4.0721605050734267E-3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12.9</c:v>
                </c:pt>
                <c:pt idx="2">
                  <c:v>2</c:v>
                </c:pt>
                <c:pt idx="3">
                  <c:v>3</c:v>
                </c:pt>
                <c:pt idx="4">
                  <c:v>1.91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9.1414141414141434E-2</c:v>
                </c:pt>
                <c:pt idx="1">
                  <c:v>0.13690476190476189</c:v>
                </c:pt>
                <c:pt idx="2">
                  <c:v>6.0185185185185182E-2</c:v>
                </c:pt>
                <c:pt idx="3">
                  <c:v>7.1672771672771668E-2</c:v>
                </c:pt>
                <c:pt idx="4">
                  <c:v>5.7985036119711043E-2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A-4BBC-81D6-6F0FA181DE38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12.9</c:v>
                </c:pt>
                <c:pt idx="2">
                  <c:v>2</c:v>
                </c:pt>
                <c:pt idx="3">
                  <c:v>3</c:v>
                </c:pt>
                <c:pt idx="4">
                  <c:v>1.91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9.6929999999999988E-2</c:v>
                </c:pt>
                <c:pt idx="1">
                  <c:v>0.14180499999999926</c:v>
                </c:pt>
                <c:pt idx="2">
                  <c:v>6.4619999999999997E-2</c:v>
                </c:pt>
                <c:pt idx="3">
                  <c:v>7.5389999999999999E-2</c:v>
                </c:pt>
                <c:pt idx="4">
                  <c:v>6.2824999999999964E-2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A-4BBC-81D6-6F0FA181D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01119"/>
        <c:axId val="398404447"/>
      </c:scatterChart>
      <c:valAx>
        <c:axId val="39840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404447"/>
        <c:crosses val="autoZero"/>
        <c:crossBetween val="midCat"/>
      </c:valAx>
      <c:valAx>
        <c:axId val="3984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40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425547</xdr:colOff>
      <xdr:row>2</xdr:row>
      <xdr:rowOff>130123</xdr:rowOff>
    </xdr:from>
    <xdr:to>
      <xdr:col>24</xdr:col>
      <xdr:colOff>436097</xdr:colOff>
      <xdr:row>31</xdr:row>
      <xdr:rowOff>32352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E4707-97C6-46C8-9662-0E1C7014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5B1F-4AF5-4501-B5A2-BC8E33216FA8}">
  <dimension ref="A1:I6"/>
  <sheetViews>
    <sheetView tabSelected="1" zoomScaleNormal="100" workbookViewId="0">
      <selection activeCell="E26" sqref="E26"/>
    </sheetView>
  </sheetViews>
  <sheetFormatPr defaultRowHeight="14.4" x14ac:dyDescent="0.3"/>
  <cols>
    <col min="8" max="8" width="22.09765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H1" t="s">
        <v>5</v>
      </c>
      <c r="I1" t="s">
        <v>4</v>
      </c>
    </row>
    <row r="2" spans="1:9" x14ac:dyDescent="0.3">
      <c r="A2">
        <v>5</v>
      </c>
      <c r="B2" s="1">
        <v>0.1</v>
      </c>
      <c r="C2" s="1">
        <f>1/12</f>
        <v>8.3333333333333329E-2</v>
      </c>
      <c r="D2" s="1">
        <f>1/11</f>
        <v>9.0909090909090912E-2</v>
      </c>
      <c r="E2" s="1">
        <f>AVERAGE(B2:D2)</f>
        <v>9.1414141414141434E-2</v>
      </c>
      <c r="F2" s="1">
        <f>_xlfn.STDEV.P(B2:D2)</f>
        <v>6.8135038198141665E-3</v>
      </c>
      <c r="H2">
        <v>0.09</v>
      </c>
      <c r="I2">
        <f>H2*1.077</f>
        <v>9.6929999999999988E-2</v>
      </c>
    </row>
    <row r="3" spans="1:9" x14ac:dyDescent="0.3">
      <c r="A3">
        <v>12.9</v>
      </c>
      <c r="B3" s="1">
        <f>1/8</f>
        <v>0.125</v>
      </c>
      <c r="C3" s="1">
        <f>1/7</f>
        <v>0.14285714285714285</v>
      </c>
      <c r="D3" s="1">
        <f>1/7</f>
        <v>0.14285714285714285</v>
      </c>
      <c r="E3" s="1">
        <f>AVERAGE(B3:D3)</f>
        <v>0.13690476190476189</v>
      </c>
      <c r="F3" s="1">
        <f>_xlfn.STDEV.P(B3:D3)</f>
        <v>8.4179378712684189E-3</v>
      </c>
      <c r="H3">
        <v>0.13166666666666599</v>
      </c>
      <c r="I3">
        <f t="shared" ref="I3:I6" si="0">H3*1.077</f>
        <v>0.14180499999999926</v>
      </c>
    </row>
    <row r="4" spans="1:9" x14ac:dyDescent="0.3">
      <c r="A4">
        <v>2</v>
      </c>
      <c r="B4" s="1">
        <f>1/16</f>
        <v>6.25E-2</v>
      </c>
      <c r="C4" s="1">
        <f>1/16</f>
        <v>6.25E-2</v>
      </c>
      <c r="D4" s="1">
        <f>1/18</f>
        <v>5.5555555555555552E-2</v>
      </c>
      <c r="E4" s="1">
        <f>AVERAGE(B4:D4)</f>
        <v>6.0185185185185182E-2</v>
      </c>
      <c r="F4" s="1">
        <f>_xlfn.STDEV.P(B4:D4)</f>
        <v>3.2736425054932768E-3</v>
      </c>
      <c r="H4">
        <v>0.06</v>
      </c>
      <c r="I4">
        <f t="shared" si="0"/>
        <v>6.4619999999999997E-2</v>
      </c>
    </row>
    <row r="5" spans="1:9" x14ac:dyDescent="0.3">
      <c r="A5">
        <v>3</v>
      </c>
      <c r="B5" s="1">
        <f>1/15</f>
        <v>6.6666666666666666E-2</v>
      </c>
      <c r="C5" s="1">
        <f>1/13</f>
        <v>7.6923076923076927E-2</v>
      </c>
      <c r="D5" s="1">
        <f>1/14</f>
        <v>7.1428571428571425E-2</v>
      </c>
      <c r="E5" s="1">
        <f>AVERAGE(B5:D5)</f>
        <v>7.1672771672771668E-2</v>
      </c>
      <c r="F5" s="1">
        <f>_xlfn.STDEV.P(B5:D5)</f>
        <v>4.1907209528035463E-3</v>
      </c>
      <c r="H5">
        <v>7.0000000000000007E-2</v>
      </c>
      <c r="I5">
        <f t="shared" si="0"/>
        <v>7.5389999999999999E-2</v>
      </c>
    </row>
    <row r="6" spans="1:9" x14ac:dyDescent="0.3">
      <c r="A6">
        <v>1.91</v>
      </c>
      <c r="B6" s="1">
        <f>1/17</f>
        <v>5.8823529411764705E-2</v>
      </c>
      <c r="C6" s="1">
        <f>1/19</f>
        <v>5.2631578947368418E-2</v>
      </c>
      <c r="D6" s="1">
        <f>1/16</f>
        <v>6.25E-2</v>
      </c>
      <c r="E6" s="1">
        <f>AVERAGE(B6:D6)</f>
        <v>5.7985036119711043E-2</v>
      </c>
      <c r="F6" s="1">
        <f>_xlfn.STDEV.P(B6:D6)</f>
        <v>4.0721605050734267E-3</v>
      </c>
      <c r="H6">
        <v>5.83333333333333E-2</v>
      </c>
      <c r="I6">
        <f t="shared" si="0"/>
        <v>6.2824999999999964E-2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Walia</dc:creator>
  <cp:lastModifiedBy>Rohan Walia</cp:lastModifiedBy>
  <dcterms:created xsi:type="dcterms:W3CDTF">2021-02-16T08:32:04Z</dcterms:created>
  <dcterms:modified xsi:type="dcterms:W3CDTF">2021-02-28T21:21:07Z</dcterms:modified>
</cp:coreProperties>
</file>