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UJ326"/>
  <sheetViews>
    <sheetView workbookViewId="0">
      <selection activeCell="A1" sqref="A1"/>
    </sheetView>
  </sheetViews>
  <sheetFormatPr baseColWidth="8" defaultRowHeight="15"/>
  <sheetData>
    <row r="1"/>
    <row r="2">
      <c r="O2" t="inlineStr">
        <is>
          <t>Inflación 2022</t>
        </is>
      </c>
    </row>
    <row r="3">
      <c r="B3" t="inlineStr">
        <is>
          <t>CONCEPTOS A FACTURAR SIEMENS, S.A. DE C.V.</t>
        </is>
      </c>
      <c r="O3" t="inlineStr">
        <is>
          <t>Año 2022</t>
        </is>
      </c>
    </row>
    <row r="4">
      <c r="O4" t="n">
        <v>0.07820000000000001</v>
      </c>
    </row>
    <row r="5">
      <c r="B5" t="inlineStr">
        <is>
          <t>VIGENCIA A PARTIR DE Nov 2022 8vo. Convenio</t>
        </is>
      </c>
    </row>
    <row r="6"/>
    <row r="7">
      <c r="B7" t="inlineStr">
        <is>
          <t>OTS</t>
        </is>
      </c>
    </row>
    <row r="8"/>
    <row r="9">
      <c r="A9" t="inlineStr">
        <is>
          <t>1.-</t>
        </is>
      </c>
      <c r="B9" t="inlineStr">
        <is>
          <t>FMG</t>
        </is>
      </c>
      <c r="C9" t="inlineStr">
        <is>
          <t>Quien  proporciona la info</t>
        </is>
      </c>
      <c r="D9" t="inlineStr">
        <is>
          <t>Concepto</t>
        </is>
      </c>
      <c r="E9" t="inlineStr">
        <is>
          <t>Tarifa (MXP)</t>
        </is>
      </c>
      <c r="F9" t="inlineStr">
        <is>
          <t>Volúmenes contratados</t>
        </is>
      </c>
      <c r="G9" t="inlineStr">
        <is>
          <t>Cantidad real</t>
        </is>
      </c>
      <c r="H9" t="inlineStr">
        <is>
          <t>Cantidad a cobrar</t>
        </is>
      </c>
      <c r="I9" t="inlineStr">
        <is>
          <t>Monto</t>
        </is>
      </c>
      <c r="O9" t="inlineStr">
        <is>
          <t>Tarifa (MXP)</t>
        </is>
      </c>
    </row>
    <row r="10">
      <c r="B10" t="inlineStr">
        <is>
          <t xml:space="preserve"> Facturación Mínima Garantizada</t>
        </is>
      </c>
      <c r="C10" t="inlineStr">
        <is>
          <t>Según contrato</t>
        </is>
      </c>
      <c r="D10" t="inlineStr">
        <is>
          <t>Por mes</t>
        </is>
      </c>
      <c r="E10">
        <f>ROUND(O10*(1+$O$4),2)</f>
        <v/>
      </c>
      <c r="G10" t="n">
        <v>1</v>
      </c>
      <c r="I10" t="n">
        <v>2094672.32</v>
      </c>
      <c r="O10" t="n">
        <v>2094672.32</v>
      </c>
    </row>
    <row r="11"/>
    <row r="12">
      <c r="A12" t="inlineStr">
        <is>
          <t>2.-</t>
        </is>
      </c>
      <c r="B12" t="inlineStr">
        <is>
          <t>RECEPCIÓN Y ENTRADAS DE PRODUCTO</t>
        </is>
      </c>
      <c r="C12" t="inlineStr">
        <is>
          <t>Quien  proporciona la info</t>
        </is>
      </c>
      <c r="D12" t="inlineStr">
        <is>
          <t>Concepto</t>
        </is>
      </c>
      <c r="E12" t="inlineStr">
        <is>
          <t>Tarifa (MXP)</t>
        </is>
      </c>
      <c r="F12" t="inlineStr">
        <is>
          <t>Volúmenes contratados</t>
        </is>
      </c>
      <c r="G12" t="inlineStr">
        <is>
          <t>Cantidad real</t>
        </is>
      </c>
      <c r="H12" t="inlineStr">
        <is>
          <t>Cantidad a cobrar</t>
        </is>
      </c>
      <c r="I12" t="inlineStr">
        <is>
          <t>Monto</t>
        </is>
      </c>
      <c r="O12" t="inlineStr">
        <is>
          <t>Tarifa (MXP)</t>
        </is>
      </c>
    </row>
    <row r="13">
      <c r="B13" t="inlineStr">
        <is>
          <t>a) Piezas de entrada  en 48hrs</t>
        </is>
      </c>
      <c r="C13" t="inlineStr">
        <is>
          <t>Ej. de cuenta</t>
        </is>
      </c>
      <c r="D13" t="inlineStr">
        <is>
          <t>Por pieza</t>
        </is>
      </c>
      <c r="E13">
        <f>ROUND(O13*(1+$O$4),2)</f>
        <v/>
      </c>
      <c r="F13" t="n">
        <v>27462.25</v>
      </c>
      <c r="G13">
        <f>'[1] SH ENTRADAS '!H3</f>
        <v/>
      </c>
      <c r="H13">
        <f>INT(IF(F13&gt;G13,0,G13-F13))</f>
        <v/>
      </c>
      <c r="I13">
        <f>E13*H13</f>
        <v/>
      </c>
      <c r="O13" t="n">
        <v>27.76</v>
      </c>
    </row>
    <row r="14">
      <c r="B14" t="inlineStr">
        <is>
          <t>b) Piezas de entrada en 24hrs</t>
        </is>
      </c>
      <c r="C14" t="inlineStr">
        <is>
          <t>Ej. de cuenta</t>
        </is>
      </c>
      <c r="D14" t="inlineStr">
        <is>
          <t>Por pieza</t>
        </is>
      </c>
      <c r="E14" t="n">
        <v>41.64</v>
      </c>
      <c r="F14" t="n">
        <v>5052</v>
      </c>
      <c r="G14">
        <f>'[1] SH ENTRADAS EMERGENTES'!H3</f>
        <v/>
      </c>
      <c r="H14">
        <f>INT(IF(F14&gt;G14,0,G14-F14))</f>
        <v/>
      </c>
      <c r="I14">
        <f>E14*H14</f>
        <v/>
      </c>
      <c r="O14" t="n">
        <v>41.64</v>
      </c>
    </row>
    <row r="15"/>
    <row r="16">
      <c r="A16" t="inlineStr">
        <is>
          <t>3.-</t>
        </is>
      </c>
      <c r="B16" t="inlineStr">
        <is>
          <t>ETIQUETADO</t>
        </is>
      </c>
      <c r="C16" t="inlineStr">
        <is>
          <t>Quien  proporciona la info</t>
        </is>
      </c>
      <c r="D16" t="inlineStr">
        <is>
          <t>Concepto</t>
        </is>
      </c>
      <c r="E16" t="inlineStr">
        <is>
          <t>Tarifa (MXP)</t>
        </is>
      </c>
      <c r="F16" t="inlineStr">
        <is>
          <t>Volúmenes contratados</t>
        </is>
      </c>
      <c r="G16" t="inlineStr">
        <is>
          <t>Cantidad real</t>
        </is>
      </c>
      <c r="H16" t="inlineStr">
        <is>
          <t>Cantidad a cobrar</t>
        </is>
      </c>
      <c r="I16" t="inlineStr">
        <is>
          <t>Monto</t>
        </is>
      </c>
      <c r="O16" t="inlineStr">
        <is>
          <t>Tarifa (MXP)</t>
        </is>
      </c>
    </row>
    <row r="17">
      <c r="B17" t="inlineStr">
        <is>
          <t>a) Etiquetado dentro de 48hrs</t>
        </is>
      </c>
      <c r="C17" t="inlineStr">
        <is>
          <t>Resp. Acondic.</t>
        </is>
      </c>
      <c r="D17" t="inlineStr">
        <is>
          <t>Por Pieza</t>
        </is>
      </c>
      <c r="E17">
        <f>ROUND(O17*(1+$O$4),2)</f>
        <v/>
      </c>
      <c r="F17" t="n">
        <v>27462.25</v>
      </c>
      <c r="G17">
        <f>[1]ETIQUETADO!N109-[1]ETIQUETADO!I47</f>
        <v/>
      </c>
      <c r="H17">
        <f>INT(IF(F17&gt;G17,0,G17-F17))</f>
        <v/>
      </c>
      <c r="I17">
        <f>E17*H17</f>
        <v/>
      </c>
      <c r="O17" t="n">
        <v>1.22</v>
      </c>
    </row>
    <row r="18">
      <c r="B18" t="inlineStr">
        <is>
          <t>a) Etiquetado dentro de  24hrs</t>
        </is>
      </c>
      <c r="C18" t="inlineStr">
        <is>
          <t>Resp. Acondic.</t>
        </is>
      </c>
      <c r="D18" t="inlineStr">
        <is>
          <t>Por Pieza</t>
        </is>
      </c>
      <c r="E18">
        <f>ROUND(O18*(1+$O$4),2)</f>
        <v/>
      </c>
      <c r="G18">
        <f>[1]ETIQUETADO!I47</f>
        <v/>
      </c>
      <c r="H18">
        <f>INT(IF(F18&gt;G18,0,G18-F18))</f>
        <v/>
      </c>
      <c r="I18">
        <f>E18*H18</f>
        <v/>
      </c>
      <c r="O18" t="n">
        <v>1.83</v>
      </c>
    </row>
    <row r="19"/>
    <row r="20">
      <c r="A20" t="inlineStr">
        <is>
          <t>4.-</t>
        </is>
      </c>
      <c r="B20" t="inlineStr">
        <is>
          <t>OCUPACIÓN</t>
        </is>
      </c>
      <c r="C20" t="inlineStr">
        <is>
          <t>Quien  proporciona la info</t>
        </is>
      </c>
      <c r="D20" t="inlineStr">
        <is>
          <t>Concepto</t>
        </is>
      </c>
      <c r="E20" t="inlineStr">
        <is>
          <t>Tarifa (MXP)</t>
        </is>
      </c>
      <c r="F20" t="inlineStr">
        <is>
          <t>Volúmenes contratados</t>
        </is>
      </c>
      <c r="G20" t="inlineStr">
        <is>
          <t>Cantidad real</t>
        </is>
      </c>
      <c r="H20" t="inlineStr">
        <is>
          <t>Cantidad a cobrar</t>
        </is>
      </c>
      <c r="I20" t="inlineStr">
        <is>
          <t>Monto</t>
        </is>
      </c>
      <c r="O20" t="inlineStr">
        <is>
          <t>Tarifa (MXP)</t>
        </is>
      </c>
    </row>
    <row r="21">
      <c r="B21" t="inlineStr">
        <is>
          <t xml:space="preserve">a) Hueco pallet a temperatura ambiente (1.0 x 1.2 x 1.2 m) </t>
        </is>
      </c>
      <c r="C21" t="inlineStr">
        <is>
          <t>Jefe de almacén</t>
        </is>
      </c>
      <c r="D21" t="inlineStr">
        <is>
          <t>Por hueco pallet</t>
        </is>
      </c>
      <c r="E21">
        <f>ROUND(O21*(1+$O$4),2)</f>
        <v/>
      </c>
      <c r="F21" t="n">
        <v>811</v>
      </c>
      <c r="G21">
        <f>'[1]Ocupación '!D6</f>
        <v/>
      </c>
      <c r="H21">
        <f>INT(IF(F21&gt;G21,0,G21-F21))</f>
        <v/>
      </c>
      <c r="I21">
        <f>E21*H21</f>
        <v/>
      </c>
      <c r="O21" t="n">
        <v>336.05</v>
      </c>
    </row>
    <row r="22">
      <c r="B22" t="inlineStr">
        <is>
          <t>b) Módulo de estantería ambiente (1.25 x 0.50 x 2.40 m)</t>
        </is>
      </c>
      <c r="C22" t="inlineStr">
        <is>
          <t>Jefe de almacén</t>
        </is>
      </c>
      <c r="D22" t="inlineStr">
        <is>
          <t>Por módulo</t>
        </is>
      </c>
      <c r="E22">
        <f>ROUND(O22*(1+$O$4),2)</f>
        <v/>
      </c>
      <c r="F22" t="n">
        <v>80</v>
      </c>
      <c r="G22">
        <f>'[1]Ocupación '!B18</f>
        <v/>
      </c>
      <c r="H22">
        <f>INT(IF(F22&gt;G22,0,G22-F22))</f>
        <v/>
      </c>
      <c r="I22">
        <f>E22*H22</f>
        <v/>
      </c>
      <c r="O22" t="n">
        <v>388.4</v>
      </c>
    </row>
    <row r="23">
      <c r="B23" t="inlineStr">
        <is>
          <t>c) Módulo de estantería +2 - +8 °C (1.25 x 0.50 x 2.40 m)</t>
        </is>
      </c>
      <c r="C23" t="inlineStr">
        <is>
          <t>Jefe de almacén</t>
        </is>
      </c>
      <c r="D23" t="inlineStr">
        <is>
          <t>Por módulo</t>
        </is>
      </c>
      <c r="E23">
        <f>ROUND(O23*(1+$O$4),2)</f>
        <v/>
      </c>
      <c r="F23" t="n">
        <v>127</v>
      </c>
      <c r="G23">
        <f>'[1]Ocupación '!B21</f>
        <v/>
      </c>
      <c r="H23">
        <f>INT(IF(F23&gt;G23,0,G23-F23))</f>
        <v/>
      </c>
      <c r="I23">
        <f>E23*H23</f>
        <v/>
      </c>
      <c r="O23" t="n">
        <v>1180.47</v>
      </c>
    </row>
    <row r="24">
      <c r="B24" t="inlineStr">
        <is>
          <t>d) Hueco pallet +2 - +8 °C (1.25 x 0.50 x 2.40 m)</t>
        </is>
      </c>
      <c r="C24" t="inlineStr">
        <is>
          <t>Jefe de almacén</t>
        </is>
      </c>
      <c r="D24" t="inlineStr">
        <is>
          <t>Por hueco pallet</t>
        </is>
      </c>
      <c r="E24">
        <f>ROUND(O24*(1+$O$4),2)</f>
        <v/>
      </c>
      <c r="F24" t="n">
        <v>84</v>
      </c>
      <c r="G24">
        <f>'[1]Ocupación '!B12</f>
        <v/>
      </c>
      <c r="H24">
        <f>INT(IF(F24&gt;G24,0,G24-F24))</f>
        <v/>
      </c>
      <c r="I24">
        <f>E24*H24</f>
        <v/>
      </c>
      <c r="O24" t="n">
        <v>1086.32</v>
      </c>
    </row>
    <row r="25">
      <c r="B25" t="inlineStr">
        <is>
          <t>e) Módulo de estantería -15 - -20 °C (1.25 x 0.50 x 2.40 m)
    y  Ultracongelación</t>
        </is>
      </c>
      <c r="C25" t="inlineStr">
        <is>
          <t>Jefe de almacén</t>
        </is>
      </c>
      <c r="D25" t="inlineStr">
        <is>
          <t>Por módulo</t>
        </is>
      </c>
      <c r="E25">
        <f>ROUND(O25*(1+$O$4),2)</f>
        <v/>
      </c>
      <c r="F25" t="n">
        <v>12</v>
      </c>
      <c r="G25">
        <f>'[1]Ocupación '!B22</f>
        <v/>
      </c>
      <c r="H25">
        <f>INT(IF(F25&gt;G25,0,G25-F25))</f>
        <v/>
      </c>
      <c r="I25">
        <f>E25*H25</f>
        <v/>
      </c>
      <c r="O25" t="n">
        <v>1791.45</v>
      </c>
    </row>
    <row r="26"/>
    <row r="27">
      <c r="A27" t="inlineStr">
        <is>
          <t>5.-</t>
        </is>
      </c>
      <c r="B27" t="inlineStr">
        <is>
          <t>MANIPULACIÓN DE NOTA ELECTRÓNICA</t>
        </is>
      </c>
      <c r="C27" t="inlineStr">
        <is>
          <t>Quien  proporciona la info</t>
        </is>
      </c>
      <c r="D27" t="inlineStr">
        <is>
          <t>Concepto</t>
        </is>
      </c>
      <c r="E27" t="inlineStr">
        <is>
          <t>Tarifa (MXP)</t>
        </is>
      </c>
      <c r="F27" t="inlineStr">
        <is>
          <t>Volúmenes contratados</t>
        </is>
      </c>
      <c r="G27" t="inlineStr">
        <is>
          <t>Cantidad real</t>
        </is>
      </c>
      <c r="H27" t="inlineStr">
        <is>
          <t>Cantidad a cobrar</t>
        </is>
      </c>
      <c r="I27" t="inlineStr">
        <is>
          <t>Monto</t>
        </is>
      </c>
      <c r="O27" t="inlineStr">
        <is>
          <t>Tarifa (MXP)</t>
        </is>
      </c>
    </row>
    <row r="28">
      <c r="B28" t="inlineStr">
        <is>
          <t>a) Piezas de salida</t>
        </is>
      </c>
      <c r="C28" t="inlineStr">
        <is>
          <t>Ej. de cuenta</t>
        </is>
      </c>
      <c r="D28" t="inlineStr">
        <is>
          <t>Por pieza</t>
        </is>
      </c>
      <c r="E28">
        <f>ROUND(O28*(1+$O$4),2)</f>
        <v/>
      </c>
      <c r="F28" t="n">
        <v>25996.25</v>
      </c>
      <c r="G28">
        <f>'[1]SH SALIDAS STOCK'!U2</f>
        <v/>
      </c>
      <c r="H28">
        <f>INT(IF(F28&gt;G28,0,G28-F28))</f>
        <v/>
      </c>
      <c r="I28">
        <f>E28*H28</f>
        <v/>
      </c>
      <c r="O28" t="n">
        <v>20.96</v>
      </c>
    </row>
    <row r="29">
      <c r="B29" t="inlineStr">
        <is>
          <t>c) Piezas de salida para surtir en  el momento</t>
        </is>
      </c>
      <c r="C29" t="inlineStr">
        <is>
          <t>Ej. de cuenta</t>
        </is>
      </c>
      <c r="D29" t="inlineStr">
        <is>
          <t>Por pieza</t>
        </is>
      </c>
      <c r="E29">
        <f>ROUND(O29*(1+$O$4),2)</f>
        <v/>
      </c>
      <c r="G29">
        <f>'[1]SH EMERGENCIAS STOCK'!U2</f>
        <v/>
      </c>
      <c r="H29">
        <f>INT(IF(F45&gt;G29,0,G29-F45))</f>
        <v/>
      </c>
      <c r="I29">
        <f>E29*H29</f>
        <v/>
      </c>
      <c r="O29" t="n">
        <v>31.44</v>
      </c>
    </row>
    <row r="30"/>
    <row r="31"/>
    <row r="32">
      <c r="A32" t="inlineStr">
        <is>
          <t>8.-</t>
        </is>
      </c>
      <c r="B32" t="inlineStr">
        <is>
          <t>RE-ENVÍOS</t>
        </is>
      </c>
      <c r="C32" t="inlineStr">
        <is>
          <t>Quien  proporciona la info</t>
        </is>
      </c>
      <c r="D32" t="inlineStr">
        <is>
          <t>Concepto</t>
        </is>
      </c>
      <c r="E32" t="inlineStr">
        <is>
          <t>Tarifa (MXP)</t>
        </is>
      </c>
      <c r="F32" t="inlineStr">
        <is>
          <t>Volúmenes contratados</t>
        </is>
      </c>
      <c r="G32" t="inlineStr">
        <is>
          <t>Cantidad real</t>
        </is>
      </c>
      <c r="H32" t="inlineStr">
        <is>
          <t>Cantidad a cobrar</t>
        </is>
      </c>
      <c r="I32" t="inlineStr">
        <is>
          <t>Monto</t>
        </is>
      </c>
      <c r="O32" t="inlineStr">
        <is>
          <t>Tarifa (MXP)</t>
        </is>
      </c>
    </row>
    <row r="33">
      <c r="B33" t="inlineStr">
        <is>
          <t>Re-envío de productos</t>
        </is>
      </c>
      <c r="C33" t="inlineStr">
        <is>
          <t>Ej. de cuenta</t>
        </is>
      </c>
      <c r="D33" t="inlineStr">
        <is>
          <t>Por concepto</t>
        </is>
      </c>
      <c r="E33" t="inlineStr">
        <is>
          <t>20% adicional</t>
        </is>
      </c>
      <c r="F33" t="n">
        <v>0</v>
      </c>
      <c r="G33">
        <f>'[1]SH RE-ENVIOS'!A2</f>
        <v/>
      </c>
      <c r="H33">
        <f>INT(IF(F33&gt;G33,0,G33-F33))</f>
        <v/>
      </c>
      <c r="I33">
        <f>G33*(E28*1.2)</f>
        <v/>
      </c>
      <c r="O33" t="inlineStr">
        <is>
          <t>20% adicional</t>
        </is>
      </c>
    </row>
    <row r="34"/>
    <row r="35">
      <c r="A35" t="inlineStr">
        <is>
          <t>9.-</t>
        </is>
      </c>
      <c r="B35" t="inlineStr">
        <is>
          <t>TRANSPORTE</t>
        </is>
      </c>
      <c r="C35" t="inlineStr">
        <is>
          <t>Quien  proporciona la info</t>
        </is>
      </c>
      <c r="D35" t="inlineStr">
        <is>
          <t>Concepto</t>
        </is>
      </c>
      <c r="E35" t="inlineStr">
        <is>
          <t>Tarifa (MXP)</t>
        </is>
      </c>
      <c r="F35" t="inlineStr">
        <is>
          <t>Volúmenes contratados</t>
        </is>
      </c>
      <c r="G35" t="inlineStr">
        <is>
          <t>Cantidad real</t>
        </is>
      </c>
      <c r="I35" t="inlineStr">
        <is>
          <t>Monto</t>
        </is>
      </c>
      <c r="O35" t="inlineStr">
        <is>
          <t>Tarifa (MXP)</t>
        </is>
      </c>
    </row>
    <row r="36">
      <c r="B36" t="inlineStr">
        <is>
          <t>a) Transporte</t>
        </is>
      </c>
      <c r="C36" t="inlineStr">
        <is>
          <t>Resp. Transporte</t>
        </is>
      </c>
      <c r="D36" t="inlineStr">
        <is>
          <t>Por embarque</t>
        </is>
      </c>
      <c r="E36" t="inlineStr">
        <is>
          <t>Ver tablas</t>
        </is>
      </c>
      <c r="I36">
        <f>+G36</f>
        <v/>
      </c>
      <c r="O36" t="inlineStr">
        <is>
          <t>Ver tablas</t>
        </is>
      </c>
    </row>
    <row r="37"/>
    <row r="38"/>
    <row r="39">
      <c r="A39" t="inlineStr">
        <is>
          <t>10.-</t>
        </is>
      </c>
      <c r="B39" t="inlineStr">
        <is>
          <t>EMBALAJE</t>
        </is>
      </c>
      <c r="C39" t="inlineStr">
        <is>
          <t>Quien  proporciona la info</t>
        </is>
      </c>
      <c r="D39" t="inlineStr">
        <is>
          <t>Concepto</t>
        </is>
      </c>
      <c r="E39" t="inlineStr">
        <is>
          <t>Tarifa (MXP)</t>
        </is>
      </c>
      <c r="F39" t="inlineStr">
        <is>
          <t>Volúmenes contratados</t>
        </is>
      </c>
      <c r="G39" t="inlineStr">
        <is>
          <t>Cantidad real</t>
        </is>
      </c>
      <c r="I39" t="inlineStr">
        <is>
          <t>Monto</t>
        </is>
      </c>
      <c r="O39" t="inlineStr">
        <is>
          <t>Tarifa (MXP)</t>
        </is>
      </c>
    </row>
    <row r="40">
      <c r="B40" t="inlineStr">
        <is>
          <t>Material de Embalaje</t>
        </is>
      </c>
      <c r="C40" t="inlineStr">
        <is>
          <t>Ej. de cuenta</t>
        </is>
      </c>
      <c r="D40" t="inlineStr">
        <is>
          <t>Por material</t>
        </is>
      </c>
      <c r="E40" t="inlineStr">
        <is>
          <t>Ver Tabla</t>
        </is>
      </c>
      <c r="F40" t="n">
        <v>0</v>
      </c>
      <c r="I40">
        <f>+G40</f>
        <v/>
      </c>
      <c r="O40" t="inlineStr">
        <is>
          <t>Ver Tabla</t>
        </is>
      </c>
    </row>
    <row r="41"/>
    <row r="42">
      <c r="A42" t="inlineStr">
        <is>
          <t>11.-</t>
        </is>
      </c>
      <c r="B42" t="inlineStr">
        <is>
          <t>VARIOS</t>
        </is>
      </c>
      <c r="C42" t="inlineStr">
        <is>
          <t>Quien  proporciona la info</t>
        </is>
      </c>
      <c r="D42" t="inlineStr">
        <is>
          <t>Concepto</t>
        </is>
      </c>
      <c r="E42" t="inlineStr">
        <is>
          <t>Tarifa (MXP)</t>
        </is>
      </c>
      <c r="F42" t="inlineStr">
        <is>
          <t>Volúmenes contratados</t>
        </is>
      </c>
      <c r="G42" t="inlineStr">
        <is>
          <t>Cantidad real</t>
        </is>
      </c>
      <c r="H42" t="inlineStr">
        <is>
          <t>Cantidad a cobrar</t>
        </is>
      </c>
      <c r="I42" t="inlineStr">
        <is>
          <t>Monto</t>
        </is>
      </c>
      <c r="O42" t="inlineStr">
        <is>
          <t>Tarifa (MXP)</t>
        </is>
      </c>
    </row>
    <row r="43">
      <c r="B43" t="inlineStr">
        <is>
          <t>a) Hora hombre extra</t>
        </is>
      </c>
      <c r="C43" t="inlineStr">
        <is>
          <t>Ej. de cuenta</t>
        </is>
      </c>
      <c r="D43" t="inlineStr">
        <is>
          <t>Por hora hombre</t>
        </is>
      </c>
      <c r="E43">
        <f>ROUND(O43*(1+$O$4),2)</f>
        <v/>
      </c>
      <c r="G43">
        <f>'[1]TIEMPO EXTRA'!F44</f>
        <v/>
      </c>
      <c r="H43">
        <f>INT(IF(F43&gt;G43,0,G43-F43))</f>
        <v/>
      </c>
      <c r="I43">
        <f>E43*H43</f>
        <v/>
      </c>
      <c r="O43" t="n">
        <v>311.62</v>
      </c>
    </row>
    <row r="44">
      <c r="B44" t="inlineStr">
        <is>
          <t>g)Recurso dedicado</t>
        </is>
      </c>
      <c r="C44" t="inlineStr">
        <is>
          <t>Ej. de cuenta</t>
        </is>
      </c>
      <c r="D44" t="inlineStr">
        <is>
          <t xml:space="preserve">Por mes </t>
        </is>
      </c>
      <c r="E44">
        <f>ROUND(O44*(1+$O$4),2)</f>
        <v/>
      </c>
      <c r="F44" t="n">
        <v>0</v>
      </c>
      <c r="H44" t="n">
        <v>1</v>
      </c>
      <c r="I44">
        <f>E44*H44</f>
        <v/>
      </c>
      <c r="O44" t="n">
        <v>44767</v>
      </c>
    </row>
    <row r="45">
      <c r="B45" t="inlineStr">
        <is>
          <t>Cobro Tiempo extra excedente a  la capacidad de  Salida (Drop-stock)</t>
        </is>
      </c>
      <c r="D45" t="inlineStr">
        <is>
          <t>Por hora hombre</t>
        </is>
      </c>
      <c r="E45">
        <f>ROUND(O45*(1+$O$4),2)</f>
        <v/>
      </c>
      <c r="H45">
        <f>+G45</f>
        <v/>
      </c>
      <c r="I45">
        <f>+H45*E45</f>
        <v/>
      </c>
      <c r="O45" t="n">
        <v>311.62</v>
      </c>
    </row>
    <row r="46"/>
    <row r="47"/>
    <row r="48">
      <c r="B48" t="inlineStr">
        <is>
          <t>CROSS DOCK</t>
        </is>
      </c>
    </row>
    <row r="49"/>
    <row r="50">
      <c r="B50" t="inlineStr">
        <is>
          <t>MANIPULACIÓN</t>
        </is>
      </c>
      <c r="C50" t="inlineStr">
        <is>
          <t>Quien  proporciona la información</t>
        </is>
      </c>
      <c r="D50" t="inlineStr">
        <is>
          <t>Concepto</t>
        </is>
      </c>
      <c r="E50" t="inlineStr">
        <is>
          <t>Tarifa (MXP)</t>
        </is>
      </c>
      <c r="F50" t="inlineStr">
        <is>
          <t>Volúmenes contratados</t>
        </is>
      </c>
      <c r="G50" t="inlineStr">
        <is>
          <t>Cantidad real</t>
        </is>
      </c>
      <c r="H50" t="inlineStr">
        <is>
          <t>Cantidad a cobrar</t>
        </is>
      </c>
      <c r="I50" t="inlineStr">
        <is>
          <t>Monto</t>
        </is>
      </c>
      <c r="O50" t="inlineStr">
        <is>
          <t>Tarifa (MXP)</t>
        </is>
      </c>
    </row>
    <row r="51">
      <c r="B51" t="inlineStr">
        <is>
          <t>a) Cajas de entrada 24hrs</t>
        </is>
      </c>
      <c r="C51" t="inlineStr">
        <is>
          <t>Ej. de cuenta</t>
        </is>
      </c>
      <c r="D51" t="inlineStr">
        <is>
          <t>Por Caja</t>
        </is>
      </c>
      <c r="E51">
        <f>ROUND(O51*(1+$O$4),2)</f>
        <v/>
      </c>
      <c r="F51" t="n">
        <v>3200</v>
      </c>
      <c r="G51">
        <f>'[1] SH ENTRADAS DROP'!W28</f>
        <v/>
      </c>
      <c r="H51">
        <f>INT(IF(F51&gt;G51,0,G51-F51))</f>
        <v/>
      </c>
      <c r="I51">
        <f>E51*H51</f>
        <v/>
      </c>
      <c r="O51" t="n">
        <v>30.42</v>
      </c>
    </row>
    <row r="52">
      <c r="B52" t="inlineStr">
        <is>
          <t>c) Cajas de salida  24hrs</t>
        </is>
      </c>
      <c r="C52" t="inlineStr">
        <is>
          <t>Ej. de cuenta</t>
        </is>
      </c>
      <c r="D52" t="inlineStr">
        <is>
          <t>Por Caja</t>
        </is>
      </c>
      <c r="E52">
        <f>ROUND(O52*(1+$O$4),2)</f>
        <v/>
      </c>
      <c r="F52" t="n">
        <v>3200</v>
      </c>
      <c r="G52">
        <f>'[1]SH SALIDAS DROPS'!AE18</f>
        <v/>
      </c>
      <c r="H52">
        <f>INT(IF(F52&gt;G52,0,G52-F52))</f>
        <v/>
      </c>
      <c r="I52">
        <f>E52*H52</f>
        <v/>
      </c>
      <c r="O52" t="n">
        <v>51.87</v>
      </c>
    </row>
    <row r="53">
      <c r="B53" t="inlineStr">
        <is>
          <t xml:space="preserve">d) Acondicionado por caja </t>
        </is>
      </c>
      <c r="C53" t="inlineStr">
        <is>
          <t>Ej. de cuenta</t>
        </is>
      </c>
      <c r="D53" t="inlineStr">
        <is>
          <t>Por Caja</t>
        </is>
      </c>
      <c r="E53">
        <f>ROUND(O53*(1+$O$4),2)</f>
        <v/>
      </c>
      <c r="F53" t="n">
        <v>304</v>
      </c>
      <c r="G53">
        <f>'[1]EMBALAJE DROPS'!I21</f>
        <v/>
      </c>
      <c r="H53">
        <f>INT(IF(F53&gt;G53,0,G53-F53))</f>
        <v/>
      </c>
      <c r="I53">
        <f>E53*H53</f>
        <v/>
      </c>
      <c r="O53" t="n">
        <v>69.39</v>
      </c>
    </row>
    <row r="54">
      <c r="B54" t="inlineStr">
        <is>
          <t>d) Piezas inspeccionadas</t>
        </is>
      </c>
      <c r="C54" t="inlineStr">
        <is>
          <t>Ej. de cuenta</t>
        </is>
      </c>
      <c r="D54" t="inlineStr">
        <is>
          <t>Por pieza</t>
        </is>
      </c>
      <c r="E54">
        <f>ROUND(O54*(1+$O$4),2)</f>
        <v/>
      </c>
      <c r="F54" t="n">
        <v>0</v>
      </c>
      <c r="H54">
        <f>INT(IF(F54&gt;G54,0,G54-F54))</f>
        <v/>
      </c>
      <c r="I54">
        <f>E54*H54</f>
        <v/>
      </c>
      <c r="O54" t="n">
        <v>26.2</v>
      </c>
    </row>
    <row r="55"/>
    <row r="56"/>
    <row r="57"/>
    <row r="58"/>
    <row r="59">
      <c r="H59" t="inlineStr">
        <is>
          <t>TOTAL SERVICIOS ADICIONALES</t>
        </is>
      </c>
      <c r="I59">
        <f>SUM(I12:I55)</f>
        <v/>
      </c>
    </row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2023-05-23T00:05:14Z</dcterms:created>
  <dcterms:modified xsi:type="dcterms:W3CDTF">2023-05-23T00:05:33Z</dcterms:modified>
</cp:coreProperties>
</file>