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sasm\"/>
    </mc:Choice>
  </mc:AlternateContent>
  <bookViews>
    <workbookView xWindow="0" yWindow="0" windowWidth="23040" windowHeight="9084" firstSheet="2" activeTab="4"/>
  </bookViews>
  <sheets>
    <sheet name="Sheet1" sheetId="1" r:id="rId1"/>
    <sheet name="Sheet2" sheetId="2" r:id="rId2"/>
    <sheet name="SEK kodai" sheetId="8" r:id="rId3"/>
    <sheet name="Sheet3" sheetId="9" r:id="rId4"/>
    <sheet name="Komandos" sheetId="10" r:id="rId5"/>
    <sheet name="Sheet4" sheetId="11" r:id="rId6"/>
  </sheets>
  <definedNames>
    <definedName name="_xlnm._FilterDatabase" localSheetId="0" hidden="1">Sheet3!$A$1:$A$135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1" l="1"/>
  <c r="C95" i="11"/>
  <c r="C96" i="11"/>
  <c r="C94" i="11"/>
  <c r="C92" i="11"/>
  <c r="C91" i="11"/>
  <c r="C84" i="11"/>
  <c r="C86" i="11"/>
  <c r="C85" i="11"/>
  <c r="C81" i="11"/>
  <c r="C78" i="11"/>
  <c r="C76" i="11"/>
  <c r="C72" i="11"/>
  <c r="C71" i="11"/>
  <c r="C70" i="11"/>
  <c r="C67" i="11"/>
  <c r="C65" i="11"/>
  <c r="C62" i="11"/>
  <c r="C61" i="11"/>
  <c r="C59" i="11"/>
  <c r="C58" i="11"/>
  <c r="C57" i="11"/>
  <c r="C56" i="11"/>
  <c r="C55" i="11"/>
  <c r="C54" i="11"/>
  <c r="C50" i="11"/>
  <c r="C48" i="11"/>
  <c r="C49" i="11"/>
  <c r="C47" i="11"/>
  <c r="C42" i="11"/>
  <c r="C39" i="11"/>
  <c r="C37" i="11"/>
  <c r="C36" i="11"/>
  <c r="C35" i="11"/>
  <c r="C32" i="11"/>
  <c r="C31" i="11"/>
  <c r="C30" i="11"/>
  <c r="C16" i="11"/>
  <c r="C15" i="11"/>
  <c r="C24" i="11"/>
  <c r="C25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7" i="11"/>
  <c r="C18" i="11"/>
  <c r="C19" i="11"/>
  <c r="C20" i="11"/>
  <c r="C21" i="11"/>
  <c r="C22" i="11"/>
  <c r="C23" i="11"/>
  <c r="C27" i="11"/>
  <c r="C28" i="11"/>
  <c r="C33" i="11"/>
  <c r="C34" i="11"/>
  <c r="C38" i="11"/>
  <c r="C40" i="11"/>
  <c r="C41" i="11"/>
  <c r="C43" i="11"/>
  <c r="C44" i="11"/>
  <c r="C45" i="11"/>
  <c r="C46" i="11"/>
  <c r="C51" i="11"/>
  <c r="C52" i="11"/>
  <c r="C53" i="11"/>
  <c r="C60" i="11"/>
  <c r="C63" i="11"/>
  <c r="C64" i="11"/>
  <c r="C66" i="11"/>
  <c r="C68" i="11"/>
  <c r="C69" i="11"/>
  <c r="C73" i="11"/>
  <c r="C74" i="11"/>
  <c r="C75" i="11"/>
  <c r="C77" i="11"/>
  <c r="C79" i="11"/>
  <c r="C80" i="11"/>
  <c r="C82" i="11"/>
  <c r="C83" i="11"/>
  <c r="C87" i="11"/>
  <c r="C88" i="11"/>
  <c r="C89" i="11"/>
  <c r="C90" i="11"/>
  <c r="C93" i="11"/>
  <c r="C97" i="11"/>
  <c r="C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1" i="10"/>
  <c r="C8" i="1" l="1"/>
  <c r="C9" i="1"/>
  <c r="C96" i="1"/>
  <c r="C92" i="1"/>
  <c r="C87" i="1"/>
  <c r="C88" i="1"/>
  <c r="C5" i="1"/>
  <c r="C6" i="1"/>
  <c r="C112" i="1"/>
  <c r="C113" i="1"/>
  <c r="C11" i="1"/>
  <c r="C12" i="1"/>
  <c r="C116" i="1"/>
  <c r="C28" i="1"/>
  <c r="C123" i="1"/>
  <c r="C124" i="1"/>
  <c r="C29" i="1"/>
  <c r="C133" i="1"/>
  <c r="C134" i="1"/>
  <c r="C1" i="1"/>
  <c r="C23" i="1"/>
  <c r="C24" i="1"/>
  <c r="C4" i="1"/>
  <c r="C39" i="1"/>
  <c r="C30" i="1"/>
  <c r="C97" i="1"/>
  <c r="C93" i="1"/>
  <c r="C64" i="1"/>
  <c r="C61" i="1"/>
  <c r="C59" i="1"/>
  <c r="C46" i="1"/>
  <c r="C49" i="1"/>
  <c r="C60" i="1"/>
  <c r="C47" i="1"/>
  <c r="C45" i="1"/>
  <c r="C66" i="1"/>
  <c r="C63" i="1"/>
  <c r="C65" i="1"/>
  <c r="C62" i="1"/>
  <c r="C52" i="1"/>
  <c r="C51" i="1"/>
  <c r="C53" i="1"/>
  <c r="C50" i="1"/>
  <c r="C10" i="1"/>
  <c r="D10" i="1" s="1"/>
  <c r="C89" i="1"/>
  <c r="C7" i="1"/>
  <c r="C114" i="1"/>
  <c r="C13" i="1"/>
  <c r="C125" i="1"/>
  <c r="C135" i="1"/>
  <c r="C25" i="1"/>
  <c r="C126" i="1"/>
  <c r="C130" i="1"/>
  <c r="C76" i="1"/>
  <c r="C77" i="1"/>
  <c r="C69" i="1"/>
  <c r="C94" i="1"/>
  <c r="C85" i="1"/>
  <c r="C131" i="1"/>
  <c r="C18" i="1"/>
  <c r="C27" i="1"/>
  <c r="C14" i="1"/>
  <c r="C129" i="1"/>
  <c r="C99" i="1"/>
  <c r="C95" i="1"/>
  <c r="C110" i="1"/>
  <c r="C67" i="1"/>
  <c r="C78" i="1"/>
  <c r="C79" i="1"/>
  <c r="C82" i="1"/>
  <c r="C26" i="1"/>
  <c r="C127" i="1"/>
  <c r="C122" i="1"/>
  <c r="C72" i="1"/>
  <c r="C115" i="1"/>
  <c r="C80" i="1"/>
  <c r="C104" i="1"/>
  <c r="C105" i="1"/>
  <c r="C70" i="1"/>
  <c r="C68" i="1"/>
  <c r="C81" i="1"/>
  <c r="C107" i="1"/>
  <c r="C106" i="1"/>
  <c r="C42" i="1"/>
  <c r="C41" i="1"/>
  <c r="C43" i="1"/>
  <c r="C44" i="1"/>
  <c r="C108" i="1"/>
  <c r="C109" i="1"/>
  <c r="C100" i="1"/>
  <c r="C101" i="1"/>
  <c r="C117" i="1"/>
  <c r="C118" i="1"/>
  <c r="C111" i="1"/>
  <c r="C3" i="1"/>
  <c r="C2" i="1"/>
  <c r="C132" i="1"/>
  <c r="C33" i="1"/>
  <c r="C75" i="1"/>
  <c r="C74" i="1"/>
  <c r="C73" i="1"/>
  <c r="C48" i="1"/>
  <c r="C37" i="1"/>
  <c r="C90" i="1"/>
  <c r="C15" i="1"/>
  <c r="C54" i="1"/>
  <c r="C55" i="1"/>
  <c r="C56" i="1"/>
  <c r="C38" i="1"/>
  <c r="C91" i="1"/>
  <c r="C71" i="1"/>
  <c r="C103" i="1"/>
  <c r="C102" i="1"/>
  <c r="C34" i="1"/>
  <c r="C22" i="1"/>
  <c r="C128" i="1"/>
  <c r="C86" i="1"/>
  <c r="C84" i="1"/>
  <c r="C83" i="1"/>
  <c r="C36" i="1"/>
  <c r="C32" i="1"/>
  <c r="C35" i="1"/>
  <c r="C19" i="1"/>
  <c r="C119" i="1"/>
  <c r="C21" i="1"/>
  <c r="C121" i="1"/>
  <c r="C20" i="1"/>
  <c r="C120" i="1"/>
  <c r="C40" i="1"/>
  <c r="C31" i="1"/>
  <c r="C16" i="1"/>
  <c r="C17" i="1"/>
  <c r="C57" i="1"/>
  <c r="C58" i="1"/>
  <c r="C98" i="1"/>
  <c r="D88" i="1" l="1"/>
  <c r="D28" i="1"/>
  <c r="D24" i="1"/>
  <c r="D59" i="1"/>
  <c r="D65" i="1"/>
  <c r="D7" i="1"/>
  <c r="D76" i="1"/>
  <c r="D14" i="1"/>
  <c r="D82" i="1"/>
  <c r="D105" i="1"/>
  <c r="D43" i="1"/>
  <c r="D111" i="1"/>
  <c r="D48" i="1"/>
  <c r="D91" i="1"/>
  <c r="D84" i="1"/>
  <c r="D121" i="1"/>
  <c r="D58" i="1"/>
  <c r="D8" i="1"/>
  <c r="B8" i="1"/>
  <c r="H8" i="1" s="1"/>
  <c r="E9" i="1"/>
  <c r="E96" i="1"/>
  <c r="E92" i="1"/>
  <c r="E87" i="1"/>
  <c r="E88" i="1"/>
  <c r="E5" i="1"/>
  <c r="E6" i="1"/>
  <c r="E112" i="1"/>
  <c r="E113" i="1"/>
  <c r="E11" i="1"/>
  <c r="E12" i="1"/>
  <c r="E116" i="1"/>
  <c r="E28" i="1"/>
  <c r="E123" i="1"/>
  <c r="E124" i="1"/>
  <c r="E29" i="1"/>
  <c r="E133" i="1"/>
  <c r="E134" i="1"/>
  <c r="E1" i="1"/>
  <c r="E23" i="1"/>
  <c r="E24" i="1"/>
  <c r="E4" i="1"/>
  <c r="E39" i="1"/>
  <c r="E30" i="1"/>
  <c r="E97" i="1"/>
  <c r="E93" i="1"/>
  <c r="E64" i="1"/>
  <c r="E61" i="1"/>
  <c r="E59" i="1"/>
  <c r="E46" i="1"/>
  <c r="E49" i="1"/>
  <c r="E60" i="1"/>
  <c r="E47" i="1"/>
  <c r="E45" i="1"/>
  <c r="E66" i="1"/>
  <c r="E63" i="1"/>
  <c r="E65" i="1"/>
  <c r="E62" i="1"/>
  <c r="E52" i="1"/>
  <c r="E51" i="1"/>
  <c r="E53" i="1"/>
  <c r="E50" i="1"/>
  <c r="E10" i="1"/>
  <c r="E89" i="1"/>
  <c r="E7" i="1"/>
  <c r="E114" i="1"/>
  <c r="E13" i="1"/>
  <c r="E125" i="1"/>
  <c r="E135" i="1"/>
  <c r="E25" i="1"/>
  <c r="E126" i="1"/>
  <c r="E130" i="1"/>
  <c r="E76" i="1"/>
  <c r="E77" i="1"/>
  <c r="E69" i="1"/>
  <c r="E94" i="1"/>
  <c r="E85" i="1"/>
  <c r="E131" i="1"/>
  <c r="E18" i="1"/>
  <c r="E27" i="1"/>
  <c r="E14" i="1"/>
  <c r="E129" i="1"/>
  <c r="E99" i="1"/>
  <c r="E95" i="1"/>
  <c r="E110" i="1"/>
  <c r="E67" i="1"/>
  <c r="E78" i="1"/>
  <c r="E79" i="1"/>
  <c r="E82" i="1"/>
  <c r="E26" i="1"/>
  <c r="E127" i="1"/>
  <c r="E122" i="1"/>
  <c r="E72" i="1"/>
  <c r="E115" i="1"/>
  <c r="E80" i="1"/>
  <c r="E104" i="1"/>
  <c r="E105" i="1"/>
  <c r="E70" i="1"/>
  <c r="E68" i="1"/>
  <c r="E81" i="1"/>
  <c r="E107" i="1"/>
  <c r="E106" i="1"/>
  <c r="E42" i="1"/>
  <c r="E41" i="1"/>
  <c r="E43" i="1"/>
  <c r="E44" i="1"/>
  <c r="E108" i="1"/>
  <c r="E109" i="1"/>
  <c r="E100" i="1"/>
  <c r="E101" i="1"/>
  <c r="E117" i="1"/>
  <c r="E118" i="1"/>
  <c r="E111" i="1"/>
  <c r="E3" i="1"/>
  <c r="E2" i="1"/>
  <c r="E132" i="1"/>
  <c r="E33" i="1"/>
  <c r="E75" i="1"/>
  <c r="E74" i="1"/>
  <c r="E73" i="1"/>
  <c r="E48" i="1"/>
  <c r="E37" i="1"/>
  <c r="E90" i="1"/>
  <c r="E15" i="1"/>
  <c r="E54" i="1"/>
  <c r="E55" i="1"/>
  <c r="E56" i="1"/>
  <c r="E38" i="1"/>
  <c r="E91" i="1"/>
  <c r="E71" i="1"/>
  <c r="E103" i="1"/>
  <c r="E102" i="1"/>
  <c r="E34" i="1"/>
  <c r="E22" i="1"/>
  <c r="E128" i="1"/>
  <c r="E86" i="1"/>
  <c r="E84" i="1"/>
  <c r="E83" i="1"/>
  <c r="E36" i="1"/>
  <c r="E32" i="1"/>
  <c r="E35" i="1"/>
  <c r="E19" i="1"/>
  <c r="E119" i="1"/>
  <c r="E21" i="1"/>
  <c r="E121" i="1"/>
  <c r="E20" i="1"/>
  <c r="E120" i="1"/>
  <c r="E40" i="1"/>
  <c r="E31" i="1"/>
  <c r="E16" i="1"/>
  <c r="E17" i="1"/>
  <c r="E57" i="1"/>
  <c r="E58" i="1"/>
  <c r="E98" i="1"/>
  <c r="E8" i="1"/>
  <c r="D9" i="1"/>
  <c r="D96" i="1"/>
  <c r="D92" i="1"/>
  <c r="D87" i="1"/>
  <c r="D5" i="1"/>
  <c r="D6" i="1"/>
  <c r="D112" i="1"/>
  <c r="D113" i="1"/>
  <c r="D11" i="1"/>
  <c r="D12" i="1"/>
  <c r="D116" i="1"/>
  <c r="D123" i="1"/>
  <c r="D124" i="1"/>
  <c r="D29" i="1"/>
  <c r="D133" i="1"/>
  <c r="D134" i="1"/>
  <c r="D1" i="1"/>
  <c r="D23" i="1"/>
  <c r="D4" i="1"/>
  <c r="D39" i="1"/>
  <c r="D30" i="1"/>
  <c r="D97" i="1"/>
  <c r="D93" i="1"/>
  <c r="D64" i="1"/>
  <c r="D61" i="1"/>
  <c r="D46" i="1"/>
  <c r="D49" i="1"/>
  <c r="D60" i="1"/>
  <c r="D47" i="1"/>
  <c r="D45" i="1"/>
  <c r="D66" i="1"/>
  <c r="D63" i="1"/>
  <c r="D62" i="1"/>
  <c r="D52" i="1"/>
  <c r="D51" i="1"/>
  <c r="D53" i="1"/>
  <c r="D50" i="1"/>
  <c r="D89" i="1"/>
  <c r="D114" i="1"/>
  <c r="D13" i="1"/>
  <c r="D125" i="1"/>
  <c r="D135" i="1"/>
  <c r="D25" i="1"/>
  <c r="D126" i="1"/>
  <c r="D130" i="1"/>
  <c r="D77" i="1"/>
  <c r="D69" i="1"/>
  <c r="D94" i="1"/>
  <c r="D85" i="1"/>
  <c r="D131" i="1"/>
  <c r="D18" i="1"/>
  <c r="D27" i="1"/>
  <c r="D129" i="1"/>
  <c r="D99" i="1"/>
  <c r="D95" i="1"/>
  <c r="D110" i="1"/>
  <c r="D67" i="1"/>
  <c r="D78" i="1"/>
  <c r="D79" i="1"/>
  <c r="D26" i="1"/>
  <c r="D127" i="1"/>
  <c r="D122" i="1"/>
  <c r="D72" i="1"/>
  <c r="D115" i="1"/>
  <c r="D80" i="1"/>
  <c r="D104" i="1"/>
  <c r="D70" i="1"/>
  <c r="D68" i="1"/>
  <c r="D81" i="1"/>
  <c r="D107" i="1"/>
  <c r="D106" i="1"/>
  <c r="D42" i="1"/>
  <c r="D41" i="1"/>
  <c r="D44" i="1"/>
  <c r="D108" i="1"/>
  <c r="D109" i="1"/>
  <c r="D100" i="1"/>
  <c r="D101" i="1"/>
  <c r="D117" i="1"/>
  <c r="D118" i="1"/>
  <c r="D132" i="1"/>
  <c r="D33" i="1"/>
  <c r="D75" i="1"/>
  <c r="D74" i="1"/>
  <c r="D73" i="1"/>
  <c r="D37" i="1"/>
  <c r="D90" i="1"/>
  <c r="D15" i="1"/>
  <c r="D54" i="1"/>
  <c r="D55" i="1"/>
  <c r="D56" i="1"/>
  <c r="D38" i="1"/>
  <c r="D71" i="1"/>
  <c r="D103" i="1"/>
  <c r="D102" i="1"/>
  <c r="D34" i="1"/>
  <c r="D22" i="1"/>
  <c r="D128" i="1"/>
  <c r="D86" i="1"/>
  <c r="D83" i="1"/>
  <c r="D36" i="1"/>
  <c r="D32" i="1"/>
  <c r="D35" i="1"/>
  <c r="D19" i="1"/>
  <c r="D119" i="1"/>
  <c r="D21" i="1"/>
  <c r="D20" i="1"/>
  <c r="D120" i="1"/>
  <c r="D40" i="1"/>
  <c r="D31" i="1"/>
  <c r="D16" i="1"/>
  <c r="D17" i="1"/>
  <c r="D57" i="1"/>
  <c r="D98" i="1"/>
  <c r="B2" i="1"/>
  <c r="G2" i="1" s="1"/>
  <c r="B3" i="1"/>
  <c r="B9" i="1"/>
  <c r="B96" i="1"/>
  <c r="B92" i="1"/>
  <c r="B87" i="1"/>
  <c r="B88" i="1"/>
  <c r="G88" i="1" s="1"/>
  <c r="B5" i="1"/>
  <c r="H5" i="1" s="1"/>
  <c r="L5" i="1" s="1"/>
  <c r="B6" i="1"/>
  <c r="H6" i="1" s="1"/>
  <c r="B112" i="1"/>
  <c r="B113" i="1"/>
  <c r="H113" i="1" s="1"/>
  <c r="L113" i="1" s="1"/>
  <c r="B11" i="1"/>
  <c r="B12" i="1"/>
  <c r="B116" i="1"/>
  <c r="B28" i="1"/>
  <c r="K28" i="1" s="1"/>
  <c r="B123" i="1"/>
  <c r="G123" i="1" s="1"/>
  <c r="B124" i="1"/>
  <c r="G124" i="1" s="1"/>
  <c r="B29" i="1"/>
  <c r="B133" i="1"/>
  <c r="B134" i="1"/>
  <c r="H134" i="1" s="1"/>
  <c r="B1" i="1"/>
  <c r="B23" i="1"/>
  <c r="B24" i="1"/>
  <c r="G24" i="1" s="1"/>
  <c r="B4" i="1"/>
  <c r="G4" i="1" s="1"/>
  <c r="B39" i="1"/>
  <c r="G39" i="1" s="1"/>
  <c r="B30" i="1"/>
  <c r="B97" i="1"/>
  <c r="G97" i="1" s="1"/>
  <c r="B93" i="1"/>
  <c r="H93" i="1" s="1"/>
  <c r="B64" i="1"/>
  <c r="B61" i="1"/>
  <c r="B59" i="1"/>
  <c r="G59" i="1" s="1"/>
  <c r="B46" i="1"/>
  <c r="G46" i="1" s="1"/>
  <c r="B49" i="1"/>
  <c r="G49" i="1" s="1"/>
  <c r="B60" i="1"/>
  <c r="B47" i="1"/>
  <c r="B45" i="1"/>
  <c r="H45" i="1" s="1"/>
  <c r="B66" i="1"/>
  <c r="B63" i="1"/>
  <c r="B65" i="1"/>
  <c r="H65" i="1" s="1"/>
  <c r="B62" i="1"/>
  <c r="H62" i="1" s="1"/>
  <c r="B52" i="1"/>
  <c r="H52" i="1" s="1"/>
  <c r="L52" i="1" s="1"/>
  <c r="B51" i="1"/>
  <c r="B53" i="1"/>
  <c r="B50" i="1"/>
  <c r="H50" i="1" s="1"/>
  <c r="B10" i="1"/>
  <c r="B89" i="1"/>
  <c r="B7" i="1"/>
  <c r="I7" i="1" s="1"/>
  <c r="B114" i="1"/>
  <c r="B13" i="1"/>
  <c r="B125" i="1"/>
  <c r="B135" i="1"/>
  <c r="B25" i="1"/>
  <c r="B126" i="1"/>
  <c r="B130" i="1"/>
  <c r="G130" i="1" s="1"/>
  <c r="B76" i="1"/>
  <c r="H76" i="1" s="1"/>
  <c r="B77" i="1"/>
  <c r="H77" i="1" s="1"/>
  <c r="K77" i="1" s="1"/>
  <c r="B69" i="1"/>
  <c r="H69" i="1" s="1"/>
  <c r="B94" i="1"/>
  <c r="B85" i="1"/>
  <c r="B131" i="1"/>
  <c r="H131" i="1" s="1"/>
  <c r="L131" i="1" s="1"/>
  <c r="B18" i="1"/>
  <c r="B27" i="1"/>
  <c r="B14" i="1"/>
  <c r="G14" i="1" s="1"/>
  <c r="B129" i="1"/>
  <c r="H129" i="1" s="1"/>
  <c r="B99" i="1"/>
  <c r="H99" i="1" s="1"/>
  <c r="B95" i="1"/>
  <c r="B110" i="1"/>
  <c r="B67" i="1"/>
  <c r="H67" i="1" s="1"/>
  <c r="B78" i="1"/>
  <c r="B79" i="1"/>
  <c r="B82" i="1"/>
  <c r="G82" i="1" s="1"/>
  <c r="B26" i="1"/>
  <c r="G26" i="1" s="1"/>
  <c r="B127" i="1"/>
  <c r="H127" i="1" s="1"/>
  <c r="B122" i="1"/>
  <c r="B72" i="1"/>
  <c r="B115" i="1"/>
  <c r="H115" i="1" s="1"/>
  <c r="B80" i="1"/>
  <c r="B104" i="1"/>
  <c r="B105" i="1"/>
  <c r="G105" i="1" s="1"/>
  <c r="B70" i="1"/>
  <c r="G70" i="1" s="1"/>
  <c r="B68" i="1"/>
  <c r="G68" i="1" s="1"/>
  <c r="B81" i="1"/>
  <c r="B107" i="1"/>
  <c r="B106" i="1"/>
  <c r="H106" i="1" s="1"/>
  <c r="B42" i="1"/>
  <c r="B41" i="1"/>
  <c r="B43" i="1"/>
  <c r="G43" i="1" s="1"/>
  <c r="B44" i="1"/>
  <c r="G44" i="1" s="1"/>
  <c r="B108" i="1"/>
  <c r="B109" i="1"/>
  <c r="B100" i="1"/>
  <c r="H100" i="1" s="1"/>
  <c r="B101" i="1"/>
  <c r="G101" i="1" s="1"/>
  <c r="B117" i="1"/>
  <c r="B118" i="1"/>
  <c r="B111" i="1"/>
  <c r="B132" i="1"/>
  <c r="H132" i="1" s="1"/>
  <c r="L132" i="1" s="1"/>
  <c r="B33" i="1"/>
  <c r="H33" i="1" s="1"/>
  <c r="L33" i="1" s="1"/>
  <c r="B75" i="1"/>
  <c r="H75" i="1" s="1"/>
  <c r="B74" i="1"/>
  <c r="B73" i="1"/>
  <c r="B48" i="1"/>
  <c r="B37" i="1"/>
  <c r="B90" i="1"/>
  <c r="H90" i="1" s="1"/>
  <c r="B15" i="1"/>
  <c r="B54" i="1"/>
  <c r="H54" i="1" s="1"/>
  <c r="B55" i="1"/>
  <c r="H55" i="1" s="1"/>
  <c r="B56" i="1"/>
  <c r="G56" i="1" s="1"/>
  <c r="B38" i="1"/>
  <c r="B91" i="1"/>
  <c r="B71" i="1"/>
  <c r="B103" i="1"/>
  <c r="H103" i="1" s="1"/>
  <c r="B102" i="1"/>
  <c r="B34" i="1"/>
  <c r="H34" i="1" s="1"/>
  <c r="B22" i="1"/>
  <c r="H22" i="1" s="1"/>
  <c r="B128" i="1"/>
  <c r="B86" i="1"/>
  <c r="G86" i="1" s="1"/>
  <c r="B84" i="1"/>
  <c r="B83" i="1"/>
  <c r="B36" i="1"/>
  <c r="H36" i="1" s="1"/>
  <c r="L36" i="1" s="1"/>
  <c r="B32" i="1"/>
  <c r="B35" i="1"/>
  <c r="H35" i="1" s="1"/>
  <c r="B19" i="1"/>
  <c r="H19" i="1" s="1"/>
  <c r="B119" i="1"/>
  <c r="B21" i="1"/>
  <c r="B121" i="1"/>
  <c r="G121" i="1" s="1"/>
  <c r="B20" i="1"/>
  <c r="B120" i="1"/>
  <c r="H120" i="1" s="1"/>
  <c r="B40" i="1"/>
  <c r="B31" i="1"/>
  <c r="H31" i="1" s="1"/>
  <c r="L31" i="1" s="1"/>
  <c r="B16" i="1"/>
  <c r="H16" i="1" s="1"/>
  <c r="B17" i="1"/>
  <c r="B57" i="1"/>
  <c r="B58" i="1"/>
  <c r="B98" i="1"/>
  <c r="G98" i="1" s="1"/>
  <c r="H88" i="1" l="1"/>
  <c r="L88" i="1" s="1"/>
  <c r="G45" i="1"/>
  <c r="I45" i="1" s="1"/>
  <c r="K8" i="1"/>
  <c r="L8" i="1"/>
  <c r="H68" i="1"/>
  <c r="K68" i="1" s="1"/>
  <c r="L77" i="1"/>
  <c r="H26" i="1"/>
  <c r="H14" i="1"/>
  <c r="K14" i="1" s="1"/>
  <c r="H130" i="1"/>
  <c r="K130" i="1" s="1"/>
  <c r="G8" i="1"/>
  <c r="H97" i="1"/>
  <c r="K97" i="1" s="1"/>
  <c r="H124" i="1"/>
  <c r="L124" i="1" s="1"/>
  <c r="L45" i="1"/>
  <c r="K45" i="1"/>
  <c r="K75" i="1"/>
  <c r="L75" i="1"/>
  <c r="H94" i="1"/>
  <c r="G94" i="1"/>
  <c r="K35" i="1"/>
  <c r="L35" i="1"/>
  <c r="L22" i="1"/>
  <c r="K22" i="1"/>
  <c r="H81" i="1"/>
  <c r="G81" i="1"/>
  <c r="I125" i="1"/>
  <c r="J125" i="1"/>
  <c r="K125" i="1"/>
  <c r="H125" i="1"/>
  <c r="L125" i="1"/>
  <c r="G125" i="1"/>
  <c r="H30" i="1"/>
  <c r="G30" i="1"/>
  <c r="H112" i="1"/>
  <c r="G112" i="1"/>
  <c r="G75" i="1"/>
  <c r="L99" i="1"/>
  <c r="K99" i="1"/>
  <c r="I49" i="1"/>
  <c r="J49" i="1"/>
  <c r="I2" i="1"/>
  <c r="J2" i="1"/>
  <c r="H40" i="1"/>
  <c r="G40" i="1"/>
  <c r="H32" i="1"/>
  <c r="G32" i="1"/>
  <c r="H102" i="1"/>
  <c r="G102" i="1"/>
  <c r="H15" i="1"/>
  <c r="G15" i="1"/>
  <c r="I44" i="1"/>
  <c r="J44" i="1"/>
  <c r="I70" i="1"/>
  <c r="J70" i="1"/>
  <c r="I26" i="1"/>
  <c r="J26" i="1"/>
  <c r="K129" i="1"/>
  <c r="L129" i="1"/>
  <c r="L62" i="1"/>
  <c r="K62" i="1"/>
  <c r="J46" i="1"/>
  <c r="I46" i="1"/>
  <c r="J4" i="1"/>
  <c r="I4" i="1"/>
  <c r="J123" i="1"/>
  <c r="I123" i="1"/>
  <c r="G106" i="1"/>
  <c r="G134" i="1"/>
  <c r="K52" i="1"/>
  <c r="K19" i="1"/>
  <c r="L19" i="1"/>
  <c r="I109" i="1"/>
  <c r="J109" i="1"/>
  <c r="K109" i="1"/>
  <c r="H109" i="1"/>
  <c r="L109" i="1"/>
  <c r="G109" i="1"/>
  <c r="H95" i="1"/>
  <c r="G95" i="1"/>
  <c r="H51" i="1"/>
  <c r="G51" i="1"/>
  <c r="H29" i="1"/>
  <c r="G29" i="1"/>
  <c r="G3" i="1"/>
  <c r="H3" i="1"/>
  <c r="L54" i="1"/>
  <c r="K54" i="1"/>
  <c r="L127" i="1"/>
  <c r="K127" i="1"/>
  <c r="L69" i="1"/>
  <c r="K69" i="1"/>
  <c r="I39" i="1"/>
  <c r="J39" i="1"/>
  <c r="L6" i="1"/>
  <c r="K6" i="1"/>
  <c r="G93" i="1"/>
  <c r="K131" i="1"/>
  <c r="L120" i="1"/>
  <c r="K120" i="1"/>
  <c r="L103" i="1"/>
  <c r="K103" i="1"/>
  <c r="L90" i="1"/>
  <c r="K90" i="1"/>
  <c r="I43" i="1"/>
  <c r="J43" i="1"/>
  <c r="I105" i="1"/>
  <c r="J105" i="1"/>
  <c r="I82" i="1"/>
  <c r="J82" i="1"/>
  <c r="I14" i="1"/>
  <c r="J14" i="1"/>
  <c r="K76" i="1"/>
  <c r="L76" i="1"/>
  <c r="L65" i="1"/>
  <c r="K65" i="1"/>
  <c r="I59" i="1"/>
  <c r="J59" i="1"/>
  <c r="I24" i="1"/>
  <c r="J24" i="1"/>
  <c r="I88" i="1"/>
  <c r="J88" i="1"/>
  <c r="G115" i="1"/>
  <c r="G113" i="1"/>
  <c r="K31" i="1"/>
  <c r="L55" i="1"/>
  <c r="K55" i="1"/>
  <c r="H122" i="1"/>
  <c r="G122" i="1"/>
  <c r="H60" i="1"/>
  <c r="G60" i="1"/>
  <c r="L34" i="1"/>
  <c r="K34" i="1"/>
  <c r="J68" i="1"/>
  <c r="I68" i="1"/>
  <c r="I124" i="1"/>
  <c r="J124" i="1"/>
  <c r="J98" i="1"/>
  <c r="I98" i="1"/>
  <c r="H20" i="1"/>
  <c r="G20" i="1"/>
  <c r="H83" i="1"/>
  <c r="G83" i="1"/>
  <c r="H71" i="1"/>
  <c r="G71" i="1"/>
  <c r="H37" i="1"/>
  <c r="G37" i="1"/>
  <c r="K118" i="1"/>
  <c r="L118" i="1"/>
  <c r="G118" i="1"/>
  <c r="I118" i="1"/>
  <c r="H118" i="1"/>
  <c r="J118" i="1"/>
  <c r="G41" i="1"/>
  <c r="H41" i="1"/>
  <c r="G104" i="1"/>
  <c r="H104" i="1"/>
  <c r="G79" i="1"/>
  <c r="H79" i="1"/>
  <c r="G27" i="1"/>
  <c r="H27" i="1"/>
  <c r="I130" i="1"/>
  <c r="J130" i="1"/>
  <c r="K89" i="1"/>
  <c r="H89" i="1"/>
  <c r="G89" i="1"/>
  <c r="J89" i="1"/>
  <c r="L89" i="1"/>
  <c r="I89" i="1"/>
  <c r="H63" i="1"/>
  <c r="G63" i="1"/>
  <c r="G61" i="1"/>
  <c r="H61" i="1"/>
  <c r="G23" i="1"/>
  <c r="H23" i="1"/>
  <c r="L116" i="1"/>
  <c r="K116" i="1"/>
  <c r="I116" i="1"/>
  <c r="G116" i="1"/>
  <c r="H116" i="1"/>
  <c r="J116" i="1"/>
  <c r="G87" i="1"/>
  <c r="H87" i="1"/>
  <c r="G16" i="1"/>
  <c r="G67" i="1"/>
  <c r="H98" i="1"/>
  <c r="K36" i="1"/>
  <c r="K113" i="1"/>
  <c r="K16" i="1"/>
  <c r="L16" i="1"/>
  <c r="H84" i="1"/>
  <c r="G84" i="1"/>
  <c r="G80" i="1"/>
  <c r="H80" i="1"/>
  <c r="J126" i="1"/>
  <c r="L126" i="1"/>
  <c r="K126" i="1"/>
  <c r="I126" i="1"/>
  <c r="G126" i="1"/>
  <c r="H126" i="1"/>
  <c r="G19" i="1"/>
  <c r="G131" i="1"/>
  <c r="H121" i="1"/>
  <c r="G58" i="1"/>
  <c r="H58" i="1"/>
  <c r="H91" i="1"/>
  <c r="G91" i="1"/>
  <c r="L117" i="1"/>
  <c r="G117" i="1"/>
  <c r="I117" i="1"/>
  <c r="H117" i="1"/>
  <c r="K117" i="1"/>
  <c r="J117" i="1"/>
  <c r="G78" i="1"/>
  <c r="H78" i="1"/>
  <c r="I10" i="1"/>
  <c r="G10" i="1"/>
  <c r="L10" i="1"/>
  <c r="K10" i="1"/>
  <c r="J10" i="1"/>
  <c r="G64" i="1"/>
  <c r="H64" i="1"/>
  <c r="G12" i="1"/>
  <c r="H12" i="1"/>
  <c r="G57" i="1"/>
  <c r="H57" i="1"/>
  <c r="G21" i="1"/>
  <c r="H21" i="1"/>
  <c r="H38" i="1"/>
  <c r="G38" i="1"/>
  <c r="I101" i="1"/>
  <c r="L101" i="1"/>
  <c r="H101" i="1"/>
  <c r="K101" i="1"/>
  <c r="J101" i="1"/>
  <c r="L115" i="1"/>
  <c r="K115" i="1"/>
  <c r="L67" i="1"/>
  <c r="K67" i="1"/>
  <c r="I25" i="1"/>
  <c r="K25" i="1"/>
  <c r="J25" i="1"/>
  <c r="H25" i="1"/>
  <c r="L25" i="1"/>
  <c r="K93" i="1"/>
  <c r="L93" i="1"/>
  <c r="G22" i="1"/>
  <c r="G25" i="1"/>
  <c r="H86" i="1"/>
  <c r="H10" i="1"/>
  <c r="K33" i="1"/>
  <c r="I121" i="1"/>
  <c r="J121" i="1"/>
  <c r="H48" i="1"/>
  <c r="G48" i="1"/>
  <c r="G42" i="1"/>
  <c r="H42" i="1"/>
  <c r="G18" i="1"/>
  <c r="H18" i="1"/>
  <c r="H66" i="1"/>
  <c r="G66" i="1"/>
  <c r="G1" i="1"/>
  <c r="H1" i="1"/>
  <c r="L92" i="1"/>
  <c r="K92" i="1"/>
  <c r="J92" i="1"/>
  <c r="G92" i="1"/>
  <c r="I92" i="1"/>
  <c r="H92" i="1"/>
  <c r="I86" i="1"/>
  <c r="J86" i="1"/>
  <c r="H73" i="1"/>
  <c r="G73" i="1"/>
  <c r="K106" i="1"/>
  <c r="L106" i="1"/>
  <c r="K50" i="1"/>
  <c r="L50" i="1"/>
  <c r="K134" i="1"/>
  <c r="L134" i="1"/>
  <c r="G11" i="1"/>
  <c r="H11" i="1"/>
  <c r="K96" i="1"/>
  <c r="G96" i="1"/>
  <c r="I96" i="1"/>
  <c r="L96" i="1"/>
  <c r="J96" i="1"/>
  <c r="H96" i="1"/>
  <c r="G17" i="1"/>
  <c r="H17" i="1"/>
  <c r="G119" i="1"/>
  <c r="H119" i="1"/>
  <c r="G128" i="1"/>
  <c r="H128" i="1"/>
  <c r="I56" i="1"/>
  <c r="J56" i="1"/>
  <c r="H74" i="1"/>
  <c r="G74" i="1"/>
  <c r="I100" i="1"/>
  <c r="J100" i="1"/>
  <c r="L100" i="1"/>
  <c r="K100" i="1"/>
  <c r="G100" i="1"/>
  <c r="H107" i="1"/>
  <c r="G107" i="1"/>
  <c r="H72" i="1"/>
  <c r="G72" i="1"/>
  <c r="H110" i="1"/>
  <c r="G110" i="1"/>
  <c r="H85" i="1"/>
  <c r="G85" i="1"/>
  <c r="I135" i="1"/>
  <c r="J135" i="1"/>
  <c r="K135" i="1"/>
  <c r="H135" i="1"/>
  <c r="L135" i="1"/>
  <c r="G135" i="1"/>
  <c r="H53" i="1"/>
  <c r="G53" i="1"/>
  <c r="H47" i="1"/>
  <c r="G47" i="1"/>
  <c r="J97" i="1"/>
  <c r="I97" i="1"/>
  <c r="H133" i="1"/>
  <c r="G133" i="1"/>
  <c r="G9" i="1"/>
  <c r="H9" i="1"/>
  <c r="G55" i="1"/>
  <c r="G50" i="1"/>
  <c r="H56" i="1"/>
  <c r="K108" i="1"/>
  <c r="L108" i="1"/>
  <c r="I108" i="1"/>
  <c r="J13" i="1"/>
  <c r="K13" i="1"/>
  <c r="L13" i="1"/>
  <c r="G31" i="1"/>
  <c r="G35" i="1"/>
  <c r="G34" i="1"/>
  <c r="G54" i="1"/>
  <c r="G33" i="1"/>
  <c r="H108" i="1"/>
  <c r="H70" i="1"/>
  <c r="H82" i="1"/>
  <c r="H39" i="1"/>
  <c r="H123" i="1"/>
  <c r="K132" i="1"/>
  <c r="J28" i="1"/>
  <c r="K114" i="1"/>
  <c r="L114" i="1"/>
  <c r="I114" i="1"/>
  <c r="G132" i="1"/>
  <c r="G6" i="1"/>
  <c r="H2" i="1"/>
  <c r="H44" i="1"/>
  <c r="H105" i="1"/>
  <c r="H49" i="1"/>
  <c r="H4" i="1"/>
  <c r="H28" i="1"/>
  <c r="K5" i="1"/>
  <c r="I28" i="1"/>
  <c r="L111" i="1"/>
  <c r="J111" i="1"/>
  <c r="L7" i="1"/>
  <c r="J7" i="1"/>
  <c r="G120" i="1"/>
  <c r="G36" i="1"/>
  <c r="G103" i="1"/>
  <c r="G90" i="1"/>
  <c r="G108" i="1"/>
  <c r="G127" i="1"/>
  <c r="G99" i="1"/>
  <c r="G69" i="1"/>
  <c r="G13" i="1"/>
  <c r="G52" i="1"/>
  <c r="G5" i="1"/>
  <c r="H43" i="1"/>
  <c r="H46" i="1"/>
  <c r="H24" i="1"/>
  <c r="L28" i="1"/>
  <c r="J114" i="1"/>
  <c r="K111" i="1"/>
  <c r="G129" i="1"/>
  <c r="G77" i="1"/>
  <c r="G114" i="1"/>
  <c r="G62" i="1"/>
  <c r="H111" i="1"/>
  <c r="H13" i="1"/>
  <c r="H59" i="1"/>
  <c r="I111" i="1"/>
  <c r="G111" i="1"/>
  <c r="G76" i="1"/>
  <c r="G7" i="1"/>
  <c r="G65" i="1"/>
  <c r="G28" i="1"/>
  <c r="H114" i="1"/>
  <c r="H7" i="1"/>
  <c r="I13" i="1"/>
  <c r="K7" i="1"/>
  <c r="J108" i="1"/>
  <c r="L68" i="1" l="1"/>
  <c r="J45" i="1"/>
  <c r="L130" i="1"/>
  <c r="K124" i="1"/>
  <c r="L97" i="1"/>
  <c r="K88" i="1"/>
  <c r="L14" i="1"/>
  <c r="I8" i="1"/>
  <c r="J8" i="1"/>
  <c r="K26" i="1"/>
  <c r="L26" i="1"/>
  <c r="J6" i="1"/>
  <c r="I6" i="1"/>
  <c r="I42" i="1"/>
  <c r="J42" i="1"/>
  <c r="L20" i="1"/>
  <c r="K20" i="1"/>
  <c r="I95" i="1"/>
  <c r="J95" i="1"/>
  <c r="J106" i="1"/>
  <c r="I106" i="1"/>
  <c r="L40" i="1"/>
  <c r="K40" i="1"/>
  <c r="I76" i="1"/>
  <c r="J76" i="1"/>
  <c r="I77" i="1"/>
  <c r="J77" i="1"/>
  <c r="J5" i="1"/>
  <c r="I5" i="1"/>
  <c r="I103" i="1"/>
  <c r="J103" i="1"/>
  <c r="J132" i="1"/>
  <c r="I132" i="1"/>
  <c r="K82" i="1"/>
  <c r="L82" i="1"/>
  <c r="I55" i="1"/>
  <c r="J55" i="1"/>
  <c r="L47" i="1"/>
  <c r="K47" i="1"/>
  <c r="L107" i="1"/>
  <c r="K107" i="1"/>
  <c r="L1" i="1"/>
  <c r="K1" i="1"/>
  <c r="I48" i="1"/>
  <c r="J48" i="1"/>
  <c r="I22" i="1"/>
  <c r="J22" i="1"/>
  <c r="I12" i="1"/>
  <c r="J12" i="1"/>
  <c r="L78" i="1"/>
  <c r="K78" i="1"/>
  <c r="I91" i="1"/>
  <c r="J91" i="1"/>
  <c r="I19" i="1"/>
  <c r="J19" i="1"/>
  <c r="I80" i="1"/>
  <c r="J80" i="1"/>
  <c r="I63" i="1"/>
  <c r="J63" i="1"/>
  <c r="K41" i="1"/>
  <c r="L41" i="1"/>
  <c r="J37" i="1"/>
  <c r="I37" i="1"/>
  <c r="J60" i="1"/>
  <c r="I60" i="1"/>
  <c r="J115" i="1"/>
  <c r="I115" i="1"/>
  <c r="L95" i="1"/>
  <c r="K95" i="1"/>
  <c r="J15" i="1"/>
  <c r="I15" i="1"/>
  <c r="I75" i="1"/>
  <c r="J75" i="1"/>
  <c r="J53" i="1"/>
  <c r="I53" i="1"/>
  <c r="K63" i="1"/>
  <c r="L63" i="1"/>
  <c r="L60" i="1"/>
  <c r="K60" i="1"/>
  <c r="I112" i="1"/>
  <c r="J112" i="1"/>
  <c r="I120" i="1"/>
  <c r="J120" i="1"/>
  <c r="L4" i="1"/>
  <c r="K4" i="1"/>
  <c r="I9" i="1"/>
  <c r="J9" i="1"/>
  <c r="K53" i="1"/>
  <c r="L53" i="1"/>
  <c r="L85" i="1"/>
  <c r="K85" i="1"/>
  <c r="L128" i="1"/>
  <c r="K128" i="1"/>
  <c r="I66" i="1"/>
  <c r="J66" i="1"/>
  <c r="K38" i="1"/>
  <c r="L38" i="1"/>
  <c r="I64" i="1"/>
  <c r="J64" i="1"/>
  <c r="K58" i="1"/>
  <c r="L58" i="1"/>
  <c r="L84" i="1"/>
  <c r="K84" i="1"/>
  <c r="J67" i="1"/>
  <c r="I67" i="1"/>
  <c r="K27" i="1"/>
  <c r="L27" i="1"/>
  <c r="J71" i="1"/>
  <c r="I71" i="1"/>
  <c r="I122" i="1"/>
  <c r="J122" i="1"/>
  <c r="J3" i="1"/>
  <c r="I3" i="1"/>
  <c r="J102" i="1"/>
  <c r="I102" i="1"/>
  <c r="K112" i="1"/>
  <c r="L112" i="1"/>
  <c r="L94" i="1"/>
  <c r="K94" i="1"/>
  <c r="I90" i="1"/>
  <c r="J90" i="1"/>
  <c r="J31" i="1"/>
  <c r="I31" i="1"/>
  <c r="K74" i="1"/>
  <c r="L74" i="1"/>
  <c r="K73" i="1"/>
  <c r="L73" i="1"/>
  <c r="L80" i="1"/>
  <c r="K80" i="1"/>
  <c r="I104" i="1"/>
  <c r="J104" i="1"/>
  <c r="I129" i="1"/>
  <c r="J129" i="1"/>
  <c r="L70" i="1"/>
  <c r="K70" i="1"/>
  <c r="J85" i="1"/>
  <c r="I85" i="1"/>
  <c r="I38" i="1"/>
  <c r="J38" i="1"/>
  <c r="I84" i="1"/>
  <c r="J84" i="1"/>
  <c r="I41" i="1"/>
  <c r="J41" i="1"/>
  <c r="K59" i="1"/>
  <c r="L59" i="1"/>
  <c r="J69" i="1"/>
  <c r="I69" i="1"/>
  <c r="L49" i="1"/>
  <c r="K49" i="1"/>
  <c r="J33" i="1"/>
  <c r="I33" i="1"/>
  <c r="J133" i="1"/>
  <c r="I133" i="1"/>
  <c r="J110" i="1"/>
  <c r="I110" i="1"/>
  <c r="I128" i="1"/>
  <c r="J128" i="1"/>
  <c r="L66" i="1"/>
  <c r="K66" i="1"/>
  <c r="K21" i="1"/>
  <c r="L21" i="1"/>
  <c r="I58" i="1"/>
  <c r="J58" i="1"/>
  <c r="I16" i="1"/>
  <c r="J16" i="1"/>
  <c r="I27" i="1"/>
  <c r="J27" i="1"/>
  <c r="L71" i="1"/>
  <c r="K71" i="1"/>
  <c r="L122" i="1"/>
  <c r="K122" i="1"/>
  <c r="J29" i="1"/>
  <c r="I29" i="1"/>
  <c r="L102" i="1"/>
  <c r="K102" i="1"/>
  <c r="J30" i="1"/>
  <c r="I30" i="1"/>
  <c r="I81" i="1"/>
  <c r="J81" i="1"/>
  <c r="I50" i="1"/>
  <c r="J50" i="1"/>
  <c r="I17" i="1"/>
  <c r="J17" i="1"/>
  <c r="K12" i="1"/>
  <c r="L12" i="1"/>
  <c r="I52" i="1"/>
  <c r="J52" i="1"/>
  <c r="I1" i="1"/>
  <c r="J1" i="1"/>
  <c r="L64" i="1"/>
  <c r="K64" i="1"/>
  <c r="L98" i="1"/>
  <c r="K98" i="1"/>
  <c r="L3" i="1"/>
  <c r="K3" i="1"/>
  <c r="I94" i="1"/>
  <c r="J94" i="1"/>
  <c r="J99" i="1"/>
  <c r="I99" i="1"/>
  <c r="K105" i="1"/>
  <c r="L105" i="1"/>
  <c r="J54" i="1"/>
  <c r="I54" i="1"/>
  <c r="L133" i="1"/>
  <c r="K133" i="1"/>
  <c r="L110" i="1"/>
  <c r="K110" i="1"/>
  <c r="K119" i="1"/>
  <c r="L119" i="1"/>
  <c r="K18" i="1"/>
  <c r="L18" i="1"/>
  <c r="I21" i="1"/>
  <c r="J21" i="1"/>
  <c r="L87" i="1"/>
  <c r="K87" i="1"/>
  <c r="K23" i="1"/>
  <c r="L23" i="1"/>
  <c r="L79" i="1"/>
  <c r="K79" i="1"/>
  <c r="J83" i="1"/>
  <c r="I83" i="1"/>
  <c r="I93" i="1"/>
  <c r="J93" i="1"/>
  <c r="L29" i="1"/>
  <c r="K29" i="1"/>
  <c r="J32" i="1"/>
  <c r="I32" i="1"/>
  <c r="L30" i="1"/>
  <c r="K30" i="1"/>
  <c r="L81" i="1"/>
  <c r="K81" i="1"/>
  <c r="L39" i="1"/>
  <c r="K39" i="1"/>
  <c r="J107" i="1"/>
  <c r="I107" i="1"/>
  <c r="I113" i="1"/>
  <c r="J113" i="1"/>
  <c r="K48" i="1"/>
  <c r="L48" i="1"/>
  <c r="I78" i="1"/>
  <c r="J78" i="1"/>
  <c r="K24" i="1"/>
  <c r="L24" i="1"/>
  <c r="J127" i="1"/>
  <c r="I127" i="1"/>
  <c r="K44" i="1"/>
  <c r="L44" i="1"/>
  <c r="J34" i="1"/>
  <c r="I34" i="1"/>
  <c r="J72" i="1"/>
  <c r="I72" i="1"/>
  <c r="I119" i="1"/>
  <c r="J119" i="1"/>
  <c r="I18" i="1"/>
  <c r="J18" i="1"/>
  <c r="K57" i="1"/>
  <c r="L57" i="1"/>
  <c r="J87" i="1"/>
  <c r="I87" i="1"/>
  <c r="I23" i="1"/>
  <c r="J23" i="1"/>
  <c r="I79" i="1"/>
  <c r="J79" i="1"/>
  <c r="L83" i="1"/>
  <c r="K83" i="1"/>
  <c r="J51" i="1"/>
  <c r="I51" i="1"/>
  <c r="L32" i="1"/>
  <c r="K32" i="1"/>
  <c r="K43" i="1"/>
  <c r="L43" i="1"/>
  <c r="J47" i="1"/>
  <c r="I47" i="1"/>
  <c r="I11" i="1"/>
  <c r="J11" i="1"/>
  <c r="J131" i="1"/>
  <c r="I131" i="1"/>
  <c r="I61" i="1"/>
  <c r="J61" i="1"/>
  <c r="I36" i="1"/>
  <c r="J36" i="1"/>
  <c r="K9" i="1"/>
  <c r="L9" i="1"/>
  <c r="K91" i="1"/>
  <c r="L91" i="1"/>
  <c r="L37" i="1"/>
  <c r="K37" i="1"/>
  <c r="L15" i="1"/>
  <c r="K15" i="1"/>
  <c r="I65" i="1"/>
  <c r="J65" i="1"/>
  <c r="J62" i="1"/>
  <c r="I62" i="1"/>
  <c r="L46" i="1"/>
  <c r="K46" i="1"/>
  <c r="L2" i="1"/>
  <c r="K2" i="1"/>
  <c r="L123" i="1"/>
  <c r="K123" i="1"/>
  <c r="J35" i="1"/>
  <c r="I35" i="1"/>
  <c r="L56" i="1"/>
  <c r="K56" i="1"/>
  <c r="L72" i="1"/>
  <c r="K72" i="1"/>
  <c r="I74" i="1"/>
  <c r="J74" i="1"/>
  <c r="K17" i="1"/>
  <c r="L17" i="1"/>
  <c r="K11" i="1"/>
  <c r="L11" i="1"/>
  <c r="I73" i="1"/>
  <c r="J73" i="1"/>
  <c r="K42" i="1"/>
  <c r="L42" i="1"/>
  <c r="K86" i="1"/>
  <c r="L86" i="1"/>
  <c r="I57" i="1"/>
  <c r="J57" i="1"/>
  <c r="K121" i="1"/>
  <c r="L121" i="1"/>
  <c r="K61" i="1"/>
  <c r="L61" i="1"/>
  <c r="L104" i="1"/>
  <c r="K104" i="1"/>
  <c r="J20" i="1"/>
  <c r="I20" i="1"/>
  <c r="L51" i="1"/>
  <c r="K51" i="1"/>
  <c r="I134" i="1"/>
  <c r="J134" i="1"/>
  <c r="J40" i="1"/>
  <c r="I40" i="1"/>
</calcChain>
</file>

<file path=xl/comments1.xml><?xml version="1.0" encoding="utf-8"?>
<comments xmlns="http://schemas.openxmlformats.org/spreadsheetml/2006/main">
  <authors>
    <author>Rokas Giedraitis</author>
  </authors>
  <commentList>
    <comment ref="I8" authorId="0" shapeId="0">
      <text>
        <r>
          <rPr>
            <sz val="9"/>
            <color indexed="81"/>
            <rFont val="Tahoma"/>
            <family val="2"/>
            <charset val="186"/>
          </rPr>
          <t>d = 0, w = 0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  <charset val="186"/>
          </rPr>
          <t>d = 1, w = 0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  <charset val="186"/>
          </rPr>
          <t>d = 0, w = 1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  <charset val="186"/>
          </rPr>
          <t>d = 1, w = 1</t>
        </r>
      </text>
    </comment>
  </commentList>
</comments>
</file>

<file path=xl/comments2.xml><?xml version="1.0" encoding="utf-8"?>
<comments xmlns="http://schemas.openxmlformats.org/spreadsheetml/2006/main">
  <authors>
    <author>Rokas Giedraitis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186"/>
          </rPr>
          <t>d = 0, w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186"/>
          </rPr>
          <t>d = 1, w = 1</t>
        </r>
      </text>
    </comment>
  </commentList>
</comments>
</file>

<file path=xl/sharedStrings.xml><?xml version="1.0" encoding="utf-8"?>
<sst xmlns="http://schemas.openxmlformats.org/spreadsheetml/2006/main" count="1938" uniqueCount="847">
  <si>
    <t>0000 00dw mod reg r/m [poslinkis] – ADD registras += registras/atmintis</t>
  </si>
  <si>
    <t>0000 010w bojb [bovb] – ADD akumuliatorius += betarpiškas operandas</t>
  </si>
  <si>
    <t>000sr 110 – PUSH segmento registras</t>
  </si>
  <si>
    <t>000sr 111 – POP segmento registras</t>
  </si>
  <si>
    <t>0000 10dw mod reg r/m [poslinkis] – OR registras V registras/atmintis</t>
  </si>
  <si>
    <t>0000 110w bojb [bovb] – OR akumuliatorius V betarpiškas operandas</t>
  </si>
  <si>
    <t>0001 00dw mod reg r/m [poslinkis] – ADC registras += registras/axtmintis</t>
  </si>
  <si>
    <t>0001 010w bojb [bovb] – ADC akumuliatorius += betarpiškas operandas</t>
  </si>
  <si>
    <t>0001 10dw mod reg r/m [poslinkis] – SBB registras -= registras/atmintis</t>
  </si>
  <si>
    <t>0001 110w bojb [bovb] – SBB akumuliatorius -= betarpiškas operandas</t>
  </si>
  <si>
    <t>0010 00dw mod reg r/m [poslinkis] – AND registras &amp; registras/atmintis</t>
  </si>
  <si>
    <t>0010 010w bojb [bovb] – AND akumuliatorius &amp; betarpiškas operandas</t>
  </si>
  <si>
    <t>001sr 110 – segmento registro keitimo prefiksas</t>
  </si>
  <si>
    <t>0010 0111 – DAA</t>
  </si>
  <si>
    <t>0010 10dw mod reg r/m [poslinkis] – SUB registras -= registras/atmintis</t>
  </si>
  <si>
    <t>0010 110w bojb [bovb] – SUB akumuliatorius -= betarpiškas operandas</t>
  </si>
  <si>
    <t>0010 1111 – DAS</t>
  </si>
  <si>
    <t>0011 00dw mod reg r/m [poslinkis] – XOR registras | registras/atmintis</t>
  </si>
  <si>
    <t>0011 010w bojb [bovb] – XOR akumuliatorius | betarpiškas operandas</t>
  </si>
  <si>
    <t>0011 0111 – AAA</t>
  </si>
  <si>
    <t>0011 10dw mod reg r/m [poslinkis] – CMP registras ~ registras/atmintis</t>
  </si>
  <si>
    <t>0011 110w bojb [bovb] – CMP akumuliatorius ~ betarpiškas operandas</t>
  </si>
  <si>
    <t>0011 1111 – AAS</t>
  </si>
  <si>
    <t>0100 0reg – INC registras (žodinis)</t>
  </si>
  <si>
    <t>0100 1reg – DEC registras (žodinis)</t>
  </si>
  <si>
    <t>0101 0reg – PUSH registras (žodinis)</t>
  </si>
  <si>
    <t>0101 1reg – POP registras (žodinis)</t>
  </si>
  <si>
    <t>0111 0000 poslinkis – JO žymė</t>
  </si>
  <si>
    <t>0111 0001 poslinkis – JNO žymė</t>
  </si>
  <si>
    <t>0111 0010 poslinkis – JNAE žymė; JB žymė; JC žymė</t>
  </si>
  <si>
    <t>0111 0011 poslinkis – JAE žymė; JNB žymė; JNC žymė</t>
  </si>
  <si>
    <t>0111 0100 poslinkis – JE žymė; JZ žymė</t>
  </si>
  <si>
    <t>0111 0101 poslinkis – JNE žymė; JNZ žymė</t>
  </si>
  <si>
    <t>0111 0110 poslinkis – JBE žymė; JNA žymė</t>
  </si>
  <si>
    <t>0111 0111 poslinkis – JA žymė; JNBE žymė</t>
  </si>
  <si>
    <t>0111 1000 poslinkis – JS žymė</t>
  </si>
  <si>
    <t>0111 1001 poslinkis – JNS žymė</t>
  </si>
  <si>
    <t>0111 1010 poslinkis – JP žymė; JPE žymė</t>
  </si>
  <si>
    <t>0111 1011 poslinkis – JNP žymė; JPO žymė</t>
  </si>
  <si>
    <t>0111 1100 poslinkis – JL žymė; JNGE žymė</t>
  </si>
  <si>
    <t>0111 1101 poslinkis – JGE žymė; JNL žymė</t>
  </si>
  <si>
    <t>0111 1110 poslinkis – JLE žymė; JNG žymė</t>
  </si>
  <si>
    <t>0111 1111 poslinkis – JG žymė; JNLE žymė</t>
  </si>
  <si>
    <t>1000 00sw mod 000 r/m [poslinkis] bojb [bovb] – ADD registras/atmintis += betarpiškas</t>
  </si>
  <si>
    <t>1000 00sw mod 001 r/m [poslinkis] bojb [bovb] – OR registras/atmintis V betarpiškas</t>
  </si>
  <si>
    <t>1000 00sw mod 010 r/m [poslinkis] bojb [bovb] – ADC registras/atmintis += betarpiškas</t>
  </si>
  <si>
    <t>1000 00sw mod 011 r/m [poslinkis] bojb [bovb] – SBB registras/atmintis -= betarpiškas</t>
  </si>
  <si>
    <t>1000 00sw mod 100 r/m [poslinkis] bojb [bovb] – AND registras/atmintis &amp; betarpiškas</t>
  </si>
  <si>
    <t>1000 00sw mod 101 r/m [poslinkis] bojb [bovb] – SUB registras/atmintis -= betarpiškas</t>
  </si>
  <si>
    <t>1000 00sw mod 110 r/m [poslinkis] bojb [bovb] – XOR registras/atmintis | betarpiškas</t>
  </si>
  <si>
    <t>1000 00sw mod 111 r/m [poslinkis] bojb [bovb] – CMP registras/atmintis ~ betarpiškas</t>
  </si>
  <si>
    <t>1000 010w mod reg r/m [poslinkis] – TEST registras ? registras/atmintis</t>
  </si>
  <si>
    <t>1000 011w mod reg r/m [poslinkis] – XCHG registras  registras/atmintis</t>
  </si>
  <si>
    <t>1000 10dw mod reg r/m [poslinkis] – MOV registras  registras/atmintis</t>
  </si>
  <si>
    <t>1000 11d0 mod 0sr r/m [poslinkis] – MOV segmento registras  registras/atmintis</t>
  </si>
  <si>
    <t>1000 1101 mod reg r/m [poslinkis] – LEA registras  atmintis</t>
  </si>
  <si>
    <t>1000 1111 mod 000 r/m [poslinkis] – POP registras/atmintis</t>
  </si>
  <si>
    <t>1001 0000 – NOP; XCHG ax, ax</t>
  </si>
  <si>
    <t>1001 0reg – XCHG registras  ax</t>
  </si>
  <si>
    <t>1001 1000 – CBW</t>
  </si>
  <si>
    <t>1001 1001 – CWD</t>
  </si>
  <si>
    <t>1001 1010 ajb avb srjb srvb – CALL žymė (išorinis tiesioginis)</t>
  </si>
  <si>
    <t>1001 1011 – WAIT</t>
  </si>
  <si>
    <t>1001 1100 – PUSHF</t>
  </si>
  <si>
    <t>1001 1101 – POPF</t>
  </si>
  <si>
    <t>1001 1110 – SAHF</t>
  </si>
  <si>
    <t>1001 1111 – LAHF</t>
  </si>
  <si>
    <t>1010 000w ajb avb – MOV akumuliatorius  atmintis</t>
  </si>
  <si>
    <t>1010 001w ajb avb – MOV atmintis  akumuliatorius</t>
  </si>
  <si>
    <t>1010 010w – MOVSB; MOVSW</t>
  </si>
  <si>
    <t>1010 011w – CMPSB; CMPSW</t>
  </si>
  <si>
    <t>1010 100w bojb [bovb] – TEST akumuliatorius ? betarpiškas operandas</t>
  </si>
  <si>
    <t>1010 101w – STOSB; STOSW</t>
  </si>
  <si>
    <t>1010 110w – LODSB; LODSW</t>
  </si>
  <si>
    <t>1010 111w – SCASB; SCASW</t>
  </si>
  <si>
    <t>1011 wreg bojb [bovb] – MOV registras  betarpiškas operandas</t>
  </si>
  <si>
    <t>1100 0010 bojb bovb – RET betarpiškas operandas; RETN betarpiškas operandas</t>
  </si>
  <si>
    <t>1100 0011 – RET; RETN</t>
  </si>
  <si>
    <t>1100 0100 mod reg r/m [poslinkis] – LES registras  atmintis</t>
  </si>
  <si>
    <t>1100 0101 mod reg r/m [poslinkis] – LDS registras  atmintis</t>
  </si>
  <si>
    <t>1100 011w mod 000 r/m [poslinkis] bojb [bovb] – MOV registras/atmintis  betarpiškas</t>
  </si>
  <si>
    <t>1100 1010 bojb bovb – RETF betarpiškas operandas</t>
  </si>
  <si>
    <t>1100 1011 – RETF</t>
  </si>
  <si>
    <t>1100 1100 – INT 3</t>
  </si>
  <si>
    <t>1100 1101 numeris – INT numeris</t>
  </si>
  <si>
    <t>1100 1110 – INTO</t>
  </si>
  <si>
    <t>1100 1111 – IRET</t>
  </si>
  <si>
    <t>1101 00vw mod 000 r/m [poslinkis] – ROL registras/atmintis, {1; CL}</t>
  </si>
  <si>
    <t>1101 00vw mod 001 r/m [poslinkis] – ROR registras/atmintis, {1; CL}</t>
  </si>
  <si>
    <t>1101 00vw mod 010 r/m [poslinkis] – RCL registras/atmintis, {1; CL}</t>
  </si>
  <si>
    <t>1101 00vw mod 011 r/m [poslinkis] – RCR registras/atmintis, {1; CL}</t>
  </si>
  <si>
    <t>1101 00vw mod 100 r/m [poslinkis] – SHL registras/atmintis, {1; CL};</t>
  </si>
  <si>
    <t>1101 00vw mod 101 r/m [poslinkis] – SHR registras/atmintis, {1; CL}</t>
  </si>
  <si>
    <t>1101 00vw mod 111 r/m [poslinkis] – SAR registras/atmintis, {1; CL}</t>
  </si>
  <si>
    <t>1101 0100 0000 1010 – AAM</t>
  </si>
  <si>
    <t>1101 0101 0000 1010 – AAD</t>
  </si>
  <si>
    <t>1101 0111 – XLAT</t>
  </si>
  <si>
    <t>1101 1xxx mod yyy r/m [poslinkis] – ESC komanda, registras/atmintis</t>
  </si>
  <si>
    <t>1110 0000 poslinkis – LOOPNE žymė; LOOPNZ žymė</t>
  </si>
  <si>
    <t>1110 0001 poslinkis – LOOPE žymė; LOOPZ žymė</t>
  </si>
  <si>
    <t>1110 0010 poslinkis – LOOP žymė</t>
  </si>
  <si>
    <t>1110 0011 poslinkis – JCXZ žymė</t>
  </si>
  <si>
    <t>1110 010w portas – IN akumuliatorius  portas</t>
  </si>
  <si>
    <t>1110 011w portas – OUT akumuliatorius  portas</t>
  </si>
  <si>
    <t>1110 1000 pjb pvb – CALL žymė (vidinis tiesioginis)</t>
  </si>
  <si>
    <t>1110 1001 pjb pvb – JMP žymė (vidinis tiesioginis)</t>
  </si>
  <si>
    <t>1110 1010 ajb avb srjb srvb – JMP žymė (išorinis tiesioginis)</t>
  </si>
  <si>
    <t>1110 1011 poslinkis – JMP žymė (vidinis artimas)</t>
  </si>
  <si>
    <t>1110 110w – IN akumuliatorius  dx portas</t>
  </si>
  <si>
    <t>1110 111w – OUT akumuliatorius  dx portas</t>
  </si>
  <si>
    <t>1111 0000 – LOCK</t>
  </si>
  <si>
    <t>1111 0010 – REPNZ; REPNE</t>
  </si>
  <si>
    <t>1111 0011 – REP; REPZ; REPE</t>
  </si>
  <si>
    <t>1111 0100 – HLT</t>
  </si>
  <si>
    <t>1111 0101 – CMC</t>
  </si>
  <si>
    <t>1111 011w mod 000 r/m [poslinkis] bojb [bovb] – TEST registras/atmintis ? betarpiškas</t>
  </si>
  <si>
    <t>1111 011w mod 010 r/m [poslinkis] – NOT registras/atmintis</t>
  </si>
  <si>
    <t>1111 011w mod 011 r/m [poslinkis] – NEG registras/atmintis</t>
  </si>
  <si>
    <t>1111 011w mod 100 r/m [poslinkis] – MUL registras/atmintis</t>
  </si>
  <si>
    <t>1111 011w mod 101 r/m [poslinkis] – IMUL registras/atmintis</t>
  </si>
  <si>
    <t>1111 011w mod 110 r/m [poslinkis] – DIV registras/atmintis</t>
  </si>
  <si>
    <t>1111 011w mod 111 r/m [poslinkis] – IDIV registras/atmintis</t>
  </si>
  <si>
    <t>1111 1000 – CLC</t>
  </si>
  <si>
    <t>1111 1001 – STC</t>
  </si>
  <si>
    <t>1111 1010 – CLI</t>
  </si>
  <si>
    <t>1111 1011 – STI</t>
  </si>
  <si>
    <t>1111 1100 – CLD</t>
  </si>
  <si>
    <t>1111 1101 – STD</t>
  </si>
  <si>
    <t>1111 111w mod 000 r/m [poslinkis] – INC registras/atmintis</t>
  </si>
  <si>
    <t>1111 111w mod 001 r/m [poslinkis] – DEC registras/atmintis</t>
  </si>
  <si>
    <t>1111 1111 mod 010 r/m [poslinkis] – CALL adresas (vidinis netiesioginis)</t>
  </si>
  <si>
    <t>1111 1111 mod 011 r/m [poslinkis] – CALL adresas (išorinis netiesioginis)</t>
  </si>
  <si>
    <t>1111 1111 mod 100 r/m [poslinkis] – JMP adresas (vidinis netiesioginis)</t>
  </si>
  <si>
    <t>1111 1111 mod 101 r/m [poslinkis] – JMP adresas (išorinis netiesioginis)</t>
  </si>
  <si>
    <t>1111 1111 mod 110 r/m [poslinkis] – PUSH registras/atmintis</t>
  </si>
  <si>
    <t xml:space="preserve"> ADD akumuliatorius += betarpiškas operandas</t>
  </si>
  <si>
    <t>1000 11d0</t>
  </si>
  <si>
    <t>1001 1010</t>
  </si>
  <si>
    <t>1100 0010</t>
  </si>
  <si>
    <t>1100 0100</t>
  </si>
  <si>
    <t>1100 0101</t>
  </si>
  <si>
    <t>1100 1010</t>
  </si>
  <si>
    <t>1100 1101</t>
  </si>
  <si>
    <t>0010 110w</t>
  </si>
  <si>
    <t>0010 10dw</t>
  </si>
  <si>
    <t>0010 0111</t>
  </si>
  <si>
    <t>001sr 110</t>
  </si>
  <si>
    <t>0010 010w</t>
  </si>
  <si>
    <t>0010 00dw</t>
  </si>
  <si>
    <t>0001 110w</t>
  </si>
  <si>
    <t>0001 10dw</t>
  </si>
  <si>
    <t>0001 010w</t>
  </si>
  <si>
    <t>0001 00dw</t>
  </si>
  <si>
    <t>0000 110w</t>
  </si>
  <si>
    <t>0000 10dw</t>
  </si>
  <si>
    <t>000sr 111</t>
  </si>
  <si>
    <t>000sr 110</t>
  </si>
  <si>
    <t>0000 010w</t>
  </si>
  <si>
    <t>0000 00dw</t>
  </si>
  <si>
    <t>0111 0100</t>
  </si>
  <si>
    <t>0111 0011</t>
  </si>
  <si>
    <t>0111 0010</t>
  </si>
  <si>
    <t>0111 0001</t>
  </si>
  <si>
    <t>0111 0000</t>
  </si>
  <si>
    <t>0101 1reg</t>
  </si>
  <si>
    <t>0101 0reg</t>
  </si>
  <si>
    <t>0100 1reg</t>
  </si>
  <si>
    <t>0100 0reg</t>
  </si>
  <si>
    <t>0011 1111</t>
  </si>
  <si>
    <t>0011 110w</t>
  </si>
  <si>
    <t>0011 10dw</t>
  </si>
  <si>
    <t>0010 1111</t>
  </si>
  <si>
    <t>0011 010w</t>
  </si>
  <si>
    <t>0011 00dw</t>
  </si>
  <si>
    <t>0111 1111</t>
  </si>
  <si>
    <t>0111 1110</t>
  </si>
  <si>
    <t>0111 1101</t>
  </si>
  <si>
    <t>0111 1100</t>
  </si>
  <si>
    <t>0111 1011</t>
  </si>
  <si>
    <t>0111 1010</t>
  </si>
  <si>
    <t>0111 1001</t>
  </si>
  <si>
    <t>0111 1000</t>
  </si>
  <si>
    <t>0111 0111</t>
  </si>
  <si>
    <t>0111 0110</t>
  </si>
  <si>
    <t>0111 0101</t>
  </si>
  <si>
    <t>1000 00sw</t>
  </si>
  <si>
    <t>1001 1100</t>
  </si>
  <si>
    <t>1001 1011</t>
  </si>
  <si>
    <t>1001 1001</t>
  </si>
  <si>
    <t>1001 1000</t>
  </si>
  <si>
    <t>1001 0reg</t>
  </si>
  <si>
    <t>1001 0000</t>
  </si>
  <si>
    <t>1000 1111</t>
  </si>
  <si>
    <t>1000 1101</t>
  </si>
  <si>
    <t>1000 10dw</t>
  </si>
  <si>
    <t>1000 011w</t>
  </si>
  <si>
    <t>1000 010w</t>
  </si>
  <si>
    <t>1100 0011</t>
  </si>
  <si>
    <t>1011 wreg</t>
  </si>
  <si>
    <t>1010 111w</t>
  </si>
  <si>
    <t>1010 110w</t>
  </si>
  <si>
    <t>1010 101w</t>
  </si>
  <si>
    <t>1010 100w</t>
  </si>
  <si>
    <t>1010 011w</t>
  </si>
  <si>
    <t>1010 010w</t>
  </si>
  <si>
    <t>1010 001w</t>
  </si>
  <si>
    <t>1010 000w</t>
  </si>
  <si>
    <t>1001 1111</t>
  </si>
  <si>
    <t>1001 1110</t>
  </si>
  <si>
    <t>1001 1101</t>
  </si>
  <si>
    <t>1100 011w</t>
  </si>
  <si>
    <t>1101 00vw</t>
  </si>
  <si>
    <t>1100 1111</t>
  </si>
  <si>
    <t>1100 1110</t>
  </si>
  <si>
    <t>1100 1100</t>
  </si>
  <si>
    <t>1100 1011</t>
  </si>
  <si>
    <t>1101 0101 0000 1010</t>
  </si>
  <si>
    <t>1101 0100 0000 1010</t>
  </si>
  <si>
    <t>1111 0010</t>
  </si>
  <si>
    <t>1111 0000</t>
  </si>
  <si>
    <t>1110 111w</t>
  </si>
  <si>
    <t>1110 110w</t>
  </si>
  <si>
    <t>1110 1011</t>
  </si>
  <si>
    <t>1110 1010</t>
  </si>
  <si>
    <t>1110 1001</t>
  </si>
  <si>
    <t>1110 1000</t>
  </si>
  <si>
    <t>1110 011w</t>
  </si>
  <si>
    <t>1110 010w</t>
  </si>
  <si>
    <t>1110 0011</t>
  </si>
  <si>
    <t>1110 0010</t>
  </si>
  <si>
    <t>1110 0001</t>
  </si>
  <si>
    <t>1110 0000</t>
  </si>
  <si>
    <t>1101 1xxx</t>
  </si>
  <si>
    <t>1101 0111</t>
  </si>
  <si>
    <t>1111 011w</t>
  </si>
  <si>
    <t>1111 0101</t>
  </si>
  <si>
    <t>1111 0100</t>
  </si>
  <si>
    <t>1111 0011</t>
  </si>
  <si>
    <t>1111 1101</t>
  </si>
  <si>
    <t>1111 1100</t>
  </si>
  <si>
    <t>1111 1011</t>
  </si>
  <si>
    <t>1111 1010</t>
  </si>
  <si>
    <t>1111 1001</t>
  </si>
  <si>
    <t>1111 1000</t>
  </si>
  <si>
    <t>1111 1111</t>
  </si>
  <si>
    <t>1111 111w</t>
  </si>
  <si>
    <t xml:space="preserve"> mod reg r/m [poslinkis]</t>
  </si>
  <si>
    <t xml:space="preserve"> ADD registras += registras/atmintis</t>
  </si>
  <si>
    <t xml:space="preserve"> bojb [bovb]</t>
  </si>
  <si>
    <t/>
  </si>
  <si>
    <t xml:space="preserve"> PUSH segmento registras</t>
  </si>
  <si>
    <t xml:space="preserve"> POP segmento registras</t>
  </si>
  <si>
    <t xml:space="preserve"> OR registras V registras/atmintis</t>
  </si>
  <si>
    <t xml:space="preserve"> OR akumuliatorius V betarpiškas operandas</t>
  </si>
  <si>
    <t xml:space="preserve"> ADC registras += registras/axtmintis</t>
  </si>
  <si>
    <t xml:space="preserve"> ADC akumuliatorius += betarpiškas operandas</t>
  </si>
  <si>
    <t xml:space="preserve"> SBB registras -= registras/atmintis</t>
  </si>
  <si>
    <t xml:space="preserve"> SBB akumuliatorius -= betarpiškas operandas</t>
  </si>
  <si>
    <t xml:space="preserve"> AND registras &amp; registras/atmintis</t>
  </si>
  <si>
    <t xml:space="preserve"> AND akumuliatorius &amp; betarpiškas operandas</t>
  </si>
  <si>
    <t xml:space="preserve"> segmento registro keitimo prefiksas</t>
  </si>
  <si>
    <t xml:space="preserve"> DAA</t>
  </si>
  <si>
    <t xml:space="preserve"> SUB registras -= registras/atmintis</t>
  </si>
  <si>
    <t xml:space="preserve"> SUB akumuliatorius -= betarpiškas operandas</t>
  </si>
  <si>
    <t xml:space="preserve"> DAS</t>
  </si>
  <si>
    <t xml:space="preserve"> XOR registras | registras/atmintis</t>
  </si>
  <si>
    <t xml:space="preserve"> XOR akumuliatorius | betarpiškas operandas</t>
  </si>
  <si>
    <t>0011 0111</t>
  </si>
  <si>
    <t xml:space="preserve"> AAA</t>
  </si>
  <si>
    <t xml:space="preserve"> CMP registras ~ registras/atmintis</t>
  </si>
  <si>
    <t xml:space="preserve"> CMP akumuliatorius ~ betarpiškas operandas</t>
  </si>
  <si>
    <t xml:space="preserve"> AAS</t>
  </si>
  <si>
    <t xml:space="preserve"> INC registras (žodinis)</t>
  </si>
  <si>
    <t xml:space="preserve"> DEC registras (žodinis)</t>
  </si>
  <si>
    <t xml:space="preserve"> PUSH registras (žodinis)</t>
  </si>
  <si>
    <t xml:space="preserve"> POP registras (žodinis)</t>
  </si>
  <si>
    <t xml:space="preserve"> poslinkis</t>
  </si>
  <si>
    <t xml:space="preserve"> JO žymė</t>
  </si>
  <si>
    <t xml:space="preserve"> JNO žymė</t>
  </si>
  <si>
    <t xml:space="preserve"> JNAE žymė; JB žymė; JC žymė</t>
  </si>
  <si>
    <t xml:space="preserve"> JAE žymė; JNB žymė; JNC žymė</t>
  </si>
  <si>
    <t xml:space="preserve"> JE žymė; JZ žymė</t>
  </si>
  <si>
    <t xml:space="preserve"> JNE žymė; JNZ žymė</t>
  </si>
  <si>
    <t xml:space="preserve"> JBE žymė; JNA žymė</t>
  </si>
  <si>
    <t xml:space="preserve"> JA žymė; JNBE žymė</t>
  </si>
  <si>
    <t xml:space="preserve"> JS žymė</t>
  </si>
  <si>
    <t xml:space="preserve"> JNS žymė</t>
  </si>
  <si>
    <t xml:space="preserve"> JP žymė; JPE žymė</t>
  </si>
  <si>
    <t xml:space="preserve"> JNP žymė; JPO žymė</t>
  </si>
  <si>
    <t xml:space="preserve"> JL žymė; JNGE žymė</t>
  </si>
  <si>
    <t xml:space="preserve"> JGE žymė; JNL žymė</t>
  </si>
  <si>
    <t xml:space="preserve"> JLE žymė; JNG žymė</t>
  </si>
  <si>
    <t xml:space="preserve"> JG žymė; JNLE žymė</t>
  </si>
  <si>
    <t xml:space="preserve"> mod 000 r/m [poslinkis] bojb [bovb]</t>
  </si>
  <si>
    <t xml:space="preserve"> ADD registras/atmintis += betarpiškas</t>
  </si>
  <si>
    <t xml:space="preserve"> TEST registras ? registras/atmintis</t>
  </si>
  <si>
    <t xml:space="preserve"> XCHG registras  registras/atmintis</t>
  </si>
  <si>
    <t xml:space="preserve"> MOV registras  registras/atmintis</t>
  </si>
  <si>
    <t xml:space="preserve"> mod 0sr r/m [poslinkis]</t>
  </si>
  <si>
    <t xml:space="preserve"> MOV segmento registras  registras/atmintis</t>
  </si>
  <si>
    <t xml:space="preserve"> LEA registras  atmintis</t>
  </si>
  <si>
    <t xml:space="preserve"> mod 000 r/m [poslinkis]</t>
  </si>
  <si>
    <t xml:space="preserve"> POP registras/atmintis</t>
  </si>
  <si>
    <t xml:space="preserve"> NOP; XCHG ax, ax</t>
  </si>
  <si>
    <t xml:space="preserve"> XCHG registras  ax</t>
  </si>
  <si>
    <t xml:space="preserve"> CBW</t>
  </si>
  <si>
    <t xml:space="preserve"> CWD</t>
  </si>
  <si>
    <t xml:space="preserve"> ajb avb srjb srvb</t>
  </si>
  <si>
    <t xml:space="preserve"> CALL žymė (išorinis tiesioginis)</t>
  </si>
  <si>
    <t xml:space="preserve"> WAIT</t>
  </si>
  <si>
    <t xml:space="preserve"> PUSHF</t>
  </si>
  <si>
    <t xml:space="preserve"> POPF</t>
  </si>
  <si>
    <t xml:space="preserve"> SAHF</t>
  </si>
  <si>
    <t xml:space="preserve"> LAHF</t>
  </si>
  <si>
    <t xml:space="preserve"> ajb avb</t>
  </si>
  <si>
    <t xml:space="preserve"> MOV akumuliatorius  atmintis</t>
  </si>
  <si>
    <t xml:space="preserve"> MOV atmintis  akumuliatorius</t>
  </si>
  <si>
    <t xml:space="preserve"> MOVSB; MOVSW</t>
  </si>
  <si>
    <t xml:space="preserve"> CMPSB; CMPSW</t>
  </si>
  <si>
    <t xml:space="preserve"> TEST akumuliatorius ? betarpiškas operandas</t>
  </si>
  <si>
    <t xml:space="preserve"> STOSB; STOSW</t>
  </si>
  <si>
    <t xml:space="preserve"> LODSB; LODSW</t>
  </si>
  <si>
    <t xml:space="preserve"> SCASB; SCASW</t>
  </si>
  <si>
    <t xml:space="preserve"> MOV registras  betarpiškas operandas</t>
  </si>
  <si>
    <t xml:space="preserve"> bojb bovb</t>
  </si>
  <si>
    <t xml:space="preserve"> RET betarpiškas operandas; RETN betarpiškas operandas</t>
  </si>
  <si>
    <t xml:space="preserve"> RET; RETN</t>
  </si>
  <si>
    <t xml:space="preserve"> LES registras  atmintis</t>
  </si>
  <si>
    <t xml:space="preserve"> LDS registras  atmintis</t>
  </si>
  <si>
    <t xml:space="preserve"> MOV registras/atmintis  betarpiškas</t>
  </si>
  <si>
    <t xml:space="preserve"> RETF betarpiškas operandas</t>
  </si>
  <si>
    <t xml:space="preserve"> RETF</t>
  </si>
  <si>
    <t xml:space="preserve"> INT 3</t>
  </si>
  <si>
    <t xml:space="preserve"> numeris</t>
  </si>
  <si>
    <t xml:space="preserve"> INT numeris</t>
  </si>
  <si>
    <t xml:space="preserve"> INTO</t>
  </si>
  <si>
    <t xml:space="preserve"> IRET</t>
  </si>
  <si>
    <t xml:space="preserve"> ROL registras/atmintis, {1; CL}</t>
  </si>
  <si>
    <t xml:space="preserve"> mod 010 r/m [poslinkis]</t>
  </si>
  <si>
    <t xml:space="preserve"> AAM</t>
  </si>
  <si>
    <t xml:space="preserve"> AAD</t>
  </si>
  <si>
    <t xml:space="preserve"> XLAT</t>
  </si>
  <si>
    <t xml:space="preserve"> mod yyy r/m [poslinkis]</t>
  </si>
  <si>
    <t xml:space="preserve"> ESC komanda, registras/atmintis</t>
  </si>
  <si>
    <t xml:space="preserve"> LOOPNE žymė; LOOPNZ žymė</t>
  </si>
  <si>
    <t xml:space="preserve"> LOOPE žymė; LOOPZ žymė</t>
  </si>
  <si>
    <t xml:space="preserve"> LOOP žymė</t>
  </si>
  <si>
    <t xml:space="preserve"> JCXZ žymė</t>
  </si>
  <si>
    <t xml:space="preserve"> portas</t>
  </si>
  <si>
    <t xml:space="preserve"> IN akumuliatorius  portas</t>
  </si>
  <si>
    <t xml:space="preserve"> OUT akumuliatorius  portas</t>
  </si>
  <si>
    <t xml:space="preserve"> pjb pvb</t>
  </si>
  <si>
    <t xml:space="preserve"> CALL žymė (vidinis tiesioginis)</t>
  </si>
  <si>
    <t xml:space="preserve"> JMP žymė (vidinis tiesioginis)</t>
  </si>
  <si>
    <t xml:space="preserve"> JMP žymė (išorinis tiesioginis)</t>
  </si>
  <si>
    <t xml:space="preserve"> JMP žymė (vidinis artimas)</t>
  </si>
  <si>
    <t xml:space="preserve"> IN akumuliatorius  dx portas</t>
  </si>
  <si>
    <t xml:space="preserve"> OUT akumuliatorius  dx portas</t>
  </si>
  <si>
    <t xml:space="preserve"> LOCK</t>
  </si>
  <si>
    <t xml:space="preserve"> REPNZ; REPNE</t>
  </si>
  <si>
    <t xml:space="preserve"> REP; REPZ; REPE</t>
  </si>
  <si>
    <t xml:space="preserve"> HLT</t>
  </si>
  <si>
    <t xml:space="preserve"> CMC</t>
  </si>
  <si>
    <t xml:space="preserve"> TEST registras/atmintis ? betarpiškas</t>
  </si>
  <si>
    <t xml:space="preserve"> CLC</t>
  </si>
  <si>
    <t xml:space="preserve"> STC</t>
  </si>
  <si>
    <t xml:space="preserve"> CLI</t>
  </si>
  <si>
    <t xml:space="preserve"> STI</t>
  </si>
  <si>
    <t xml:space="preserve"> CLD</t>
  </si>
  <si>
    <t xml:space="preserve"> STD</t>
  </si>
  <si>
    <t xml:space="preserve"> INC registras/atmintis</t>
  </si>
  <si>
    <t xml:space="preserve"> CALL adresas (vidinis netiesioginis)</t>
  </si>
  <si>
    <t>BB</t>
  </si>
  <si>
    <t>CC</t>
  </si>
  <si>
    <t>DD</t>
  </si>
  <si>
    <t>BC</t>
  </si>
  <si>
    <t>BE</t>
  </si>
  <si>
    <t>BD</t>
  </si>
  <si>
    <t>BF</t>
  </si>
  <si>
    <t>0E</t>
  </si>
  <si>
    <t>1E</t>
  </si>
  <si>
    <t>0F</t>
  </si>
  <si>
    <t>1F</t>
  </si>
  <si>
    <t>0A</t>
  </si>
  <si>
    <t>0B</t>
  </si>
  <si>
    <t>0C</t>
  </si>
  <si>
    <t>0D</t>
  </si>
  <si>
    <t>1A</t>
  </si>
  <si>
    <t>1B</t>
  </si>
  <si>
    <t>1C</t>
  </si>
  <si>
    <t>1D</t>
  </si>
  <si>
    <t>3E</t>
  </si>
  <si>
    <t>2A</t>
  </si>
  <si>
    <t>2B</t>
  </si>
  <si>
    <t>2C</t>
  </si>
  <si>
    <t>2D</t>
  </si>
  <si>
    <t>2F</t>
  </si>
  <si>
    <t>3A</t>
  </si>
  <si>
    <t>3B</t>
  </si>
  <si>
    <t>3C</t>
  </si>
  <si>
    <t>3D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</si>
  <si>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</si>
  <si>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</si>
  <si>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</si>
  <si>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</si>
  <si>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</si>
  <si>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</si>
  <si>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</si>
  <si>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</si>
  <si>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</si>
  <si>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</si>
  <si>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</si>
  <si>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</si>
  <si>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</si>
  <si>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</si>
  <si>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</si>
  <si>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</si>
  <si>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</si>
  <si>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</si>
  <si>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</si>
  <si>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</si>
  <si>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</si>
  <si>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</si>
  <si>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8E</t>
  </si>
  <si>
    <t>8D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</si>
  <si>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</si>
  <si>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</si>
  <si>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</si>
  <si>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</si>
  <si>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</si>
  <si>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</si>
  <si>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</si>
  <si>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</si>
  <si>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</si>
  <si>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</si>
  <si>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</si>
  <si>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</si>
  <si>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</si>
  <si>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</si>
  <si>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</si>
  <si>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</si>
  <si>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</si>
  <si>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</si>
  <si>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</si>
  <si>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</si>
  <si>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</si>
  <si>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</si>
  <si>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</si>
  <si>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</si>
  <si>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</si>
  <si>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</si>
  <si>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</si>
  <si>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</si>
  <si>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</si>
  <si>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</si>
  <si>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</si>
  <si>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</si>
  <si>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</si>
  <si>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</si>
  <si>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C2</t>
  </si>
  <si>
    <t>C3</t>
  </si>
  <si>
    <t>C4</t>
  </si>
  <si>
    <t>C5</t>
  </si>
  <si>
    <t>C6</t>
  </si>
  <si>
    <t>C7</t>
  </si>
  <si>
    <t>CA</t>
  </si>
  <si>
    <t>CB</t>
  </si>
  <si>
    <t>CD</t>
  </si>
  <si>
    <t>CE</t>
  </si>
  <si>
    <t>CF</t>
  </si>
  <si>
    <t>D0</t>
  </si>
  <si>
    <t>D2</t>
  </si>
  <si>
    <t>D3</t>
  </si>
  <si>
    <t>D7</t>
  </si>
  <si>
    <t>D8</t>
  </si>
  <si>
    <t>D9</t>
  </si>
  <si>
    <t>DA</t>
  </si>
  <si>
    <t>DB</t>
  </si>
  <si>
    <t>DC</t>
  </si>
  <si>
    <t>DE</t>
  </si>
  <si>
    <t>DF</t>
  </si>
  <si>
    <t>EA</t>
  </si>
  <si>
    <t>EB</t>
  </si>
  <si>
    <t>EC</t>
  </si>
  <si>
    <t>ED</t>
  </si>
  <si>
    <t>EE</t>
  </si>
  <si>
    <t>EF</t>
  </si>
  <si>
    <t>F0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</si>
  <si>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</si>
  <si>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</si>
  <si>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</si>
  <si>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</si>
  <si>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</si>
  <si>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</si>
  <si>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</si>
  <si>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</si>
  <si>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</si>
  <si>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</si>
  <si>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</si>
  <si>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</si>
  <si>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</si>
  <si>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</si>
  <si>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</si>
  <si>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</si>
  <si>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</si>
  <si>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</si>
  <si>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</si>
  <si>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</si>
  <si>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</si>
  <si>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</si>
  <si>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</si>
  <si>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E0</t>
  </si>
  <si>
    <t>D1</t>
  </si>
  <si>
    <t>D4</t>
  </si>
  <si>
    <t>D5</t>
  </si>
  <si>
    <t>2E</t>
  </si>
  <si>
    <t xml:space="preserve">1101 0101 </t>
  </si>
  <si>
    <t>1101 0100</t>
  </si>
  <si>
    <t>OPK</t>
  </si>
  <si>
    <t>Kodai</t>
  </si>
  <si>
    <t>######dw</t>
  </si>
  <si>
    <t>#######w</t>
  </si>
  <si>
    <t>###sr###</t>
  </si>
  <si>
    <t>######vw</t>
  </si>
  <si>
    <t>#####reg</t>
  </si>
  <si>
    <t>####wreg</t>
  </si>
  <si>
    <t>######sw</t>
  </si>
  <si>
    <t>######d#</t>
  </si>
  <si>
    <t>#####xxx</t>
  </si>
  <si>
    <t>########</t>
  </si>
  <si>
    <t>nezinoma</t>
  </si>
  <si>
    <t>CLC</t>
  </si>
  <si>
    <t>STC</t>
  </si>
  <si>
    <t>CLI</t>
  </si>
  <si>
    <t>STI</t>
  </si>
  <si>
    <t>CLD</t>
  </si>
  <si>
    <t>STD</t>
  </si>
  <si>
    <t>HLT</t>
  </si>
  <si>
    <t>CMC</t>
  </si>
  <si>
    <t>LOCK</t>
  </si>
  <si>
    <t>AAM</t>
  </si>
  <si>
    <t>AAD</t>
  </si>
  <si>
    <t>XLAT</t>
  </si>
  <si>
    <t>INTO</t>
  </si>
  <si>
    <t>IRET</t>
  </si>
  <si>
    <t>INT 3</t>
  </si>
  <si>
    <t>RETF</t>
  </si>
  <si>
    <t>RET; RETN</t>
  </si>
  <si>
    <t>STOSB; STOSW</t>
  </si>
  <si>
    <t>LODSB; LODSW</t>
  </si>
  <si>
    <t>SCASB; SCASW</t>
  </si>
  <si>
    <t>MOVSB; MOVSW</t>
  </si>
  <si>
    <t>CMPSB; CMPSW</t>
  </si>
  <si>
    <t>WAIT</t>
  </si>
  <si>
    <t>PUSHF</t>
  </si>
  <si>
    <t>POPF</t>
  </si>
  <si>
    <t>SAHF</t>
  </si>
  <si>
    <t>LAHF</t>
  </si>
  <si>
    <t>CBW</t>
  </si>
  <si>
    <t>CWD</t>
  </si>
  <si>
    <t>NOP; XCHG</t>
  </si>
  <si>
    <t>AAS</t>
  </si>
  <si>
    <t>AAA</t>
  </si>
  <si>
    <t>DAS</t>
  </si>
  <si>
    <t>DAA</t>
  </si>
  <si>
    <t>REPNZ; REPNE</t>
  </si>
  <si>
    <t>REP; REPZ; REPE</t>
  </si>
  <si>
    <t xml:space="preserve">ADD </t>
  </si>
  <si>
    <t xml:space="preserve">PUSH </t>
  </si>
  <si>
    <t xml:space="preserve">POP </t>
  </si>
  <si>
    <t xml:space="preserve">OR </t>
  </si>
  <si>
    <t xml:space="preserve">ADC </t>
  </si>
  <si>
    <t xml:space="preserve">SBB </t>
  </si>
  <si>
    <t xml:space="preserve">AND </t>
  </si>
  <si>
    <t xml:space="preserve">SUB </t>
  </si>
  <si>
    <t xml:space="preserve">XOR </t>
  </si>
  <si>
    <t xml:space="preserve">CMP </t>
  </si>
  <si>
    <t xml:space="preserve">INC </t>
  </si>
  <si>
    <t xml:space="preserve">DEC </t>
  </si>
  <si>
    <t xml:space="preserve">JO </t>
  </si>
  <si>
    <t xml:space="preserve">JNO </t>
  </si>
  <si>
    <t xml:space="preserve">JNAE </t>
  </si>
  <si>
    <t xml:space="preserve">JAE </t>
  </si>
  <si>
    <t xml:space="preserve">JE </t>
  </si>
  <si>
    <t xml:space="preserve">JNE </t>
  </si>
  <si>
    <t xml:space="preserve">JBE </t>
  </si>
  <si>
    <t xml:space="preserve">JA </t>
  </si>
  <si>
    <t xml:space="preserve">JS </t>
  </si>
  <si>
    <t xml:space="preserve">JNS </t>
  </si>
  <si>
    <t xml:space="preserve">JP </t>
  </si>
  <si>
    <t xml:space="preserve">JNP </t>
  </si>
  <si>
    <t xml:space="preserve">JL </t>
  </si>
  <si>
    <t xml:space="preserve">JGE </t>
  </si>
  <si>
    <t xml:space="preserve">JLE </t>
  </si>
  <si>
    <t xml:space="preserve">JG </t>
  </si>
  <si>
    <t xml:space="preserve">TEST </t>
  </si>
  <si>
    <t xml:space="preserve">XCHG </t>
  </si>
  <si>
    <t xml:space="preserve">MOV </t>
  </si>
  <si>
    <t xml:space="preserve">LEA </t>
  </si>
  <si>
    <t xml:space="preserve">CALL </t>
  </si>
  <si>
    <t xml:space="preserve">RET </t>
  </si>
  <si>
    <t xml:space="preserve">LES </t>
  </si>
  <si>
    <t xml:space="preserve">LDS </t>
  </si>
  <si>
    <t xml:space="preserve">INT </t>
  </si>
  <si>
    <t xml:space="preserve">ROL </t>
  </si>
  <si>
    <t xml:space="preserve">ROR </t>
  </si>
  <si>
    <t xml:space="preserve">RCL </t>
  </si>
  <si>
    <t xml:space="preserve">RCR </t>
  </si>
  <si>
    <t xml:space="preserve">SHL </t>
  </si>
  <si>
    <t xml:space="preserve">SHR </t>
  </si>
  <si>
    <t xml:space="preserve">SAR </t>
  </si>
  <si>
    <t xml:space="preserve">ESC </t>
  </si>
  <si>
    <t xml:space="preserve">LOOPNE </t>
  </si>
  <si>
    <t xml:space="preserve">LOOPE </t>
  </si>
  <si>
    <t xml:space="preserve">LOOP </t>
  </si>
  <si>
    <t xml:space="preserve">JCXZ </t>
  </si>
  <si>
    <t xml:space="preserve">IN </t>
  </si>
  <si>
    <t xml:space="preserve">OUT </t>
  </si>
  <si>
    <t xml:space="preserve">JMP </t>
  </si>
  <si>
    <t xml:space="preserve">NOT </t>
  </si>
  <si>
    <t xml:space="preserve">NEG </t>
  </si>
  <si>
    <t xml:space="preserve">MUL </t>
  </si>
  <si>
    <t xml:space="preserve">IMUL </t>
  </si>
  <si>
    <t xml:space="preserve">DIV </t>
  </si>
  <si>
    <t xml:space="preserve">IDIV </t>
  </si>
  <si>
    <t>k_XCHG db 'XCHG', 20h</t>
  </si>
  <si>
    <t>k_DAA db 'DAA', 20h</t>
  </si>
  <si>
    <t>k_AAA db 'AAA', 20h</t>
  </si>
  <si>
    <t>k_AAS db 'AAS', 20h</t>
  </si>
  <si>
    <t>k_DAS db 'DAS', 20h</t>
  </si>
  <si>
    <t>k_STC db 'STC', 20h</t>
  </si>
  <si>
    <t>k_CLC db 'CLC', 20h</t>
  </si>
  <si>
    <t>k_CMC db 'CMC', 20h</t>
  </si>
  <si>
    <t>k_STD db 'STD', 20h</t>
  </si>
  <si>
    <t>k_CLD db 'CLD', 20h</t>
  </si>
  <si>
    <t>k_STI db 'STI', 20h</t>
  </si>
  <si>
    <t>k_CLI db 'CLI', 20h</t>
  </si>
  <si>
    <t>k_PUSHF db 'PUSHF', 20h</t>
  </si>
  <si>
    <t>k_SAHF db 'SAHF', 20h</t>
  </si>
  <si>
    <t>k_LAHF db 'LAHF', 20h</t>
  </si>
  <si>
    <t>k_POPF db 'POPF', 20h</t>
  </si>
  <si>
    <t>k_CBW db 'CBW', 20h</t>
  </si>
  <si>
    <t>k_CWD db 'CWD', 20h</t>
  </si>
  <si>
    <t>k_TEST db 'TEST', 20h</t>
  </si>
  <si>
    <t>k_IN db 'IN', 20h</t>
  </si>
  <si>
    <t>k_OUT db 'OUT', 20h</t>
  </si>
  <si>
    <t>k_ADC db 'ADC', 20h</t>
  </si>
  <si>
    <t>k_SUB db 'SUB', 20h</t>
  </si>
  <si>
    <t>k_SBB db 'SBB', 20h</t>
  </si>
  <si>
    <t>k_IMUL db 'IMUL', 20h</t>
  </si>
  <si>
    <t>k_SAR db 'SAR', 20h</t>
  </si>
  <si>
    <t>k_RCL db 'RCL', 20h</t>
  </si>
  <si>
    <t>k_AAM db 'AAM', 20h</t>
  </si>
  <si>
    <t>k_AAD db 'AAD', 20h</t>
  </si>
  <si>
    <t>k_XLAT db 'XLAT', 20h</t>
  </si>
  <si>
    <t>k_RCR db 'RCR', 20h</t>
  </si>
  <si>
    <t>k_ESC db 'ESC', 20h</t>
  </si>
  <si>
    <t>k_ROL db 'ROL', 20h</t>
  </si>
  <si>
    <t>k_ROR db 'ROR', 20h</t>
  </si>
  <si>
    <t>k_NEG db 'NEG', 20h</t>
  </si>
  <si>
    <t>k_AND db 'AND', 20h</t>
  </si>
  <si>
    <t>k_OR db 'OR', 20h</t>
  </si>
  <si>
    <t>k_INC db 'INC', 20h</t>
  </si>
  <si>
    <t>k_XOR db 'XOR', 20h</t>
  </si>
  <si>
    <t>k_SHL db 'SHL', 20h</t>
  </si>
  <si>
    <t>k_SHR db 'SHR', 20h</t>
  </si>
  <si>
    <t>k_JE db 'JE', 20h</t>
  </si>
  <si>
    <t>k_JCXZ db 'JCXZ', 20h</t>
  </si>
  <si>
    <t>k_JP db 'JP', 20h</t>
  </si>
  <si>
    <t>k_JNE db 'JNE', 20h</t>
  </si>
  <si>
    <t>k_JNP db 'JNP', 20h</t>
  </si>
  <si>
    <t>k_JA db 'JA', 20h</t>
  </si>
  <si>
    <t>k_JAE db 'JAE', 20h</t>
  </si>
  <si>
    <t>k_JBE db 'JBE', 20h</t>
  </si>
  <si>
    <t>k_JG db 'JG', 20h</t>
  </si>
  <si>
    <t>k_JGE db 'JGE', 20h</t>
  </si>
  <si>
    <t>k_JL db 'JL', 20h</t>
  </si>
  <si>
    <t>k_JLE db 'JLE', 20h</t>
  </si>
  <si>
    <t>k_JO db 'JO', 20h</t>
  </si>
  <si>
    <t>k_JNO db 'JNO', 20h</t>
  </si>
  <si>
    <t>k_JS db 'JS', 20h</t>
  </si>
  <si>
    <t>k_JNS db 'JNS', 20h</t>
  </si>
  <si>
    <t>k_IDIV db 'IDIV', 20h</t>
  </si>
  <si>
    <t>k_NOT db 'NOT', 20h</t>
  </si>
  <si>
    <t>k_MOV db 'MOV', 20h</t>
  </si>
  <si>
    <t>k_PUSH db 'PUSH', 20h</t>
  </si>
  <si>
    <t>k_ADD db 'ADD', 20h</t>
  </si>
  <si>
    <t>k_CMP db 'CMP', 20h</t>
  </si>
  <si>
    <t>k_MOVSB db 'MOVSB', 20h</t>
  </si>
  <si>
    <t>k_MOVSW db 'MOVSW', 20h</t>
  </si>
  <si>
    <t>k_CMPSB db 'CMPSB', 20h</t>
  </si>
  <si>
    <t>k_CMPSW db 'CMPSW', 20h</t>
  </si>
  <si>
    <t>k_STOSB db 'STOSB', 20h</t>
  </si>
  <si>
    <t>k_STOSW db 'STOSW', 20h</t>
  </si>
  <si>
    <t>k_LODSB db 'LODSB', 20h</t>
  </si>
  <si>
    <t>k_LODSW db 'LODSW', 20h</t>
  </si>
  <si>
    <t>k_SCASB db 'SCASB', 20h</t>
  </si>
  <si>
    <t>k_SCASW db 'SCASW', 20h</t>
  </si>
  <si>
    <t>k_MUL db 'MUL', 20h</t>
  </si>
  <si>
    <t>k_DIV db 'DIV', 20h</t>
  </si>
  <si>
    <t>k_RET db 'RET', 20h</t>
  </si>
  <si>
    <t>k_LES db 'LES', 20h</t>
  </si>
  <si>
    <t>k_LDS db 'LDS', 20h</t>
  </si>
  <si>
    <t>k_RETF db 'RETF', 20h</t>
  </si>
  <si>
    <t>k_CALL db 'CALL', 20h</t>
  </si>
  <si>
    <t>k_INTO db 'INTO', 20h</t>
  </si>
  <si>
    <t>k_IRET db 'IRET', 20h</t>
  </si>
  <si>
    <t>k_WAIT db 'WAIT', 20h</t>
  </si>
  <si>
    <t>k_JMP db 'JMP', 20h</t>
  </si>
  <si>
    <t xml:space="preserve">    k_POP db 'POP', 20h</t>
  </si>
  <si>
    <t xml:space="preserve">    k_INT db 'INT', 20h</t>
  </si>
  <si>
    <t>k_LEA db 'LEA', 20h</t>
  </si>
  <si>
    <t>k_DEC db 'DEC', 20h</t>
  </si>
  <si>
    <t>k_REPNZ db 'REPNZ', 20h</t>
  </si>
  <si>
    <t>k_REP db 'REP', 20h</t>
  </si>
  <si>
    <t>k_HLT db 'HLT', 20h</t>
  </si>
  <si>
    <t>k_LOCK db 'LOCK', 20h</t>
  </si>
  <si>
    <t>k_LOOP db 'LOOP', 20h</t>
  </si>
  <si>
    <t>k_LOOPE db 'LOOPE', 20h</t>
  </si>
  <si>
    <t>k_LOOPNE db 'LOOPNE', 20h</t>
  </si>
  <si>
    <t>k_INT db 'INT', 20h</t>
  </si>
  <si>
    <t>k_INT3 db 'INT 3', 20h</t>
  </si>
  <si>
    <t>k_JNAE db 'JNAE', 20h</t>
  </si>
  <si>
    <t>k_POP db 'POP', 20h</t>
  </si>
  <si>
    <t xml:space="preserve"> mod 001 r/m [poslinkis] bojb [bovb]</t>
  </si>
  <si>
    <t xml:space="preserve"> mod 010 r/m [poslinkis] bojb [bovb]</t>
  </si>
  <si>
    <t xml:space="preserve"> mod 011 r/m [poslinkis] bojb [bovb]</t>
  </si>
  <si>
    <t xml:space="preserve"> mod 100 r/m [poslinkis] bojb [bovb]</t>
  </si>
  <si>
    <t xml:space="preserve"> mod 101 r/m [poslinkis] bojb [bovb]</t>
  </si>
  <si>
    <t xml:space="preserve"> mod 110 r/m [poslinkis] bojb [bovb]</t>
  </si>
  <si>
    <t xml:space="preserve"> mod 111 r/m [poslinkis] bojb [bovb]</t>
  </si>
  <si>
    <t xml:space="preserve"> mod 001 r/m [poslinkis]</t>
  </si>
  <si>
    <t xml:space="preserve"> mod 011 r/m [poslinkis]</t>
  </si>
  <si>
    <t xml:space="preserve"> mod 100 r/m [poslinkis]</t>
  </si>
  <si>
    <t xml:space="preserve"> mod 101 r/m [poslinkis]</t>
  </si>
  <si>
    <t xml:space="preserve"> mod 111 r/m [poslinkis]</t>
  </si>
  <si>
    <t xml:space="preserve"> mod 110 r/m [poslinkis]</t>
  </si>
  <si>
    <t xml:space="preserve"> mod reg r/m [06]</t>
  </si>
  <si>
    <t>dw</t>
  </si>
  <si>
    <t xml:space="preserve"> mod 0sr r/m [06]</t>
  </si>
  <si>
    <t>d0</t>
  </si>
  <si>
    <t xml:space="preserve"> mod xxx r/m [06] 0Ah</t>
  </si>
  <si>
    <t>sw</t>
  </si>
  <si>
    <t xml:space="preserve"> mod yyy r/m [06]</t>
  </si>
  <si>
    <t>xxx</t>
  </si>
  <si>
    <t xml:space="preserve"> mod xxx r/m [06]</t>
  </si>
  <si>
    <t>w</t>
  </si>
  <si>
    <t xml:space="preserve"> mod 000 r/m [06] 0Ah(TEST, MOV)</t>
  </si>
  <si>
    <t>vw</t>
  </si>
  <si>
    <t xml:space="preserve"> numeris/poslinkis(1 baitas)</t>
  </si>
  <si>
    <t>wreg</t>
  </si>
  <si>
    <t>antras baitas</t>
  </si>
  <si>
    <t>portas ax/dx</t>
  </si>
  <si>
    <t>bojb bovb/pjb pvb</t>
  </si>
  <si>
    <t>nieko</t>
  </si>
  <si>
    <t>CMPSW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</si>
  <si>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</si>
  <si>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</si>
  <si>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</si>
  <si>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</si>
  <si>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</si>
  <si>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</si>
  <si>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</si>
  <si>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</si>
  <si>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</si>
  <si>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</si>
  <si>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</si>
  <si>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</si>
  <si>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</si>
  <si>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</si>
  <si>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</si>
  <si>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</si>
  <si>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</si>
  <si>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</si>
  <si>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</si>
  <si>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</si>
  <si>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</si>
  <si>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</si>
  <si>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</si>
  <si>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</si>
  <si>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</si>
  <si>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</si>
  <si>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</si>
  <si>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</si>
  <si>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</si>
  <si>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</si>
  <si>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</si>
  <si>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</si>
  <si>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</si>
  <si>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</si>
  <si>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</si>
  <si>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</si>
  <si>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</si>
  <si>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</si>
  <si>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</si>
  <si>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</si>
  <si>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</si>
  <si>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</si>
  <si>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</si>
  <si>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</si>
  <si>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</si>
  <si>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</si>
  <si>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</si>
  <si>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</si>
  <si>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</si>
  <si>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</si>
  <si>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</si>
  <si>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</si>
  <si>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XCHG</t>
  </si>
  <si>
    <t>REP</t>
  </si>
  <si>
    <t>REPNZ</t>
  </si>
  <si>
    <t xml:space="preserve">RETF </t>
  </si>
  <si>
    <t>segreg pref</t>
  </si>
  <si>
    <t>LODSW</t>
  </si>
  <si>
    <t>MOVSW</t>
  </si>
  <si>
    <t>SCASW</t>
  </si>
  <si>
    <t>STOSW</t>
  </si>
  <si>
    <t>CMPSB</t>
  </si>
  <si>
    <t>LODSB</t>
  </si>
  <si>
    <t>MOVSB</t>
  </si>
  <si>
    <t>SCASB</t>
  </si>
  <si>
    <t>STOSB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</si>
  <si>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</si>
  <si>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</si>
  <si>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</si>
  <si>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</si>
  <si>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</si>
  <si>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</si>
  <si>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</si>
  <si>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</si>
  <si>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</si>
  <si>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</si>
  <si>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</si>
  <si>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</si>
  <si>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</si>
  <si>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</si>
  <si>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</si>
  <si>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</si>
  <si>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</si>
  <si>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</si>
  <si>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</si>
  <si>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</si>
  <si>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</si>
  <si>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</si>
  <si>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</si>
  <si>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</si>
  <si>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find_com INT3, 1Dh, 06h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</si>
</sst>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Protection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topLeftCell="B21" zoomScaleNormal="100" workbookViewId="0">
      <selection activeCell="B36" sqref="B36"/>
    </sheetView>
  </sheetViews>
  <sheetFormatPr defaultRowHeight="14.4" x14ac:dyDescent="0.3"/>
  <cols>
    <col min="1" max="1" width="21.5546875" hidden="1" customWidth="1"/>
    <col min="2" max="2" width="46.109375" customWidth="1"/>
    <col min="3" max="3" width="4.44140625" hidden="1" customWidth="1"/>
    <col min="4" max="4" width="33.5546875" customWidth="1"/>
    <col min="5" max="5" width="49.77734375" customWidth="1"/>
    <col min="6" max="6" width="2.6640625" hidden="1" customWidth="1"/>
    <col min="7" max="7" width="22.21875" hidden="1" customWidth="1"/>
    <col min="8" max="8" width="31.109375" hidden="1" customWidth="1"/>
    <col min="9" max="9" width="19.88671875" hidden="1" customWidth="1"/>
    <col min="10" max="10" width="8.88671875" hidden="1" customWidth="1"/>
    <col min="11" max="11" width="15.33203125" hidden="1" customWidth="1"/>
    <col min="12" max="12" width="33.109375" hidden="1" customWidth="1"/>
    <col min="15" max="15" width="21.5546875" customWidth="1"/>
  </cols>
  <sheetData>
    <row r="1" spans="1:12" x14ac:dyDescent="0.3">
      <c r="A1" t="s">
        <v>19</v>
      </c>
      <c r="B1" t="str">
        <f>LEFT(A1, 9)</f>
        <v>0011 0111</v>
      </c>
      <c r="C1" t="str">
        <f t="shared" ref="C1:C32" si="0">RIGHT(A1, LEN(A1)-9)</f>
        <v xml:space="preserve"> – AAA</v>
      </c>
      <c r="D1" t="str">
        <f>LEFT(C1, FIND(" –", C1)-1)</f>
        <v/>
      </c>
      <c r="E1" t="str">
        <f t="shared" ref="E1:E32" si="1">RIGHT(A1,LEN(A1)-FIND("–",A1))</f>
        <v xml:space="preserve"> AAA</v>
      </c>
      <c r="F1" s="2">
        <v>55</v>
      </c>
      <c r="G1" t="str">
        <f t="shared" ref="G1:G32" si="2">SUBSTITUTE(B1,"w", "0", 1)</f>
        <v>0011 0111</v>
      </c>
      <c r="H1" t="str">
        <f t="shared" ref="H1:H32" si="3">SUBSTITUTE(B1,"w", "1", 1)</f>
        <v>0011 0111</v>
      </c>
      <c r="I1" t="str">
        <f t="shared" ref="I1:I6" si="4">SUBSTITUTE(G1,"d", "0", 1)</f>
        <v>0011 0111</v>
      </c>
      <c r="J1" t="str">
        <f t="shared" ref="J1:J6" si="5">SUBSTITUTE(G1,"d", "1", 1)</f>
        <v>0011 0111</v>
      </c>
      <c r="K1" t="str">
        <f t="shared" ref="K1:K6" si="6">SUBSTITUTE(H1,"d", "0", 1)</f>
        <v>0011 0111</v>
      </c>
      <c r="L1" t="str">
        <f t="shared" ref="L1:L6" si="7">SUBSTITUTE(H1,"d", "1", 1)</f>
        <v>0011 0111</v>
      </c>
    </row>
    <row r="2" spans="1:12" x14ac:dyDescent="0.3">
      <c r="A2" t="s">
        <v>95</v>
      </c>
      <c r="B2" t="str">
        <f>LEFT(A2, 19)</f>
        <v>1101 0101 0000 1010</v>
      </c>
      <c r="C2" t="str">
        <f t="shared" si="0"/>
        <v xml:space="preserve"> 0000 1010 – AAD</v>
      </c>
      <c r="E2" t="str">
        <f t="shared" si="1"/>
        <v xml:space="preserve"> AAD</v>
      </c>
      <c r="F2" s="2">
        <v>54538</v>
      </c>
      <c r="G2" t="str">
        <f t="shared" si="2"/>
        <v>1101 0101 0000 1010</v>
      </c>
      <c r="H2" t="str">
        <f t="shared" si="3"/>
        <v>1101 0101 0000 1010</v>
      </c>
      <c r="I2" t="str">
        <f t="shared" si="4"/>
        <v>1101 0101 0000 1010</v>
      </c>
      <c r="J2" t="str">
        <f t="shared" si="5"/>
        <v>1101 0101 0000 1010</v>
      </c>
      <c r="K2" t="str">
        <f t="shared" si="6"/>
        <v>1101 0101 0000 1010</v>
      </c>
      <c r="L2" t="str">
        <f t="shared" si="7"/>
        <v>1101 0101 0000 1010</v>
      </c>
    </row>
    <row r="3" spans="1:12" x14ac:dyDescent="0.3">
      <c r="A3" t="s">
        <v>94</v>
      </c>
      <c r="B3" t="str">
        <f>LEFT(A3, 19)</f>
        <v>1101 0100 0000 1010</v>
      </c>
      <c r="C3" t="str">
        <f t="shared" si="0"/>
        <v xml:space="preserve"> 0000 1010 – AAM</v>
      </c>
      <c r="E3" t="str">
        <f t="shared" si="1"/>
        <v xml:space="preserve"> AAM</v>
      </c>
      <c r="F3" s="2">
        <v>54282</v>
      </c>
      <c r="G3" t="str">
        <f t="shared" si="2"/>
        <v>1101 0100 0000 1010</v>
      </c>
      <c r="H3" t="str">
        <f t="shared" si="3"/>
        <v>1101 0100 0000 1010</v>
      </c>
      <c r="I3" t="str">
        <f t="shared" si="4"/>
        <v>1101 0100 0000 1010</v>
      </c>
      <c r="J3" t="str">
        <f t="shared" si="5"/>
        <v>1101 0100 0000 1010</v>
      </c>
      <c r="K3" t="str">
        <f t="shared" si="6"/>
        <v>1101 0100 0000 1010</v>
      </c>
      <c r="L3" t="str">
        <f t="shared" si="7"/>
        <v>1101 0100 0000 1010</v>
      </c>
    </row>
    <row r="4" spans="1:12" x14ac:dyDescent="0.3">
      <c r="A4" t="s">
        <v>22</v>
      </c>
      <c r="B4" t="str">
        <f t="shared" ref="B4:B35" si="8">LEFT(A4, 9)</f>
        <v>0011 1111</v>
      </c>
      <c r="C4" t="str">
        <f t="shared" si="0"/>
        <v xml:space="preserve"> – AAS</v>
      </c>
      <c r="D4" t="str">
        <f t="shared" ref="D4:D35" si="9">LEFT(C4, FIND(" –", C4)-1)</f>
        <v/>
      </c>
      <c r="E4" t="str">
        <f t="shared" si="1"/>
        <v xml:space="preserve"> AAS</v>
      </c>
      <c r="F4" s="2">
        <v>63</v>
      </c>
      <c r="G4" t="str">
        <f t="shared" si="2"/>
        <v>0011 1111</v>
      </c>
      <c r="H4" t="str">
        <f t="shared" si="3"/>
        <v>0011 1111</v>
      </c>
      <c r="I4" t="str">
        <f t="shared" si="4"/>
        <v>0011 1111</v>
      </c>
      <c r="J4" t="str">
        <f t="shared" si="5"/>
        <v>0011 1111</v>
      </c>
      <c r="K4" t="str">
        <f t="shared" si="6"/>
        <v>0011 1111</v>
      </c>
      <c r="L4" t="str">
        <f t="shared" si="7"/>
        <v>0011 1111</v>
      </c>
    </row>
    <row r="5" spans="1:12" x14ac:dyDescent="0.3">
      <c r="A5" t="s">
        <v>6</v>
      </c>
      <c r="B5" t="str">
        <f t="shared" si="8"/>
        <v>0001 00dw</v>
      </c>
      <c r="C5" t="str">
        <f t="shared" si="0"/>
        <v xml:space="preserve"> mod reg r/m [poslinkis] – ADC registras += registras/axtmintis</v>
      </c>
      <c r="D5" t="str">
        <f t="shared" si="9"/>
        <v xml:space="preserve"> mod reg r/m [poslinkis]</v>
      </c>
      <c r="E5" t="str">
        <f t="shared" si="1"/>
        <v xml:space="preserve"> ADC registras += registras/axtmintis</v>
      </c>
      <c r="F5" s="2">
        <v>16</v>
      </c>
      <c r="G5" t="str">
        <f t="shared" si="2"/>
        <v>0001 00d0</v>
      </c>
      <c r="H5" t="str">
        <f t="shared" si="3"/>
        <v>0001 00d1</v>
      </c>
      <c r="I5" t="str">
        <f t="shared" si="4"/>
        <v>0001 0000</v>
      </c>
      <c r="J5" t="str">
        <f t="shared" si="5"/>
        <v>0001 0010</v>
      </c>
      <c r="K5" t="str">
        <f t="shared" si="6"/>
        <v>0001 0001</v>
      </c>
      <c r="L5" t="str">
        <f t="shared" si="7"/>
        <v>0001 0011</v>
      </c>
    </row>
    <row r="6" spans="1:12" x14ac:dyDescent="0.3">
      <c r="A6" t="s">
        <v>7</v>
      </c>
      <c r="B6" t="str">
        <f t="shared" si="8"/>
        <v>0001 010w</v>
      </c>
      <c r="C6" t="str">
        <f t="shared" si="0"/>
        <v xml:space="preserve"> bojb [bovb] – ADC akumuliatorius += betarpiškas operandas</v>
      </c>
      <c r="D6" t="str">
        <f t="shared" si="9"/>
        <v xml:space="preserve"> bojb [bovb]</v>
      </c>
      <c r="E6" t="str">
        <f t="shared" si="1"/>
        <v xml:space="preserve"> ADC akumuliatorius += betarpiškas operandas</v>
      </c>
      <c r="F6" s="2">
        <v>20</v>
      </c>
      <c r="G6" t="str">
        <f t="shared" si="2"/>
        <v>0001 0100</v>
      </c>
      <c r="H6" t="str">
        <f t="shared" si="3"/>
        <v>0001 0101</v>
      </c>
      <c r="I6" t="str">
        <f t="shared" si="4"/>
        <v>0001 0100</v>
      </c>
      <c r="J6" t="str">
        <f t="shared" si="5"/>
        <v>0001 0100</v>
      </c>
      <c r="K6" t="str">
        <f t="shared" si="6"/>
        <v>0001 0101</v>
      </c>
      <c r="L6" t="str">
        <f t="shared" si="7"/>
        <v>0001 0101</v>
      </c>
    </row>
    <row r="7" spans="1:12" x14ac:dyDescent="0.3">
      <c r="A7" t="s">
        <v>45</v>
      </c>
      <c r="B7" t="str">
        <f t="shared" si="8"/>
        <v>1000 00sw</v>
      </c>
      <c r="C7" t="str">
        <f t="shared" si="0"/>
        <v xml:space="preserve"> mod 010 r/m [poslinkis] bojb [bovb] – ADC registras/atmintis += betarpiškas</v>
      </c>
      <c r="D7" t="str">
        <f t="shared" si="9"/>
        <v xml:space="preserve"> mod 010 r/m [poslinkis] bojb [bovb]</v>
      </c>
      <c r="E7" t="str">
        <f t="shared" si="1"/>
        <v xml:space="preserve"> ADC registras/atmintis += betarpiškas</v>
      </c>
      <c r="F7" s="2">
        <v>128</v>
      </c>
      <c r="G7" t="str">
        <f t="shared" si="2"/>
        <v>1000 00s0</v>
      </c>
      <c r="H7" t="str">
        <f t="shared" si="3"/>
        <v>1000 00s1</v>
      </c>
      <c r="I7" t="str">
        <f>SUBSTITUTE($B7,"sw", "00", 1)</f>
        <v>1000 0000</v>
      </c>
      <c r="J7" t="str">
        <f>SUBSTITUTE($B7,"sw", "01", 1)</f>
        <v>1000 0001</v>
      </c>
      <c r="K7" t="str">
        <f>SUBSTITUTE($B7,"sw", "10", 1)</f>
        <v>1000 0010</v>
      </c>
      <c r="L7" t="str">
        <f>SUBSTITUTE($B7,"sw", "11", 1)</f>
        <v>1000 0011</v>
      </c>
    </row>
    <row r="8" spans="1:12" x14ac:dyDescent="0.3">
      <c r="A8" t="s">
        <v>0</v>
      </c>
      <c r="B8" t="str">
        <f t="shared" si="8"/>
        <v>0000 00dw</v>
      </c>
      <c r="C8" t="str">
        <f t="shared" si="0"/>
        <v xml:space="preserve"> mod reg r/m [poslinkis] – ADD registras += registras/atmintis</v>
      </c>
      <c r="D8" t="str">
        <f t="shared" si="9"/>
        <v xml:space="preserve"> mod reg r/m [poslinkis]</v>
      </c>
      <c r="E8" t="str">
        <f t="shared" si="1"/>
        <v xml:space="preserve"> ADD registras += registras/atmintis</v>
      </c>
      <c r="F8" s="2">
        <v>0</v>
      </c>
      <c r="G8" t="str">
        <f t="shared" si="2"/>
        <v>0000 00d0</v>
      </c>
      <c r="H8" t="str">
        <f t="shared" si="3"/>
        <v>0000 00d1</v>
      </c>
      <c r="I8" t="str">
        <f>SUBSTITUTE(G8,"d", "0", 1)</f>
        <v>0000 0000</v>
      </c>
      <c r="J8" t="str">
        <f>SUBSTITUTE(G8,"d", "1", 1)</f>
        <v>0000 0010</v>
      </c>
      <c r="K8" t="str">
        <f>SUBSTITUTE(H8,"d", "0", 1)</f>
        <v>0000 0001</v>
      </c>
      <c r="L8" t="str">
        <f>SUBSTITUTE(H8,"d", "1", 1)</f>
        <v>0000 0011</v>
      </c>
    </row>
    <row r="9" spans="1:12" x14ac:dyDescent="0.3">
      <c r="A9" t="s">
        <v>1</v>
      </c>
      <c r="B9" t="str">
        <f t="shared" si="8"/>
        <v>0000 010w</v>
      </c>
      <c r="C9" t="str">
        <f t="shared" si="0"/>
        <v xml:space="preserve"> bojb [bovb] – ADD akumuliatorius += betarpiškas operandas</v>
      </c>
      <c r="D9" t="str">
        <f t="shared" si="9"/>
        <v xml:space="preserve"> bojb [bovb]</v>
      </c>
      <c r="E9" t="str">
        <f t="shared" si="1"/>
        <v xml:space="preserve"> ADD akumuliatorius += betarpiškas operandas</v>
      </c>
      <c r="F9" s="2">
        <v>4</v>
      </c>
      <c r="G9" t="str">
        <f t="shared" si="2"/>
        <v>0000 0100</v>
      </c>
      <c r="H9" t="str">
        <f t="shared" si="3"/>
        <v>0000 0101</v>
      </c>
      <c r="I9" t="str">
        <f>SUBSTITUTE(G9,"d", "0", 1)</f>
        <v>0000 0100</v>
      </c>
      <c r="J9" t="str">
        <f>SUBSTITUTE(G9,"d", "1", 1)</f>
        <v>0000 0100</v>
      </c>
      <c r="K9" t="str">
        <f>SUBSTITUTE(H9,"d", "0", 1)</f>
        <v>0000 0101</v>
      </c>
      <c r="L9" t="str">
        <f>SUBSTITUTE(H9,"d", "1", 1)</f>
        <v>0000 0101</v>
      </c>
    </row>
    <row r="10" spans="1:12" x14ac:dyDescent="0.3">
      <c r="A10" t="s">
        <v>43</v>
      </c>
      <c r="B10" t="str">
        <f t="shared" si="8"/>
        <v>1000 00sw</v>
      </c>
      <c r="C10" t="str">
        <f t="shared" si="0"/>
        <v xml:space="preserve"> mod 000 r/m [poslinkis] bojb [bovb] – ADD registras/atmintis += betarpiškas</v>
      </c>
      <c r="D10" t="str">
        <f t="shared" si="9"/>
        <v xml:space="preserve"> mod 000 r/m [poslinkis] bojb [bovb]</v>
      </c>
      <c r="E10" t="str">
        <f t="shared" si="1"/>
        <v xml:space="preserve"> ADD registras/atmintis += betarpiškas</v>
      </c>
      <c r="F10" s="2">
        <v>128</v>
      </c>
      <c r="G10" t="str">
        <f t="shared" si="2"/>
        <v>1000 00s0</v>
      </c>
      <c r="H10" t="str">
        <f t="shared" si="3"/>
        <v>1000 00s1</v>
      </c>
      <c r="I10" t="str">
        <f>SUBSTITUTE($B10,"sw", "00", 1)</f>
        <v>1000 0000</v>
      </c>
      <c r="J10" t="str">
        <f>SUBSTITUTE($B10,"sw", "01", 1)</f>
        <v>1000 0001</v>
      </c>
      <c r="K10" t="str">
        <f>SUBSTITUTE($B10,"sw", "10", 1)</f>
        <v>1000 0010</v>
      </c>
      <c r="L10" t="str">
        <f>SUBSTITUTE($B10,"sw", "11", 1)</f>
        <v>1000 0011</v>
      </c>
    </row>
    <row r="11" spans="1:12" x14ac:dyDescent="0.3">
      <c r="A11" t="s">
        <v>10</v>
      </c>
      <c r="B11" t="str">
        <f t="shared" si="8"/>
        <v>0010 00dw</v>
      </c>
      <c r="C11" t="str">
        <f t="shared" si="0"/>
        <v xml:space="preserve"> mod reg r/m [poslinkis] – AND registras &amp; registras/atmintis</v>
      </c>
      <c r="D11" t="str">
        <f t="shared" si="9"/>
        <v xml:space="preserve"> mod reg r/m [poslinkis]</v>
      </c>
      <c r="E11" t="str">
        <f t="shared" si="1"/>
        <v xml:space="preserve"> AND registras &amp; registras/atmintis</v>
      </c>
      <c r="F11" s="2">
        <v>32</v>
      </c>
      <c r="G11" t="str">
        <f t="shared" si="2"/>
        <v>0010 00d0</v>
      </c>
      <c r="H11" t="str">
        <f t="shared" si="3"/>
        <v>0010 00d1</v>
      </c>
      <c r="I11" t="str">
        <f>SUBSTITUTE(G11,"d", "0", 1)</f>
        <v>0010 0000</v>
      </c>
      <c r="J11" t="str">
        <f>SUBSTITUTE(G11,"d", "1", 1)</f>
        <v>0010 0010</v>
      </c>
      <c r="K11" t="str">
        <f>SUBSTITUTE(H11,"d", "0", 1)</f>
        <v>0010 0001</v>
      </c>
      <c r="L11" t="str">
        <f>SUBSTITUTE(H11,"d", "1", 1)</f>
        <v>0010 0011</v>
      </c>
    </row>
    <row r="12" spans="1:12" x14ac:dyDescent="0.3">
      <c r="A12" t="s">
        <v>11</v>
      </c>
      <c r="B12" t="str">
        <f t="shared" si="8"/>
        <v>0010 010w</v>
      </c>
      <c r="C12" t="str">
        <f t="shared" si="0"/>
        <v xml:space="preserve"> bojb [bovb] – AND akumuliatorius &amp; betarpiškas operandas</v>
      </c>
      <c r="D12" t="str">
        <f t="shared" si="9"/>
        <v xml:space="preserve"> bojb [bovb]</v>
      </c>
      <c r="E12" t="str">
        <f t="shared" si="1"/>
        <v xml:space="preserve"> AND akumuliatorius &amp; betarpiškas operandas</v>
      </c>
      <c r="F12" s="2">
        <v>36</v>
      </c>
      <c r="G12" t="str">
        <f t="shared" si="2"/>
        <v>0010 0100</v>
      </c>
      <c r="H12" t="str">
        <f t="shared" si="3"/>
        <v>0010 0101</v>
      </c>
      <c r="I12" t="str">
        <f>SUBSTITUTE(G12,"d", "0", 1)</f>
        <v>0010 0100</v>
      </c>
      <c r="J12" t="str">
        <f>SUBSTITUTE(G12,"d", "1", 1)</f>
        <v>0010 0100</v>
      </c>
      <c r="K12" t="str">
        <f>SUBSTITUTE(H12,"d", "0", 1)</f>
        <v>0010 0101</v>
      </c>
      <c r="L12" t="str">
        <f>SUBSTITUTE(H12,"d", "1", 1)</f>
        <v>0010 0101</v>
      </c>
    </row>
    <row r="13" spans="1:12" x14ac:dyDescent="0.3">
      <c r="A13" t="s">
        <v>47</v>
      </c>
      <c r="B13" t="str">
        <f t="shared" si="8"/>
        <v>1000 00sw</v>
      </c>
      <c r="C13" t="str">
        <f t="shared" si="0"/>
        <v xml:space="preserve"> mod 100 r/m [poslinkis] bojb [bovb] – AND registras/atmintis &amp; betarpiškas</v>
      </c>
      <c r="D13" t="str">
        <f t="shared" si="9"/>
        <v xml:space="preserve"> mod 100 r/m [poslinkis] bojb [bovb]</v>
      </c>
      <c r="E13" t="str">
        <f t="shared" si="1"/>
        <v xml:space="preserve"> AND registras/atmintis &amp; betarpiškas</v>
      </c>
      <c r="F13" s="2">
        <v>128</v>
      </c>
      <c r="G13" t="str">
        <f t="shared" si="2"/>
        <v>1000 00s0</v>
      </c>
      <c r="H13" t="str">
        <f t="shared" si="3"/>
        <v>1000 00s1</v>
      </c>
      <c r="I13" t="str">
        <f>SUBSTITUTE($B13,"sw", "00", 1)</f>
        <v>1000 0000</v>
      </c>
      <c r="J13" t="str">
        <f>SUBSTITUTE($B13,"sw", "01", 1)</f>
        <v>1000 0001</v>
      </c>
      <c r="K13" t="str">
        <f>SUBSTITUTE($B13,"sw", "10", 1)</f>
        <v>1000 0010</v>
      </c>
      <c r="L13" t="str">
        <f>SUBSTITUTE($B13,"sw", "11", 1)</f>
        <v>1000 0011</v>
      </c>
    </row>
    <row r="14" spans="1:12" x14ac:dyDescent="0.3">
      <c r="A14" t="s">
        <v>61</v>
      </c>
      <c r="B14" t="str">
        <f t="shared" si="8"/>
        <v>1001 1010</v>
      </c>
      <c r="C14" t="str">
        <f t="shared" si="0"/>
        <v xml:space="preserve"> ajb avb srjb srvb – CALL žymė (išorinis tiesioginis)</v>
      </c>
      <c r="D14" t="str">
        <f t="shared" si="9"/>
        <v xml:space="preserve"> ajb avb srjb srvb</v>
      </c>
      <c r="E14" t="str">
        <f t="shared" si="1"/>
        <v xml:space="preserve"> CALL žymė (išorinis tiesioginis)</v>
      </c>
      <c r="F14" s="2">
        <v>154</v>
      </c>
      <c r="G14" t="str">
        <f t="shared" si="2"/>
        <v>1001 1010</v>
      </c>
      <c r="H14" t="str">
        <f t="shared" si="3"/>
        <v>1001 1010</v>
      </c>
      <c r="I14" t="str">
        <f t="shared" ref="I14:I24" si="10">SUBSTITUTE(G14,"d", "0", 1)</f>
        <v>1001 1010</v>
      </c>
      <c r="J14" t="str">
        <f t="shared" ref="J14:J24" si="11">SUBSTITUTE(G14,"d", "1", 1)</f>
        <v>1001 1010</v>
      </c>
      <c r="K14" t="str">
        <f t="shared" ref="K14:K24" si="12">SUBSTITUTE(H14,"d", "0", 1)</f>
        <v>1001 1010</v>
      </c>
      <c r="L14" t="str">
        <f t="shared" ref="L14:L24" si="13">SUBSTITUTE(H14,"d", "1", 1)</f>
        <v>1001 1010</v>
      </c>
    </row>
    <row r="15" spans="1:12" x14ac:dyDescent="0.3">
      <c r="A15" t="s">
        <v>104</v>
      </c>
      <c r="B15" t="str">
        <f t="shared" si="8"/>
        <v>1110 1000</v>
      </c>
      <c r="C15" t="str">
        <f t="shared" si="0"/>
        <v xml:space="preserve"> pjb pvb – CALL žymė (vidinis tiesioginis)</v>
      </c>
      <c r="D15" t="str">
        <f t="shared" si="9"/>
        <v xml:space="preserve"> pjb pvb</v>
      </c>
      <c r="E15" t="str">
        <f t="shared" si="1"/>
        <v xml:space="preserve"> CALL žymė (vidinis tiesioginis)</v>
      </c>
      <c r="F15" s="2">
        <v>232</v>
      </c>
      <c r="G15" t="str">
        <f t="shared" si="2"/>
        <v>1110 1000</v>
      </c>
      <c r="H15" t="str">
        <f t="shared" si="3"/>
        <v>1110 1000</v>
      </c>
      <c r="I15" t="str">
        <f t="shared" si="10"/>
        <v>1110 1000</v>
      </c>
      <c r="J15" t="str">
        <f t="shared" si="11"/>
        <v>1110 1000</v>
      </c>
      <c r="K15" t="str">
        <f t="shared" si="12"/>
        <v>1110 1000</v>
      </c>
      <c r="L15" t="str">
        <f t="shared" si="13"/>
        <v>1110 1000</v>
      </c>
    </row>
    <row r="16" spans="1:12" x14ac:dyDescent="0.3">
      <c r="A16" t="s">
        <v>130</v>
      </c>
      <c r="B16" t="str">
        <f t="shared" si="8"/>
        <v>1111 1111</v>
      </c>
      <c r="C16" t="str">
        <f t="shared" si="0"/>
        <v xml:space="preserve"> mod 010 r/m [poslinkis] – CALL adresas (vidinis netiesioginis)</v>
      </c>
      <c r="D16" t="str">
        <f t="shared" si="9"/>
        <v xml:space="preserve"> mod 010 r/m [poslinkis]</v>
      </c>
      <c r="E16" t="str">
        <f t="shared" si="1"/>
        <v xml:space="preserve"> CALL adresas (vidinis netiesioginis)</v>
      </c>
      <c r="F16" s="2">
        <v>255</v>
      </c>
      <c r="G16" t="str">
        <f t="shared" si="2"/>
        <v>1111 1111</v>
      </c>
      <c r="H16" t="str">
        <f t="shared" si="3"/>
        <v>1111 1111</v>
      </c>
      <c r="I16" t="str">
        <f t="shared" si="10"/>
        <v>1111 1111</v>
      </c>
      <c r="J16" t="str">
        <f t="shared" si="11"/>
        <v>1111 1111</v>
      </c>
      <c r="K16" t="str">
        <f t="shared" si="12"/>
        <v>1111 1111</v>
      </c>
      <c r="L16" t="str">
        <f t="shared" si="13"/>
        <v>1111 1111</v>
      </c>
    </row>
    <row r="17" spans="1:12" x14ac:dyDescent="0.3">
      <c r="A17" t="s">
        <v>131</v>
      </c>
      <c r="B17" t="str">
        <f t="shared" si="8"/>
        <v>1111 1111</v>
      </c>
      <c r="C17" t="str">
        <f t="shared" si="0"/>
        <v xml:space="preserve"> mod 011 r/m [poslinkis] – CALL adresas (išorinis netiesioginis)</v>
      </c>
      <c r="D17" t="str">
        <f t="shared" si="9"/>
        <v xml:space="preserve"> mod 011 r/m [poslinkis]</v>
      </c>
      <c r="E17" t="str">
        <f t="shared" si="1"/>
        <v xml:space="preserve"> CALL adresas (išorinis netiesioginis)</v>
      </c>
      <c r="F17" s="2">
        <v>255</v>
      </c>
      <c r="G17" t="str">
        <f t="shared" si="2"/>
        <v>1111 1111</v>
      </c>
      <c r="H17" t="str">
        <f t="shared" si="3"/>
        <v>1111 1111</v>
      </c>
      <c r="I17" t="str">
        <f t="shared" si="10"/>
        <v>1111 1111</v>
      </c>
      <c r="J17" t="str">
        <f t="shared" si="11"/>
        <v>1111 1111</v>
      </c>
      <c r="K17" t="str">
        <f t="shared" si="12"/>
        <v>1111 1111</v>
      </c>
      <c r="L17" t="str">
        <f t="shared" si="13"/>
        <v>1111 1111</v>
      </c>
    </row>
    <row r="18" spans="1:12" x14ac:dyDescent="0.3">
      <c r="A18" t="s">
        <v>59</v>
      </c>
      <c r="B18" t="str">
        <f t="shared" si="8"/>
        <v>1001 1000</v>
      </c>
      <c r="C18" t="str">
        <f t="shared" si="0"/>
        <v xml:space="preserve"> – CBW</v>
      </c>
      <c r="D18" t="str">
        <f t="shared" si="9"/>
        <v/>
      </c>
      <c r="E18" t="str">
        <f t="shared" si="1"/>
        <v xml:space="preserve"> CBW</v>
      </c>
      <c r="F18" s="2">
        <v>152</v>
      </c>
      <c r="G18" t="str">
        <f t="shared" si="2"/>
        <v>1001 1000</v>
      </c>
      <c r="H18" t="str">
        <f t="shared" si="3"/>
        <v>1001 1000</v>
      </c>
      <c r="I18" t="str">
        <f t="shared" si="10"/>
        <v>1001 1000</v>
      </c>
      <c r="J18" t="str">
        <f t="shared" si="11"/>
        <v>1001 1000</v>
      </c>
      <c r="K18" t="str">
        <f t="shared" si="12"/>
        <v>1001 1000</v>
      </c>
      <c r="L18" t="str">
        <f t="shared" si="13"/>
        <v>1001 1000</v>
      </c>
    </row>
    <row r="19" spans="1:12" x14ac:dyDescent="0.3">
      <c r="A19" t="s">
        <v>122</v>
      </c>
      <c r="B19" t="str">
        <f t="shared" si="8"/>
        <v>1111 1000</v>
      </c>
      <c r="C19" t="str">
        <f t="shared" si="0"/>
        <v xml:space="preserve"> – CLC</v>
      </c>
      <c r="D19" t="str">
        <f t="shared" si="9"/>
        <v/>
      </c>
      <c r="E19" t="str">
        <f t="shared" si="1"/>
        <v xml:space="preserve"> CLC</v>
      </c>
      <c r="F19" s="2">
        <v>248</v>
      </c>
      <c r="G19" t="str">
        <f t="shared" si="2"/>
        <v>1111 1000</v>
      </c>
      <c r="H19" t="str">
        <f t="shared" si="3"/>
        <v>1111 1000</v>
      </c>
      <c r="I19" t="str">
        <f t="shared" si="10"/>
        <v>1111 1000</v>
      </c>
      <c r="J19" t="str">
        <f t="shared" si="11"/>
        <v>1111 1000</v>
      </c>
      <c r="K19" t="str">
        <f t="shared" si="12"/>
        <v>1111 1000</v>
      </c>
      <c r="L19" t="str">
        <f t="shared" si="13"/>
        <v>1111 1000</v>
      </c>
    </row>
    <row r="20" spans="1:12" x14ac:dyDescent="0.3">
      <c r="A20" t="s">
        <v>126</v>
      </c>
      <c r="B20" t="str">
        <f t="shared" si="8"/>
        <v>1111 1100</v>
      </c>
      <c r="C20" t="str">
        <f t="shared" si="0"/>
        <v xml:space="preserve"> – CLD</v>
      </c>
      <c r="D20" t="str">
        <f t="shared" si="9"/>
        <v/>
      </c>
      <c r="E20" t="str">
        <f t="shared" si="1"/>
        <v xml:space="preserve"> CLD</v>
      </c>
      <c r="F20" s="2">
        <v>252</v>
      </c>
      <c r="G20" t="str">
        <f t="shared" si="2"/>
        <v>1111 1100</v>
      </c>
      <c r="H20" t="str">
        <f t="shared" si="3"/>
        <v>1111 1100</v>
      </c>
      <c r="I20" t="str">
        <f t="shared" si="10"/>
        <v>1111 1100</v>
      </c>
      <c r="J20" t="str">
        <f t="shared" si="11"/>
        <v>1111 1100</v>
      </c>
      <c r="K20" t="str">
        <f t="shared" si="12"/>
        <v>1111 1100</v>
      </c>
      <c r="L20" t="str">
        <f t="shared" si="13"/>
        <v>1111 1100</v>
      </c>
    </row>
    <row r="21" spans="1:12" x14ac:dyDescent="0.3">
      <c r="A21" t="s">
        <v>124</v>
      </c>
      <c r="B21" t="str">
        <f t="shared" si="8"/>
        <v>1111 1010</v>
      </c>
      <c r="C21" t="str">
        <f t="shared" si="0"/>
        <v xml:space="preserve"> – CLI</v>
      </c>
      <c r="D21" t="str">
        <f t="shared" si="9"/>
        <v/>
      </c>
      <c r="E21" t="str">
        <f t="shared" si="1"/>
        <v xml:space="preserve"> CLI</v>
      </c>
      <c r="F21" s="2">
        <v>250</v>
      </c>
      <c r="G21" t="str">
        <f t="shared" si="2"/>
        <v>1111 1010</v>
      </c>
      <c r="H21" t="str">
        <f t="shared" si="3"/>
        <v>1111 1010</v>
      </c>
      <c r="I21" t="str">
        <f t="shared" si="10"/>
        <v>1111 1010</v>
      </c>
      <c r="J21" t="str">
        <f t="shared" si="11"/>
        <v>1111 1010</v>
      </c>
      <c r="K21" t="str">
        <f t="shared" si="12"/>
        <v>1111 1010</v>
      </c>
      <c r="L21" t="str">
        <f t="shared" si="13"/>
        <v>1111 1010</v>
      </c>
    </row>
    <row r="22" spans="1:12" x14ac:dyDescent="0.3">
      <c r="A22" t="s">
        <v>114</v>
      </c>
      <c r="B22" t="str">
        <f t="shared" si="8"/>
        <v>1111 0101</v>
      </c>
      <c r="C22" t="str">
        <f t="shared" si="0"/>
        <v xml:space="preserve"> – CMC</v>
      </c>
      <c r="D22" t="str">
        <f t="shared" si="9"/>
        <v/>
      </c>
      <c r="E22" t="str">
        <f t="shared" si="1"/>
        <v xml:space="preserve"> CMC</v>
      </c>
      <c r="F22" s="2">
        <v>245</v>
      </c>
      <c r="G22" t="str">
        <f t="shared" si="2"/>
        <v>1111 0101</v>
      </c>
      <c r="H22" t="str">
        <f t="shared" si="3"/>
        <v>1111 0101</v>
      </c>
      <c r="I22" t="str">
        <f t="shared" si="10"/>
        <v>1111 0101</v>
      </c>
      <c r="J22" t="str">
        <f t="shared" si="11"/>
        <v>1111 0101</v>
      </c>
      <c r="K22" t="str">
        <f t="shared" si="12"/>
        <v>1111 0101</v>
      </c>
      <c r="L22" t="str">
        <f t="shared" si="13"/>
        <v>1111 0101</v>
      </c>
    </row>
    <row r="23" spans="1:12" x14ac:dyDescent="0.3">
      <c r="A23" t="s">
        <v>20</v>
      </c>
      <c r="B23" t="str">
        <f t="shared" si="8"/>
        <v>0011 10dw</v>
      </c>
      <c r="C23" t="str">
        <f t="shared" si="0"/>
        <v xml:space="preserve"> mod reg r/m [poslinkis] – CMP registras ~ registras/atmintis</v>
      </c>
      <c r="D23" t="str">
        <f t="shared" si="9"/>
        <v xml:space="preserve"> mod reg r/m [poslinkis]</v>
      </c>
      <c r="E23" t="str">
        <f t="shared" si="1"/>
        <v xml:space="preserve"> CMP registras ~ registras/atmintis</v>
      </c>
      <c r="F23" s="2">
        <v>56</v>
      </c>
      <c r="G23" t="str">
        <f t="shared" si="2"/>
        <v>0011 10d0</v>
      </c>
      <c r="H23" t="str">
        <f t="shared" si="3"/>
        <v>0011 10d1</v>
      </c>
      <c r="I23" t="str">
        <f t="shared" si="10"/>
        <v>0011 1000</v>
      </c>
      <c r="J23" t="str">
        <f t="shared" si="11"/>
        <v>0011 1010</v>
      </c>
      <c r="K23" t="str">
        <f t="shared" si="12"/>
        <v>0011 1001</v>
      </c>
      <c r="L23" t="str">
        <f t="shared" si="13"/>
        <v>0011 1011</v>
      </c>
    </row>
    <row r="24" spans="1:12" x14ac:dyDescent="0.3">
      <c r="A24" t="s">
        <v>21</v>
      </c>
      <c r="B24" t="str">
        <f t="shared" si="8"/>
        <v>0011 110w</v>
      </c>
      <c r="C24" t="str">
        <f t="shared" si="0"/>
        <v xml:space="preserve"> bojb [bovb] – CMP akumuliatorius ~ betarpiškas operandas</v>
      </c>
      <c r="D24" t="str">
        <f t="shared" si="9"/>
        <v xml:space="preserve"> bojb [bovb]</v>
      </c>
      <c r="E24" t="str">
        <f t="shared" si="1"/>
        <v xml:space="preserve"> CMP akumuliatorius ~ betarpiškas operandas</v>
      </c>
      <c r="F24" s="2">
        <v>60</v>
      </c>
      <c r="G24" t="str">
        <f t="shared" si="2"/>
        <v>0011 1100</v>
      </c>
      <c r="H24" t="str">
        <f t="shared" si="3"/>
        <v>0011 1101</v>
      </c>
      <c r="I24" t="str">
        <f t="shared" si="10"/>
        <v>0011 1100</v>
      </c>
      <c r="J24" t="str">
        <f t="shared" si="11"/>
        <v>0011 1100</v>
      </c>
      <c r="K24" t="str">
        <f t="shared" si="12"/>
        <v>0011 1101</v>
      </c>
      <c r="L24" t="str">
        <f t="shared" si="13"/>
        <v>0011 1101</v>
      </c>
    </row>
    <row r="25" spans="1:12" x14ac:dyDescent="0.3">
      <c r="A25" t="s">
        <v>50</v>
      </c>
      <c r="B25" t="str">
        <f t="shared" si="8"/>
        <v>1000 00sw</v>
      </c>
      <c r="C25" t="str">
        <f t="shared" si="0"/>
        <v xml:space="preserve"> mod 111 r/m [poslinkis] bojb [bovb] – CMP registras/atmintis ~ betarpiškas</v>
      </c>
      <c r="D25" t="str">
        <f t="shared" si="9"/>
        <v xml:space="preserve"> mod 111 r/m [poslinkis] bojb [bovb]</v>
      </c>
      <c r="E25" t="str">
        <f t="shared" si="1"/>
        <v xml:space="preserve"> CMP registras/atmintis ~ betarpiškas</v>
      </c>
      <c r="F25" s="2">
        <v>128</v>
      </c>
      <c r="G25" t="str">
        <f t="shared" si="2"/>
        <v>1000 00s0</v>
      </c>
      <c r="H25" t="str">
        <f t="shared" si="3"/>
        <v>1000 00s1</v>
      </c>
      <c r="I25" t="str">
        <f>SUBSTITUTE($B25,"sw", "00", 1)</f>
        <v>1000 0000</v>
      </c>
      <c r="J25" t="str">
        <f>SUBSTITUTE($B25,"sw", "01", 1)</f>
        <v>1000 0001</v>
      </c>
      <c r="K25" t="str">
        <f>SUBSTITUTE($B25,"sw", "10", 1)</f>
        <v>1000 0010</v>
      </c>
      <c r="L25" t="str">
        <f>SUBSTITUTE($B25,"sw", "11", 1)</f>
        <v>1000 0011</v>
      </c>
    </row>
    <row r="26" spans="1:12" x14ac:dyDescent="0.3">
      <c r="A26" t="s">
        <v>70</v>
      </c>
      <c r="B26" t="str">
        <f t="shared" si="8"/>
        <v>1010 011w</v>
      </c>
      <c r="C26" t="str">
        <f t="shared" si="0"/>
        <v xml:space="preserve"> – CMPSB; CMPSW</v>
      </c>
      <c r="D26" t="str">
        <f t="shared" si="9"/>
        <v/>
      </c>
      <c r="E26" t="str">
        <f t="shared" si="1"/>
        <v xml:space="preserve"> CMPSB; CMPSW</v>
      </c>
      <c r="F26" s="2">
        <v>166</v>
      </c>
      <c r="G26" t="str">
        <f t="shared" si="2"/>
        <v>1010 0110</v>
      </c>
      <c r="H26" t="str">
        <f t="shared" si="3"/>
        <v>1010 0111</v>
      </c>
      <c r="I26" t="str">
        <f>SUBSTITUTE(G26,"d", "0", 1)</f>
        <v>1010 0110</v>
      </c>
      <c r="J26" t="str">
        <f>SUBSTITUTE(G26,"d", "1", 1)</f>
        <v>1010 0110</v>
      </c>
      <c r="K26" t="str">
        <f>SUBSTITUTE(H26,"d", "0", 1)</f>
        <v>1010 0111</v>
      </c>
      <c r="L26" t="str">
        <f>SUBSTITUTE(H26,"d", "1", 1)</f>
        <v>1010 0111</v>
      </c>
    </row>
    <row r="27" spans="1:12" x14ac:dyDescent="0.3">
      <c r="A27" t="s">
        <v>60</v>
      </c>
      <c r="B27" t="str">
        <f t="shared" si="8"/>
        <v>1001 1001</v>
      </c>
      <c r="C27" t="str">
        <f t="shared" si="0"/>
        <v xml:space="preserve"> – CWD</v>
      </c>
      <c r="D27" t="str">
        <f t="shared" si="9"/>
        <v/>
      </c>
      <c r="E27" t="str">
        <f t="shared" si="1"/>
        <v xml:space="preserve"> CWD</v>
      </c>
      <c r="F27" s="2">
        <v>153</v>
      </c>
      <c r="G27" t="str">
        <f t="shared" si="2"/>
        <v>1001 1001</v>
      </c>
      <c r="H27" t="str">
        <f t="shared" si="3"/>
        <v>1001 1001</v>
      </c>
      <c r="I27" t="str">
        <f>SUBSTITUTE(G27,"d", "0", 1)</f>
        <v>1001 1001</v>
      </c>
      <c r="J27" t="str">
        <f>SUBSTITUTE(G27,"d", "1", 1)</f>
        <v>1001 1001</v>
      </c>
      <c r="K27" t="str">
        <f>SUBSTITUTE(H27,"d", "0", 1)</f>
        <v>1001 1001</v>
      </c>
      <c r="L27" t="str">
        <f>SUBSTITUTE(H27,"d", "1", 1)</f>
        <v>1001 1001</v>
      </c>
    </row>
    <row r="28" spans="1:12" x14ac:dyDescent="0.3">
      <c r="A28" t="s">
        <v>13</v>
      </c>
      <c r="B28" t="str">
        <f t="shared" si="8"/>
        <v>0010 0111</v>
      </c>
      <c r="C28" t="str">
        <f t="shared" si="0"/>
        <v xml:space="preserve"> – DAA</v>
      </c>
      <c r="D28" t="str">
        <f t="shared" si="9"/>
        <v/>
      </c>
      <c r="E28" t="str">
        <f t="shared" si="1"/>
        <v xml:space="preserve"> DAA</v>
      </c>
      <c r="F28" s="2">
        <v>39</v>
      </c>
      <c r="G28" t="str">
        <f t="shared" si="2"/>
        <v>0010 0111</v>
      </c>
      <c r="H28" t="str">
        <f t="shared" si="3"/>
        <v>0010 0111</v>
      </c>
      <c r="I28" t="str">
        <f>SUBSTITUTE(B28,"sr", "00", 1)</f>
        <v>0010 0111</v>
      </c>
      <c r="J28" t="str">
        <f>SUBSTITUTE(B28,"sr", "01", 1)</f>
        <v>0010 0111</v>
      </c>
      <c r="K28" t="str">
        <f>SUBSTITUTE(B28,"sr", "10", 1)</f>
        <v>0010 0111</v>
      </c>
      <c r="L28" t="str">
        <f>SUBSTITUTE(B28,"sr", "11", 1)</f>
        <v>0010 0111</v>
      </c>
    </row>
    <row r="29" spans="1:12" x14ac:dyDescent="0.3">
      <c r="A29" t="s">
        <v>16</v>
      </c>
      <c r="B29" t="str">
        <f t="shared" si="8"/>
        <v>0010 1111</v>
      </c>
      <c r="C29" t="str">
        <f t="shared" si="0"/>
        <v xml:space="preserve"> – DAS</v>
      </c>
      <c r="D29" t="str">
        <f t="shared" si="9"/>
        <v/>
      </c>
      <c r="E29" t="str">
        <f t="shared" si="1"/>
        <v xml:space="preserve"> DAS</v>
      </c>
      <c r="F29" s="2">
        <v>47</v>
      </c>
      <c r="G29" t="str">
        <f t="shared" si="2"/>
        <v>0010 1111</v>
      </c>
      <c r="H29" t="str">
        <f t="shared" si="3"/>
        <v>0010 1111</v>
      </c>
      <c r="I29" t="str">
        <f t="shared" ref="I29:I60" si="14">SUBSTITUTE(G29,"d", "0", 1)</f>
        <v>0010 1111</v>
      </c>
      <c r="J29" t="str">
        <f t="shared" ref="J29:J60" si="15">SUBSTITUTE(G29,"d", "1", 1)</f>
        <v>0010 1111</v>
      </c>
      <c r="K29" t="str">
        <f t="shared" ref="K29:K60" si="16">SUBSTITUTE(H29,"d", "0", 1)</f>
        <v>0010 1111</v>
      </c>
      <c r="L29" t="str">
        <f t="shared" ref="L29:L60" si="17">SUBSTITUTE(H29,"d", "1", 1)</f>
        <v>0010 1111</v>
      </c>
    </row>
    <row r="30" spans="1:12" x14ac:dyDescent="0.3">
      <c r="A30" t="s">
        <v>24</v>
      </c>
      <c r="B30" t="str">
        <f t="shared" si="8"/>
        <v>0100 1reg</v>
      </c>
      <c r="C30" t="str">
        <f t="shared" si="0"/>
        <v xml:space="preserve"> – DEC registras (žodinis)</v>
      </c>
      <c r="D30" t="str">
        <f t="shared" si="9"/>
        <v/>
      </c>
      <c r="E30" t="str">
        <f t="shared" si="1"/>
        <v xml:space="preserve"> DEC registras (žodinis)</v>
      </c>
      <c r="F30" s="2">
        <v>72</v>
      </c>
      <c r="G30" t="str">
        <f t="shared" si="2"/>
        <v>0100 1reg</v>
      </c>
      <c r="H30" t="str">
        <f t="shared" si="3"/>
        <v>0100 1reg</v>
      </c>
      <c r="I30" t="str">
        <f t="shared" si="14"/>
        <v>0100 1reg</v>
      </c>
      <c r="J30" t="str">
        <f t="shared" si="15"/>
        <v>0100 1reg</v>
      </c>
      <c r="K30" t="str">
        <f t="shared" si="16"/>
        <v>0100 1reg</v>
      </c>
      <c r="L30" t="str">
        <f t="shared" si="17"/>
        <v>0100 1reg</v>
      </c>
    </row>
    <row r="31" spans="1:12" x14ac:dyDescent="0.3">
      <c r="A31" t="s">
        <v>129</v>
      </c>
      <c r="B31" t="str">
        <f t="shared" si="8"/>
        <v>1111 111w</v>
      </c>
      <c r="C31" t="str">
        <f t="shared" si="0"/>
        <v xml:space="preserve"> mod 001 r/m [poslinkis] – DEC registras/atmintis</v>
      </c>
      <c r="D31" t="str">
        <f t="shared" si="9"/>
        <v xml:space="preserve"> mod 001 r/m [poslinkis]</v>
      </c>
      <c r="E31" t="str">
        <f t="shared" si="1"/>
        <v xml:space="preserve"> DEC registras/atmintis</v>
      </c>
      <c r="F31" s="2">
        <v>254</v>
      </c>
      <c r="G31" t="str">
        <f t="shared" si="2"/>
        <v>1111 1110</v>
      </c>
      <c r="H31" t="str">
        <f t="shared" si="3"/>
        <v>1111 1111</v>
      </c>
      <c r="I31" t="str">
        <f t="shared" si="14"/>
        <v>1111 1110</v>
      </c>
      <c r="J31" t="str">
        <f t="shared" si="15"/>
        <v>1111 1110</v>
      </c>
      <c r="K31" t="str">
        <f t="shared" si="16"/>
        <v>1111 1111</v>
      </c>
      <c r="L31" t="str">
        <f t="shared" si="17"/>
        <v>1111 1111</v>
      </c>
    </row>
    <row r="32" spans="1:12" x14ac:dyDescent="0.3">
      <c r="A32" t="s">
        <v>120</v>
      </c>
      <c r="B32" t="str">
        <f t="shared" si="8"/>
        <v>1111 011w</v>
      </c>
      <c r="C32" t="str">
        <f t="shared" si="0"/>
        <v xml:space="preserve"> mod 110 r/m [poslinkis] – DIV registras/atmintis</v>
      </c>
      <c r="D32" t="str">
        <f t="shared" si="9"/>
        <v xml:space="preserve"> mod 110 r/m [poslinkis]</v>
      </c>
      <c r="E32" t="str">
        <f t="shared" si="1"/>
        <v xml:space="preserve"> DIV registras/atmintis</v>
      </c>
      <c r="F32" s="2">
        <v>246</v>
      </c>
      <c r="G32" t="str">
        <f t="shared" si="2"/>
        <v>1111 0110</v>
      </c>
      <c r="H32" t="str">
        <f t="shared" si="3"/>
        <v>1111 0111</v>
      </c>
      <c r="I32" t="str">
        <f t="shared" si="14"/>
        <v>1111 0110</v>
      </c>
      <c r="J32" t="str">
        <f t="shared" si="15"/>
        <v>1111 0110</v>
      </c>
      <c r="K32" t="str">
        <f t="shared" si="16"/>
        <v>1111 0111</v>
      </c>
      <c r="L32" t="str">
        <f t="shared" si="17"/>
        <v>1111 0111</v>
      </c>
    </row>
    <row r="33" spans="1:12" x14ac:dyDescent="0.3">
      <c r="A33" t="s">
        <v>97</v>
      </c>
      <c r="B33" t="str">
        <f t="shared" si="8"/>
        <v>1101 1xxx</v>
      </c>
      <c r="C33" t="str">
        <f t="shared" ref="C33:C64" si="18">RIGHT(A33, LEN(A33)-9)</f>
        <v xml:space="preserve"> mod yyy r/m [poslinkis] – ESC komanda, registras/atmintis</v>
      </c>
      <c r="D33" t="str">
        <f t="shared" si="9"/>
        <v xml:space="preserve"> mod yyy r/m [poslinkis]</v>
      </c>
      <c r="E33" t="str">
        <f t="shared" ref="E33:E64" si="19">RIGHT(A33,LEN(A33)-FIND("–",A33))</f>
        <v xml:space="preserve"> ESC komanda, registras/atmintis</v>
      </c>
      <c r="F33" s="2">
        <v>216</v>
      </c>
      <c r="G33" t="str">
        <f t="shared" ref="G33:G64" si="20">SUBSTITUTE(B33,"w", "0", 1)</f>
        <v>1101 1xxx</v>
      </c>
      <c r="H33" t="str">
        <f t="shared" ref="H33:H64" si="21">SUBSTITUTE(B33,"w", "1", 1)</f>
        <v>1101 1xxx</v>
      </c>
      <c r="I33" t="str">
        <f t="shared" si="14"/>
        <v>1101 1xxx</v>
      </c>
      <c r="J33" t="str">
        <f t="shared" si="15"/>
        <v>1101 1xxx</v>
      </c>
      <c r="K33" t="str">
        <f t="shared" si="16"/>
        <v>1101 1xxx</v>
      </c>
      <c r="L33" t="str">
        <f t="shared" si="17"/>
        <v>1101 1xxx</v>
      </c>
    </row>
    <row r="34" spans="1:12" x14ac:dyDescent="0.3">
      <c r="A34" t="s">
        <v>113</v>
      </c>
      <c r="B34" t="str">
        <f t="shared" si="8"/>
        <v>1111 0100</v>
      </c>
      <c r="C34" t="str">
        <f t="shared" si="18"/>
        <v xml:space="preserve"> – HLT</v>
      </c>
      <c r="D34" t="str">
        <f t="shared" si="9"/>
        <v/>
      </c>
      <c r="E34" t="str">
        <f t="shared" si="19"/>
        <v xml:space="preserve"> HLT</v>
      </c>
      <c r="F34" s="2">
        <v>244</v>
      </c>
      <c r="G34" t="str">
        <f t="shared" si="20"/>
        <v>1111 0100</v>
      </c>
      <c r="H34" t="str">
        <f t="shared" si="21"/>
        <v>1111 0100</v>
      </c>
      <c r="I34" t="str">
        <f t="shared" si="14"/>
        <v>1111 0100</v>
      </c>
      <c r="J34" t="str">
        <f t="shared" si="15"/>
        <v>1111 0100</v>
      </c>
      <c r="K34" t="str">
        <f t="shared" si="16"/>
        <v>1111 0100</v>
      </c>
      <c r="L34" t="str">
        <f t="shared" si="17"/>
        <v>1111 0100</v>
      </c>
    </row>
    <row r="35" spans="1:12" x14ac:dyDescent="0.3">
      <c r="A35" t="s">
        <v>121</v>
      </c>
      <c r="B35" t="str">
        <f t="shared" si="8"/>
        <v>1111 011w</v>
      </c>
      <c r="C35" t="str">
        <f t="shared" si="18"/>
        <v xml:space="preserve"> mod 111 r/m [poslinkis] – IDIV registras/atmintis</v>
      </c>
      <c r="D35" t="str">
        <f t="shared" si="9"/>
        <v xml:space="preserve"> mod 111 r/m [poslinkis]</v>
      </c>
      <c r="E35" t="str">
        <f t="shared" si="19"/>
        <v xml:space="preserve"> IDIV registras/atmintis</v>
      </c>
      <c r="F35" s="2">
        <v>246</v>
      </c>
      <c r="G35" t="str">
        <f t="shared" si="20"/>
        <v>1111 0110</v>
      </c>
      <c r="H35" t="str">
        <f t="shared" si="21"/>
        <v>1111 0111</v>
      </c>
      <c r="I35" t="str">
        <f t="shared" si="14"/>
        <v>1111 0110</v>
      </c>
      <c r="J35" t="str">
        <f t="shared" si="15"/>
        <v>1111 0110</v>
      </c>
      <c r="K35" t="str">
        <f t="shared" si="16"/>
        <v>1111 0111</v>
      </c>
      <c r="L35" t="str">
        <f t="shared" si="17"/>
        <v>1111 0111</v>
      </c>
    </row>
    <row r="36" spans="1:12" x14ac:dyDescent="0.3">
      <c r="A36" t="s">
        <v>119</v>
      </c>
      <c r="B36" t="str">
        <f t="shared" ref="B36:B67" si="22">LEFT(A36, 9)</f>
        <v>1111 011w</v>
      </c>
      <c r="C36" t="str">
        <f t="shared" si="18"/>
        <v xml:space="preserve"> mod 101 r/m [poslinkis] – IMUL registras/atmintis</v>
      </c>
      <c r="D36" t="str">
        <f t="shared" ref="D36:D67" si="23">LEFT(C36, FIND(" –", C36)-1)</f>
        <v xml:space="preserve"> mod 101 r/m [poslinkis]</v>
      </c>
      <c r="E36" t="str">
        <f t="shared" si="19"/>
        <v xml:space="preserve"> IMUL registras/atmintis</v>
      </c>
      <c r="F36" s="2">
        <v>246</v>
      </c>
      <c r="G36" t="str">
        <f t="shared" si="20"/>
        <v>1111 0110</v>
      </c>
      <c r="H36" t="str">
        <f t="shared" si="21"/>
        <v>1111 0111</v>
      </c>
      <c r="I36" t="str">
        <f t="shared" si="14"/>
        <v>1111 0110</v>
      </c>
      <c r="J36" t="str">
        <f t="shared" si="15"/>
        <v>1111 0110</v>
      </c>
      <c r="K36" t="str">
        <f t="shared" si="16"/>
        <v>1111 0111</v>
      </c>
      <c r="L36" t="str">
        <f t="shared" si="17"/>
        <v>1111 0111</v>
      </c>
    </row>
    <row r="37" spans="1:12" x14ac:dyDescent="0.3">
      <c r="A37" t="s">
        <v>102</v>
      </c>
      <c r="B37" t="str">
        <f t="shared" si="22"/>
        <v>1110 010w</v>
      </c>
      <c r="C37" t="str">
        <f t="shared" si="18"/>
        <v xml:space="preserve"> portas – IN akumuliatorius  portas</v>
      </c>
      <c r="D37" t="str">
        <f t="shared" si="23"/>
        <v xml:space="preserve"> portas</v>
      </c>
      <c r="E37" t="str">
        <f t="shared" si="19"/>
        <v xml:space="preserve"> IN akumuliatorius  portas</v>
      </c>
      <c r="F37" s="2">
        <v>228</v>
      </c>
      <c r="G37" t="str">
        <f t="shared" si="20"/>
        <v>1110 0100</v>
      </c>
      <c r="H37" t="str">
        <f t="shared" si="21"/>
        <v>1110 0101</v>
      </c>
      <c r="I37" t="str">
        <f t="shared" si="14"/>
        <v>1110 0100</v>
      </c>
      <c r="J37" t="str">
        <f t="shared" si="15"/>
        <v>1110 0100</v>
      </c>
      <c r="K37" t="str">
        <f t="shared" si="16"/>
        <v>1110 0101</v>
      </c>
      <c r="L37" t="str">
        <f t="shared" si="17"/>
        <v>1110 0101</v>
      </c>
    </row>
    <row r="38" spans="1:12" x14ac:dyDescent="0.3">
      <c r="A38" t="s">
        <v>108</v>
      </c>
      <c r="B38" t="str">
        <f t="shared" si="22"/>
        <v>1110 110w</v>
      </c>
      <c r="C38" t="str">
        <f t="shared" si="18"/>
        <v xml:space="preserve"> – IN akumuliatorius  dx portas</v>
      </c>
      <c r="D38" t="str">
        <f t="shared" si="23"/>
        <v/>
      </c>
      <c r="E38" t="str">
        <f t="shared" si="19"/>
        <v xml:space="preserve"> IN akumuliatorius  dx portas</v>
      </c>
      <c r="F38" s="2">
        <v>236</v>
      </c>
      <c r="G38" t="str">
        <f t="shared" si="20"/>
        <v>1110 1100</v>
      </c>
      <c r="H38" t="str">
        <f t="shared" si="21"/>
        <v>1110 1101</v>
      </c>
      <c r="I38" t="str">
        <f t="shared" si="14"/>
        <v>1110 1100</v>
      </c>
      <c r="J38" t="str">
        <f t="shared" si="15"/>
        <v>1110 1100</v>
      </c>
      <c r="K38" t="str">
        <f t="shared" si="16"/>
        <v>1110 1101</v>
      </c>
      <c r="L38" t="str">
        <f t="shared" si="17"/>
        <v>1110 1101</v>
      </c>
    </row>
    <row r="39" spans="1:12" x14ac:dyDescent="0.3">
      <c r="A39" t="s">
        <v>23</v>
      </c>
      <c r="B39" t="str">
        <f t="shared" si="22"/>
        <v>0100 0reg</v>
      </c>
      <c r="C39" t="str">
        <f t="shared" si="18"/>
        <v xml:space="preserve"> – INC registras (žodinis)</v>
      </c>
      <c r="D39" t="str">
        <f t="shared" si="23"/>
        <v/>
      </c>
      <c r="E39" t="str">
        <f t="shared" si="19"/>
        <v xml:space="preserve"> INC registras (žodinis)</v>
      </c>
      <c r="F39" s="2">
        <v>64</v>
      </c>
      <c r="G39" t="str">
        <f t="shared" si="20"/>
        <v>0100 0reg</v>
      </c>
      <c r="H39" t="str">
        <f t="shared" si="21"/>
        <v>0100 0reg</v>
      </c>
      <c r="I39" t="str">
        <f t="shared" si="14"/>
        <v>0100 0reg</v>
      </c>
      <c r="J39" t="str">
        <f t="shared" si="15"/>
        <v>0100 0reg</v>
      </c>
      <c r="K39" t="str">
        <f t="shared" si="16"/>
        <v>0100 0reg</v>
      </c>
      <c r="L39" t="str">
        <f t="shared" si="17"/>
        <v>0100 0reg</v>
      </c>
    </row>
    <row r="40" spans="1:12" x14ac:dyDescent="0.3">
      <c r="A40" t="s">
        <v>128</v>
      </c>
      <c r="B40" t="str">
        <f t="shared" si="22"/>
        <v>1111 111w</v>
      </c>
      <c r="C40" t="str">
        <f t="shared" si="18"/>
        <v xml:space="preserve"> mod 000 r/m [poslinkis] – INC registras/atmintis</v>
      </c>
      <c r="D40" t="str">
        <f t="shared" si="23"/>
        <v xml:space="preserve"> mod 000 r/m [poslinkis]</v>
      </c>
      <c r="E40" t="str">
        <f t="shared" si="19"/>
        <v xml:space="preserve"> INC registras/atmintis</v>
      </c>
      <c r="F40" s="2">
        <v>254</v>
      </c>
      <c r="G40" t="str">
        <f t="shared" si="20"/>
        <v>1111 1110</v>
      </c>
      <c r="H40" t="str">
        <f t="shared" si="21"/>
        <v>1111 1111</v>
      </c>
      <c r="I40" t="str">
        <f t="shared" si="14"/>
        <v>1111 1110</v>
      </c>
      <c r="J40" t="str">
        <f t="shared" si="15"/>
        <v>1111 1110</v>
      </c>
      <c r="K40" t="str">
        <f t="shared" si="16"/>
        <v>1111 1111</v>
      </c>
      <c r="L40" t="str">
        <f t="shared" si="17"/>
        <v>1111 1111</v>
      </c>
    </row>
    <row r="41" spans="1:12" x14ac:dyDescent="0.3">
      <c r="A41" t="s">
        <v>84</v>
      </c>
      <c r="B41" t="str">
        <f t="shared" si="22"/>
        <v>1100 1101</v>
      </c>
      <c r="C41" t="str">
        <f t="shared" si="18"/>
        <v xml:space="preserve"> numeris – INT numeris</v>
      </c>
      <c r="D41" t="str">
        <f t="shared" si="23"/>
        <v xml:space="preserve"> numeris</v>
      </c>
      <c r="E41" t="str">
        <f t="shared" si="19"/>
        <v xml:space="preserve"> INT numeris</v>
      </c>
      <c r="F41" s="2">
        <v>205</v>
      </c>
      <c r="G41" t="str">
        <f t="shared" si="20"/>
        <v>1100 1101</v>
      </c>
      <c r="H41" t="str">
        <f t="shared" si="21"/>
        <v>1100 1101</v>
      </c>
      <c r="I41" t="str">
        <f t="shared" si="14"/>
        <v>1100 1101</v>
      </c>
      <c r="J41" t="str">
        <f t="shared" si="15"/>
        <v>1100 1101</v>
      </c>
      <c r="K41" t="str">
        <f t="shared" si="16"/>
        <v>1100 1101</v>
      </c>
      <c r="L41" t="str">
        <f t="shared" si="17"/>
        <v>1100 1101</v>
      </c>
    </row>
    <row r="42" spans="1:12" x14ac:dyDescent="0.3">
      <c r="A42" t="s">
        <v>83</v>
      </c>
      <c r="B42" t="str">
        <f t="shared" si="22"/>
        <v>1100 1100</v>
      </c>
      <c r="C42" t="str">
        <f t="shared" si="18"/>
        <v xml:space="preserve"> – INT 3</v>
      </c>
      <c r="D42" t="str">
        <f t="shared" si="23"/>
        <v/>
      </c>
      <c r="E42" t="str">
        <f t="shared" si="19"/>
        <v xml:space="preserve"> INT 3</v>
      </c>
      <c r="F42" s="2">
        <v>204</v>
      </c>
      <c r="G42" t="str">
        <f t="shared" si="20"/>
        <v>1100 1100</v>
      </c>
      <c r="H42" t="str">
        <f t="shared" si="21"/>
        <v>1100 1100</v>
      </c>
      <c r="I42" t="str">
        <f t="shared" si="14"/>
        <v>1100 1100</v>
      </c>
      <c r="J42" t="str">
        <f t="shared" si="15"/>
        <v>1100 1100</v>
      </c>
      <c r="K42" t="str">
        <f t="shared" si="16"/>
        <v>1100 1100</v>
      </c>
      <c r="L42" t="str">
        <f t="shared" si="17"/>
        <v>1100 1100</v>
      </c>
    </row>
    <row r="43" spans="1:12" x14ac:dyDescent="0.3">
      <c r="A43" t="s">
        <v>85</v>
      </c>
      <c r="B43" t="str">
        <f t="shared" si="22"/>
        <v>1100 1110</v>
      </c>
      <c r="C43" t="str">
        <f t="shared" si="18"/>
        <v xml:space="preserve"> – INTO</v>
      </c>
      <c r="D43" t="str">
        <f t="shared" si="23"/>
        <v/>
      </c>
      <c r="E43" t="str">
        <f t="shared" si="19"/>
        <v xml:space="preserve"> INTO</v>
      </c>
      <c r="F43" s="2">
        <v>206</v>
      </c>
      <c r="G43" t="str">
        <f t="shared" si="20"/>
        <v>1100 1110</v>
      </c>
      <c r="H43" t="str">
        <f t="shared" si="21"/>
        <v>1100 1110</v>
      </c>
      <c r="I43" t="str">
        <f t="shared" si="14"/>
        <v>1100 1110</v>
      </c>
      <c r="J43" t="str">
        <f t="shared" si="15"/>
        <v>1100 1110</v>
      </c>
      <c r="K43" t="str">
        <f t="shared" si="16"/>
        <v>1100 1110</v>
      </c>
      <c r="L43" t="str">
        <f t="shared" si="17"/>
        <v>1100 1110</v>
      </c>
    </row>
    <row r="44" spans="1:12" x14ac:dyDescent="0.3">
      <c r="A44" t="s">
        <v>86</v>
      </c>
      <c r="B44" t="str">
        <f t="shared" si="22"/>
        <v>1100 1111</v>
      </c>
      <c r="C44" t="str">
        <f t="shared" si="18"/>
        <v xml:space="preserve"> – IRET</v>
      </c>
      <c r="D44" t="str">
        <f t="shared" si="23"/>
        <v/>
      </c>
      <c r="E44" t="str">
        <f t="shared" si="19"/>
        <v xml:space="preserve"> IRET</v>
      </c>
      <c r="F44" s="2">
        <v>207</v>
      </c>
      <c r="G44" t="str">
        <f t="shared" si="20"/>
        <v>1100 1111</v>
      </c>
      <c r="H44" t="str">
        <f t="shared" si="21"/>
        <v>1100 1111</v>
      </c>
      <c r="I44" t="str">
        <f t="shared" si="14"/>
        <v>1100 1111</v>
      </c>
      <c r="J44" t="str">
        <f t="shared" si="15"/>
        <v>1100 1111</v>
      </c>
      <c r="K44" t="str">
        <f t="shared" si="16"/>
        <v>1100 1111</v>
      </c>
      <c r="L44" t="str">
        <f t="shared" si="17"/>
        <v>1100 1111</v>
      </c>
    </row>
    <row r="45" spans="1:12" x14ac:dyDescent="0.3">
      <c r="A45" t="s">
        <v>34</v>
      </c>
      <c r="B45" s="1" t="str">
        <f t="shared" si="22"/>
        <v>0111 0111</v>
      </c>
      <c r="C45" t="str">
        <f t="shared" si="18"/>
        <v xml:space="preserve"> poslinkis – JA žymė; JNBE žymė</v>
      </c>
      <c r="D45" t="str">
        <f t="shared" si="23"/>
        <v xml:space="preserve"> poslinkis</v>
      </c>
      <c r="E45" t="str">
        <f t="shared" si="19"/>
        <v xml:space="preserve"> JA žymė; JNBE žymė</v>
      </c>
      <c r="F45" s="2">
        <v>119</v>
      </c>
      <c r="G45" t="str">
        <f t="shared" si="20"/>
        <v>0111 0111</v>
      </c>
      <c r="H45" t="str">
        <f t="shared" si="21"/>
        <v>0111 0111</v>
      </c>
      <c r="I45" t="str">
        <f t="shared" si="14"/>
        <v>0111 0111</v>
      </c>
      <c r="J45" t="str">
        <f t="shared" si="15"/>
        <v>0111 0111</v>
      </c>
      <c r="K45" t="str">
        <f t="shared" si="16"/>
        <v>0111 0111</v>
      </c>
      <c r="L45" t="str">
        <f t="shared" si="17"/>
        <v>0111 0111</v>
      </c>
    </row>
    <row r="46" spans="1:12" x14ac:dyDescent="0.3">
      <c r="A46" t="s">
        <v>30</v>
      </c>
      <c r="B46" t="str">
        <f t="shared" si="22"/>
        <v>0111 0011</v>
      </c>
      <c r="C46" t="str">
        <f t="shared" si="18"/>
        <v xml:space="preserve"> poslinkis – JAE žymė; JNB žymė; JNC žymė</v>
      </c>
      <c r="D46" t="str">
        <f t="shared" si="23"/>
        <v xml:space="preserve"> poslinkis</v>
      </c>
      <c r="E46" t="str">
        <f t="shared" si="19"/>
        <v xml:space="preserve"> JAE žymė; JNB žymė; JNC žymė</v>
      </c>
      <c r="F46" s="2">
        <v>115</v>
      </c>
      <c r="G46" t="str">
        <f t="shared" si="20"/>
        <v>0111 0011</v>
      </c>
      <c r="H46" t="str">
        <f t="shared" si="21"/>
        <v>0111 0011</v>
      </c>
      <c r="I46" t="str">
        <f t="shared" si="14"/>
        <v>0111 0011</v>
      </c>
      <c r="J46" t="str">
        <f t="shared" si="15"/>
        <v>0111 0011</v>
      </c>
      <c r="K46" t="str">
        <f t="shared" si="16"/>
        <v>0111 0011</v>
      </c>
      <c r="L46" t="str">
        <f t="shared" si="17"/>
        <v>0111 0011</v>
      </c>
    </row>
    <row r="47" spans="1:12" x14ac:dyDescent="0.3">
      <c r="A47" t="s">
        <v>33</v>
      </c>
      <c r="B47" t="str">
        <f t="shared" si="22"/>
        <v>0111 0110</v>
      </c>
      <c r="C47" t="str">
        <f t="shared" si="18"/>
        <v xml:space="preserve"> poslinkis – JBE žymė; JNA žymė</v>
      </c>
      <c r="D47" t="str">
        <f t="shared" si="23"/>
        <v xml:space="preserve"> poslinkis</v>
      </c>
      <c r="E47" t="str">
        <f t="shared" si="19"/>
        <v xml:space="preserve"> JBE žymė; JNA žymė</v>
      </c>
      <c r="F47" s="2">
        <v>118</v>
      </c>
      <c r="G47" t="str">
        <f t="shared" si="20"/>
        <v>0111 0110</v>
      </c>
      <c r="H47" t="str">
        <f t="shared" si="21"/>
        <v>0111 0110</v>
      </c>
      <c r="I47" t="str">
        <f t="shared" si="14"/>
        <v>0111 0110</v>
      </c>
      <c r="J47" t="str">
        <f t="shared" si="15"/>
        <v>0111 0110</v>
      </c>
      <c r="K47" t="str">
        <f t="shared" si="16"/>
        <v>0111 0110</v>
      </c>
      <c r="L47" t="str">
        <f t="shared" si="17"/>
        <v>0111 0110</v>
      </c>
    </row>
    <row r="48" spans="1:12" x14ac:dyDescent="0.3">
      <c r="A48" t="s">
        <v>101</v>
      </c>
      <c r="B48" t="str">
        <f t="shared" si="22"/>
        <v>1110 0011</v>
      </c>
      <c r="C48" t="str">
        <f t="shared" si="18"/>
        <v xml:space="preserve"> poslinkis – JCXZ žymė</v>
      </c>
      <c r="D48" t="str">
        <f t="shared" si="23"/>
        <v xml:space="preserve"> poslinkis</v>
      </c>
      <c r="E48" t="str">
        <f t="shared" si="19"/>
        <v xml:space="preserve"> JCXZ žymė</v>
      </c>
      <c r="F48" s="2">
        <v>227</v>
      </c>
      <c r="G48" t="str">
        <f t="shared" si="20"/>
        <v>1110 0011</v>
      </c>
      <c r="H48" t="str">
        <f t="shared" si="21"/>
        <v>1110 0011</v>
      </c>
      <c r="I48" t="str">
        <f t="shared" si="14"/>
        <v>1110 0011</v>
      </c>
      <c r="J48" t="str">
        <f t="shared" si="15"/>
        <v>1110 0011</v>
      </c>
      <c r="K48" t="str">
        <f t="shared" si="16"/>
        <v>1110 0011</v>
      </c>
      <c r="L48" t="str">
        <f t="shared" si="17"/>
        <v>1110 0011</v>
      </c>
    </row>
    <row r="49" spans="1:12" x14ac:dyDescent="0.3">
      <c r="A49" t="s">
        <v>31</v>
      </c>
      <c r="B49" t="str">
        <f t="shared" si="22"/>
        <v>0111 0100</v>
      </c>
      <c r="C49" t="str">
        <f t="shared" si="18"/>
        <v xml:space="preserve"> poslinkis – JE žymė; JZ žymė</v>
      </c>
      <c r="D49" t="str">
        <f t="shared" si="23"/>
        <v xml:space="preserve"> poslinkis</v>
      </c>
      <c r="E49" t="str">
        <f t="shared" si="19"/>
        <v xml:space="preserve"> JE žymė; JZ žymė</v>
      </c>
      <c r="F49" s="2">
        <v>116</v>
      </c>
      <c r="G49" t="str">
        <f t="shared" si="20"/>
        <v>0111 0100</v>
      </c>
      <c r="H49" t="str">
        <f t="shared" si="21"/>
        <v>0111 0100</v>
      </c>
      <c r="I49" t="str">
        <f t="shared" si="14"/>
        <v>0111 0100</v>
      </c>
      <c r="J49" t="str">
        <f t="shared" si="15"/>
        <v>0111 0100</v>
      </c>
      <c r="K49" t="str">
        <f t="shared" si="16"/>
        <v>0111 0100</v>
      </c>
      <c r="L49" t="str">
        <f t="shared" si="17"/>
        <v>0111 0100</v>
      </c>
    </row>
    <row r="50" spans="1:12" x14ac:dyDescent="0.3">
      <c r="A50" t="s">
        <v>42</v>
      </c>
      <c r="B50" t="str">
        <f t="shared" si="22"/>
        <v>0111 1111</v>
      </c>
      <c r="C50" t="str">
        <f t="shared" si="18"/>
        <v xml:space="preserve"> poslinkis – JG žymė; JNLE žymė</v>
      </c>
      <c r="D50" t="str">
        <f t="shared" si="23"/>
        <v xml:space="preserve"> poslinkis</v>
      </c>
      <c r="E50" t="str">
        <f t="shared" si="19"/>
        <v xml:space="preserve"> JG žymė; JNLE žymė</v>
      </c>
      <c r="F50" s="2">
        <v>127</v>
      </c>
      <c r="G50" t="str">
        <f t="shared" si="20"/>
        <v>0111 1111</v>
      </c>
      <c r="H50" t="str">
        <f t="shared" si="21"/>
        <v>0111 1111</v>
      </c>
      <c r="I50" t="str">
        <f t="shared" si="14"/>
        <v>0111 1111</v>
      </c>
      <c r="J50" t="str">
        <f t="shared" si="15"/>
        <v>0111 1111</v>
      </c>
      <c r="K50" t="str">
        <f t="shared" si="16"/>
        <v>0111 1111</v>
      </c>
      <c r="L50" t="str">
        <f t="shared" si="17"/>
        <v>0111 1111</v>
      </c>
    </row>
    <row r="51" spans="1:12" x14ac:dyDescent="0.3">
      <c r="A51" t="s">
        <v>40</v>
      </c>
      <c r="B51" t="str">
        <f t="shared" si="22"/>
        <v>0111 1101</v>
      </c>
      <c r="C51" t="str">
        <f t="shared" si="18"/>
        <v xml:space="preserve"> poslinkis – JGE žymė; JNL žymė</v>
      </c>
      <c r="D51" t="str">
        <f t="shared" si="23"/>
        <v xml:space="preserve"> poslinkis</v>
      </c>
      <c r="E51" t="str">
        <f t="shared" si="19"/>
        <v xml:space="preserve"> JGE žymė; JNL žymė</v>
      </c>
      <c r="F51" s="2">
        <v>125</v>
      </c>
      <c r="G51" t="str">
        <f t="shared" si="20"/>
        <v>0111 1101</v>
      </c>
      <c r="H51" t="str">
        <f t="shared" si="21"/>
        <v>0111 1101</v>
      </c>
      <c r="I51" t="str">
        <f t="shared" si="14"/>
        <v>0111 1101</v>
      </c>
      <c r="J51" t="str">
        <f t="shared" si="15"/>
        <v>0111 1101</v>
      </c>
      <c r="K51" t="str">
        <f t="shared" si="16"/>
        <v>0111 1101</v>
      </c>
      <c r="L51" t="str">
        <f t="shared" si="17"/>
        <v>0111 1101</v>
      </c>
    </row>
    <row r="52" spans="1:12" x14ac:dyDescent="0.3">
      <c r="A52" t="s">
        <v>39</v>
      </c>
      <c r="B52" t="str">
        <f t="shared" si="22"/>
        <v>0111 1100</v>
      </c>
      <c r="C52" t="str">
        <f t="shared" si="18"/>
        <v xml:space="preserve"> poslinkis – JL žymė; JNGE žymė</v>
      </c>
      <c r="D52" t="str">
        <f t="shared" si="23"/>
        <v xml:space="preserve"> poslinkis</v>
      </c>
      <c r="E52" t="str">
        <f t="shared" si="19"/>
        <v xml:space="preserve"> JL žymė; JNGE žymė</v>
      </c>
      <c r="F52" s="2">
        <v>124</v>
      </c>
      <c r="G52" t="str">
        <f t="shared" si="20"/>
        <v>0111 1100</v>
      </c>
      <c r="H52" t="str">
        <f t="shared" si="21"/>
        <v>0111 1100</v>
      </c>
      <c r="I52" t="str">
        <f t="shared" si="14"/>
        <v>0111 1100</v>
      </c>
      <c r="J52" t="str">
        <f t="shared" si="15"/>
        <v>0111 1100</v>
      </c>
      <c r="K52" t="str">
        <f t="shared" si="16"/>
        <v>0111 1100</v>
      </c>
      <c r="L52" t="str">
        <f t="shared" si="17"/>
        <v>0111 1100</v>
      </c>
    </row>
    <row r="53" spans="1:12" x14ac:dyDescent="0.3">
      <c r="A53" t="s">
        <v>41</v>
      </c>
      <c r="B53" t="str">
        <f t="shared" si="22"/>
        <v>0111 1110</v>
      </c>
      <c r="C53" t="str">
        <f t="shared" si="18"/>
        <v xml:space="preserve"> poslinkis – JLE žymė; JNG žymė</v>
      </c>
      <c r="D53" t="str">
        <f t="shared" si="23"/>
        <v xml:space="preserve"> poslinkis</v>
      </c>
      <c r="E53" t="str">
        <f t="shared" si="19"/>
        <v xml:space="preserve"> JLE žymė; JNG žymė</v>
      </c>
      <c r="F53" s="2">
        <v>126</v>
      </c>
      <c r="G53" t="str">
        <f t="shared" si="20"/>
        <v>0111 1110</v>
      </c>
      <c r="H53" t="str">
        <f t="shared" si="21"/>
        <v>0111 1110</v>
      </c>
      <c r="I53" t="str">
        <f t="shared" si="14"/>
        <v>0111 1110</v>
      </c>
      <c r="J53" t="str">
        <f t="shared" si="15"/>
        <v>0111 1110</v>
      </c>
      <c r="K53" t="str">
        <f t="shared" si="16"/>
        <v>0111 1110</v>
      </c>
      <c r="L53" t="str">
        <f t="shared" si="17"/>
        <v>0111 1110</v>
      </c>
    </row>
    <row r="54" spans="1:12" x14ac:dyDescent="0.3">
      <c r="A54" t="s">
        <v>105</v>
      </c>
      <c r="B54" t="str">
        <f t="shared" si="22"/>
        <v>1110 1001</v>
      </c>
      <c r="C54" t="str">
        <f t="shared" si="18"/>
        <v xml:space="preserve"> pjb pvb – JMP žymė (vidinis tiesioginis)</v>
      </c>
      <c r="D54" t="str">
        <f t="shared" si="23"/>
        <v xml:space="preserve"> pjb pvb</v>
      </c>
      <c r="E54" t="str">
        <f t="shared" si="19"/>
        <v xml:space="preserve"> JMP žymė (vidinis tiesioginis)</v>
      </c>
      <c r="F54" s="2">
        <v>233</v>
      </c>
      <c r="G54" t="str">
        <f t="shared" si="20"/>
        <v>1110 1001</v>
      </c>
      <c r="H54" t="str">
        <f t="shared" si="21"/>
        <v>1110 1001</v>
      </c>
      <c r="I54" t="str">
        <f t="shared" si="14"/>
        <v>1110 1001</v>
      </c>
      <c r="J54" t="str">
        <f t="shared" si="15"/>
        <v>1110 1001</v>
      </c>
      <c r="K54" t="str">
        <f t="shared" si="16"/>
        <v>1110 1001</v>
      </c>
      <c r="L54" t="str">
        <f t="shared" si="17"/>
        <v>1110 1001</v>
      </c>
    </row>
    <row r="55" spans="1:12" x14ac:dyDescent="0.3">
      <c r="A55" t="s">
        <v>106</v>
      </c>
      <c r="B55" t="str">
        <f t="shared" si="22"/>
        <v>1110 1010</v>
      </c>
      <c r="C55" t="str">
        <f t="shared" si="18"/>
        <v xml:space="preserve"> ajb avb srjb srvb – JMP žymė (išorinis tiesioginis)</v>
      </c>
      <c r="D55" t="str">
        <f t="shared" si="23"/>
        <v xml:space="preserve"> ajb avb srjb srvb</v>
      </c>
      <c r="E55" t="str">
        <f t="shared" si="19"/>
        <v xml:space="preserve"> JMP žymė (išorinis tiesioginis)</v>
      </c>
      <c r="F55" s="2">
        <v>234</v>
      </c>
      <c r="G55" t="str">
        <f t="shared" si="20"/>
        <v>1110 1010</v>
      </c>
      <c r="H55" t="str">
        <f t="shared" si="21"/>
        <v>1110 1010</v>
      </c>
      <c r="I55" t="str">
        <f t="shared" si="14"/>
        <v>1110 1010</v>
      </c>
      <c r="J55" t="str">
        <f t="shared" si="15"/>
        <v>1110 1010</v>
      </c>
      <c r="K55" t="str">
        <f t="shared" si="16"/>
        <v>1110 1010</v>
      </c>
      <c r="L55" t="str">
        <f t="shared" si="17"/>
        <v>1110 1010</v>
      </c>
    </row>
    <row r="56" spans="1:12" x14ac:dyDescent="0.3">
      <c r="A56" t="s">
        <v>107</v>
      </c>
      <c r="B56" t="str">
        <f t="shared" si="22"/>
        <v>1110 1011</v>
      </c>
      <c r="C56" t="str">
        <f t="shared" si="18"/>
        <v xml:space="preserve"> poslinkis – JMP žymė (vidinis artimas)</v>
      </c>
      <c r="D56" t="str">
        <f t="shared" si="23"/>
        <v xml:space="preserve"> poslinkis</v>
      </c>
      <c r="E56" t="str">
        <f t="shared" si="19"/>
        <v xml:space="preserve"> JMP žymė (vidinis artimas)</v>
      </c>
      <c r="F56" s="2">
        <v>235</v>
      </c>
      <c r="G56" t="str">
        <f t="shared" si="20"/>
        <v>1110 1011</v>
      </c>
      <c r="H56" t="str">
        <f t="shared" si="21"/>
        <v>1110 1011</v>
      </c>
      <c r="I56" t="str">
        <f t="shared" si="14"/>
        <v>1110 1011</v>
      </c>
      <c r="J56" t="str">
        <f t="shared" si="15"/>
        <v>1110 1011</v>
      </c>
      <c r="K56" t="str">
        <f t="shared" si="16"/>
        <v>1110 1011</v>
      </c>
      <c r="L56" t="str">
        <f t="shared" si="17"/>
        <v>1110 1011</v>
      </c>
    </row>
    <row r="57" spans="1:12" x14ac:dyDescent="0.3">
      <c r="A57" t="s">
        <v>132</v>
      </c>
      <c r="B57" t="str">
        <f t="shared" si="22"/>
        <v>1111 1111</v>
      </c>
      <c r="C57" t="str">
        <f t="shared" si="18"/>
        <v xml:space="preserve"> mod 100 r/m [poslinkis] – JMP adresas (vidinis netiesioginis)</v>
      </c>
      <c r="D57" t="str">
        <f t="shared" si="23"/>
        <v xml:space="preserve"> mod 100 r/m [poslinkis]</v>
      </c>
      <c r="E57" t="str">
        <f t="shared" si="19"/>
        <v xml:space="preserve"> JMP adresas (vidinis netiesioginis)</v>
      </c>
      <c r="F57" s="2">
        <v>255</v>
      </c>
      <c r="G57" t="str">
        <f t="shared" si="20"/>
        <v>1111 1111</v>
      </c>
      <c r="H57" t="str">
        <f t="shared" si="21"/>
        <v>1111 1111</v>
      </c>
      <c r="I57" t="str">
        <f t="shared" si="14"/>
        <v>1111 1111</v>
      </c>
      <c r="J57" t="str">
        <f t="shared" si="15"/>
        <v>1111 1111</v>
      </c>
      <c r="K57" t="str">
        <f t="shared" si="16"/>
        <v>1111 1111</v>
      </c>
      <c r="L57" t="str">
        <f t="shared" si="17"/>
        <v>1111 1111</v>
      </c>
    </row>
    <row r="58" spans="1:12" x14ac:dyDescent="0.3">
      <c r="A58" t="s">
        <v>133</v>
      </c>
      <c r="B58" t="str">
        <f t="shared" si="22"/>
        <v>1111 1111</v>
      </c>
      <c r="C58" t="str">
        <f t="shared" si="18"/>
        <v xml:space="preserve"> mod 101 r/m [poslinkis] – JMP adresas (išorinis netiesioginis)</v>
      </c>
      <c r="D58" t="str">
        <f t="shared" si="23"/>
        <v xml:space="preserve"> mod 101 r/m [poslinkis]</v>
      </c>
      <c r="E58" t="str">
        <f t="shared" si="19"/>
        <v xml:space="preserve"> JMP adresas (išorinis netiesioginis)</v>
      </c>
      <c r="F58" s="2">
        <v>255</v>
      </c>
      <c r="G58" t="str">
        <f t="shared" si="20"/>
        <v>1111 1111</v>
      </c>
      <c r="H58" t="str">
        <f t="shared" si="21"/>
        <v>1111 1111</v>
      </c>
      <c r="I58" t="str">
        <f t="shared" si="14"/>
        <v>1111 1111</v>
      </c>
      <c r="J58" t="str">
        <f t="shared" si="15"/>
        <v>1111 1111</v>
      </c>
      <c r="K58" t="str">
        <f t="shared" si="16"/>
        <v>1111 1111</v>
      </c>
      <c r="L58" t="str">
        <f t="shared" si="17"/>
        <v>1111 1111</v>
      </c>
    </row>
    <row r="59" spans="1:12" x14ac:dyDescent="0.3">
      <c r="A59" t="s">
        <v>29</v>
      </c>
      <c r="B59" t="str">
        <f t="shared" si="22"/>
        <v>0111 0010</v>
      </c>
      <c r="C59" t="str">
        <f t="shared" si="18"/>
        <v xml:space="preserve"> poslinkis – JNAE žymė; JB žymė; JC žymė</v>
      </c>
      <c r="D59" t="str">
        <f t="shared" si="23"/>
        <v xml:space="preserve"> poslinkis</v>
      </c>
      <c r="E59" t="str">
        <f t="shared" si="19"/>
        <v xml:space="preserve"> JNAE žymė; JB žymė; JC žymė</v>
      </c>
      <c r="F59" s="2">
        <v>114</v>
      </c>
      <c r="G59" t="str">
        <f t="shared" si="20"/>
        <v>0111 0010</v>
      </c>
      <c r="H59" t="str">
        <f t="shared" si="21"/>
        <v>0111 0010</v>
      </c>
      <c r="I59" t="str">
        <f t="shared" si="14"/>
        <v>0111 0010</v>
      </c>
      <c r="J59" t="str">
        <f t="shared" si="15"/>
        <v>0111 0010</v>
      </c>
      <c r="K59" t="str">
        <f t="shared" si="16"/>
        <v>0111 0010</v>
      </c>
      <c r="L59" t="str">
        <f t="shared" si="17"/>
        <v>0111 0010</v>
      </c>
    </row>
    <row r="60" spans="1:12" x14ac:dyDescent="0.3">
      <c r="A60" t="s">
        <v>32</v>
      </c>
      <c r="B60" t="str">
        <f t="shared" si="22"/>
        <v>0111 0101</v>
      </c>
      <c r="C60" t="str">
        <f t="shared" si="18"/>
        <v xml:space="preserve"> poslinkis – JNE žymė; JNZ žymė</v>
      </c>
      <c r="D60" t="str">
        <f t="shared" si="23"/>
        <v xml:space="preserve"> poslinkis</v>
      </c>
      <c r="E60" t="str">
        <f t="shared" si="19"/>
        <v xml:space="preserve"> JNE žymė; JNZ žymė</v>
      </c>
      <c r="F60" s="2">
        <v>117</v>
      </c>
      <c r="G60" t="str">
        <f t="shared" si="20"/>
        <v>0111 0101</v>
      </c>
      <c r="H60" t="str">
        <f t="shared" si="21"/>
        <v>0111 0101</v>
      </c>
      <c r="I60" t="str">
        <f t="shared" si="14"/>
        <v>0111 0101</v>
      </c>
      <c r="J60" t="str">
        <f t="shared" si="15"/>
        <v>0111 0101</v>
      </c>
      <c r="K60" t="str">
        <f t="shared" si="16"/>
        <v>0111 0101</v>
      </c>
      <c r="L60" t="str">
        <f t="shared" si="17"/>
        <v>0111 0101</v>
      </c>
    </row>
    <row r="61" spans="1:12" x14ac:dyDescent="0.3">
      <c r="A61" t="s">
        <v>28</v>
      </c>
      <c r="B61" t="str">
        <f t="shared" si="22"/>
        <v>0111 0001</v>
      </c>
      <c r="C61" t="str">
        <f t="shared" si="18"/>
        <v xml:space="preserve"> poslinkis – JNO žymė</v>
      </c>
      <c r="D61" t="str">
        <f t="shared" si="23"/>
        <v xml:space="preserve"> poslinkis</v>
      </c>
      <c r="E61" t="str">
        <f t="shared" si="19"/>
        <v xml:space="preserve"> JNO žymė</v>
      </c>
      <c r="F61" s="2">
        <v>113</v>
      </c>
      <c r="G61" t="str">
        <f t="shared" si="20"/>
        <v>0111 0001</v>
      </c>
      <c r="H61" t="str">
        <f t="shared" si="21"/>
        <v>0111 0001</v>
      </c>
      <c r="I61" t="str">
        <f t="shared" ref="I61:I88" si="24">SUBSTITUTE(G61,"d", "0", 1)</f>
        <v>0111 0001</v>
      </c>
      <c r="J61" t="str">
        <f t="shared" ref="J61:J88" si="25">SUBSTITUTE(G61,"d", "1", 1)</f>
        <v>0111 0001</v>
      </c>
      <c r="K61" t="str">
        <f t="shared" ref="K61:K88" si="26">SUBSTITUTE(H61,"d", "0", 1)</f>
        <v>0111 0001</v>
      </c>
      <c r="L61" t="str">
        <f t="shared" ref="L61:L88" si="27">SUBSTITUTE(H61,"d", "1", 1)</f>
        <v>0111 0001</v>
      </c>
    </row>
    <row r="62" spans="1:12" x14ac:dyDescent="0.3">
      <c r="A62" t="s">
        <v>38</v>
      </c>
      <c r="B62" t="str">
        <f t="shared" si="22"/>
        <v>0111 1011</v>
      </c>
      <c r="C62" t="str">
        <f t="shared" si="18"/>
        <v xml:space="preserve"> poslinkis – JNP žymė; JPO žymė</v>
      </c>
      <c r="D62" t="str">
        <f t="shared" si="23"/>
        <v xml:space="preserve"> poslinkis</v>
      </c>
      <c r="E62" t="str">
        <f t="shared" si="19"/>
        <v xml:space="preserve"> JNP žymė; JPO žymė</v>
      </c>
      <c r="F62" s="2">
        <v>123</v>
      </c>
      <c r="G62" t="str">
        <f t="shared" si="20"/>
        <v>0111 1011</v>
      </c>
      <c r="H62" t="str">
        <f t="shared" si="21"/>
        <v>0111 1011</v>
      </c>
      <c r="I62" t="str">
        <f t="shared" si="24"/>
        <v>0111 1011</v>
      </c>
      <c r="J62" t="str">
        <f t="shared" si="25"/>
        <v>0111 1011</v>
      </c>
      <c r="K62" t="str">
        <f t="shared" si="26"/>
        <v>0111 1011</v>
      </c>
      <c r="L62" t="str">
        <f t="shared" si="27"/>
        <v>0111 1011</v>
      </c>
    </row>
    <row r="63" spans="1:12" x14ac:dyDescent="0.3">
      <c r="A63" t="s">
        <v>36</v>
      </c>
      <c r="B63" t="str">
        <f t="shared" si="22"/>
        <v>0111 1001</v>
      </c>
      <c r="C63" t="str">
        <f t="shared" si="18"/>
        <v xml:space="preserve"> poslinkis – JNS žymė</v>
      </c>
      <c r="D63" t="str">
        <f t="shared" si="23"/>
        <v xml:space="preserve"> poslinkis</v>
      </c>
      <c r="E63" t="str">
        <f t="shared" si="19"/>
        <v xml:space="preserve"> JNS žymė</v>
      </c>
      <c r="F63" s="2">
        <v>121</v>
      </c>
      <c r="G63" t="str">
        <f t="shared" si="20"/>
        <v>0111 1001</v>
      </c>
      <c r="H63" t="str">
        <f t="shared" si="21"/>
        <v>0111 1001</v>
      </c>
      <c r="I63" t="str">
        <f t="shared" si="24"/>
        <v>0111 1001</v>
      </c>
      <c r="J63" t="str">
        <f t="shared" si="25"/>
        <v>0111 1001</v>
      </c>
      <c r="K63" t="str">
        <f t="shared" si="26"/>
        <v>0111 1001</v>
      </c>
      <c r="L63" t="str">
        <f t="shared" si="27"/>
        <v>0111 1001</v>
      </c>
    </row>
    <row r="64" spans="1:12" x14ac:dyDescent="0.3">
      <c r="A64" t="s">
        <v>27</v>
      </c>
      <c r="B64" t="str">
        <f t="shared" si="22"/>
        <v>0111 0000</v>
      </c>
      <c r="C64" t="str">
        <f t="shared" si="18"/>
        <v xml:space="preserve"> poslinkis – JO žymė</v>
      </c>
      <c r="D64" t="str">
        <f t="shared" si="23"/>
        <v xml:space="preserve"> poslinkis</v>
      </c>
      <c r="E64" t="str">
        <f t="shared" si="19"/>
        <v xml:space="preserve"> JO žymė</v>
      </c>
      <c r="F64" s="2">
        <v>112</v>
      </c>
      <c r="G64" t="str">
        <f t="shared" si="20"/>
        <v>0111 0000</v>
      </c>
      <c r="H64" t="str">
        <f t="shared" si="21"/>
        <v>0111 0000</v>
      </c>
      <c r="I64" t="str">
        <f t="shared" si="24"/>
        <v>0111 0000</v>
      </c>
      <c r="J64" t="str">
        <f t="shared" si="25"/>
        <v>0111 0000</v>
      </c>
      <c r="K64" t="str">
        <f t="shared" si="26"/>
        <v>0111 0000</v>
      </c>
      <c r="L64" t="str">
        <f t="shared" si="27"/>
        <v>0111 0000</v>
      </c>
    </row>
    <row r="65" spans="1:12" x14ac:dyDescent="0.3">
      <c r="A65" t="s">
        <v>37</v>
      </c>
      <c r="B65" t="str">
        <f t="shared" si="22"/>
        <v>0111 1010</v>
      </c>
      <c r="C65" t="str">
        <f t="shared" ref="C65:C96" si="28">RIGHT(A65, LEN(A65)-9)</f>
        <v xml:space="preserve"> poslinkis – JP žymė; JPE žymė</v>
      </c>
      <c r="D65" t="str">
        <f t="shared" si="23"/>
        <v xml:space="preserve"> poslinkis</v>
      </c>
      <c r="E65" t="str">
        <f t="shared" ref="E65:E96" si="29">RIGHT(A65,LEN(A65)-FIND("–",A65))</f>
        <v xml:space="preserve"> JP žymė; JPE žymė</v>
      </c>
      <c r="F65" s="2">
        <v>122</v>
      </c>
      <c r="G65" t="str">
        <f t="shared" ref="G65:G96" si="30">SUBSTITUTE(B65,"w", "0", 1)</f>
        <v>0111 1010</v>
      </c>
      <c r="H65" t="str">
        <f t="shared" ref="H65:H96" si="31">SUBSTITUTE(B65,"w", "1", 1)</f>
        <v>0111 1010</v>
      </c>
      <c r="I65" t="str">
        <f t="shared" si="24"/>
        <v>0111 1010</v>
      </c>
      <c r="J65" t="str">
        <f t="shared" si="25"/>
        <v>0111 1010</v>
      </c>
      <c r="K65" t="str">
        <f t="shared" si="26"/>
        <v>0111 1010</v>
      </c>
      <c r="L65" t="str">
        <f t="shared" si="27"/>
        <v>0111 1010</v>
      </c>
    </row>
    <row r="66" spans="1:12" x14ac:dyDescent="0.3">
      <c r="A66" t="s">
        <v>35</v>
      </c>
      <c r="B66" t="str">
        <f t="shared" si="22"/>
        <v>0111 1000</v>
      </c>
      <c r="C66" t="str">
        <f t="shared" si="28"/>
        <v xml:space="preserve"> poslinkis – JS žymė</v>
      </c>
      <c r="D66" t="str">
        <f t="shared" si="23"/>
        <v xml:space="preserve"> poslinkis</v>
      </c>
      <c r="E66" t="str">
        <f t="shared" si="29"/>
        <v xml:space="preserve"> JS žymė</v>
      </c>
      <c r="F66" s="2">
        <v>120</v>
      </c>
      <c r="G66" t="str">
        <f t="shared" si="30"/>
        <v>0111 1000</v>
      </c>
      <c r="H66" t="str">
        <f t="shared" si="31"/>
        <v>0111 1000</v>
      </c>
      <c r="I66" t="str">
        <f t="shared" si="24"/>
        <v>0111 1000</v>
      </c>
      <c r="J66" t="str">
        <f t="shared" si="25"/>
        <v>0111 1000</v>
      </c>
      <c r="K66" t="str">
        <f t="shared" si="26"/>
        <v>0111 1000</v>
      </c>
      <c r="L66" t="str">
        <f t="shared" si="27"/>
        <v>0111 1000</v>
      </c>
    </row>
    <row r="67" spans="1:12" x14ac:dyDescent="0.3">
      <c r="A67" t="s">
        <v>66</v>
      </c>
      <c r="B67" t="str">
        <f t="shared" si="22"/>
        <v>1001 1111</v>
      </c>
      <c r="C67" t="str">
        <f t="shared" si="28"/>
        <v xml:space="preserve"> – LAHF</v>
      </c>
      <c r="D67" t="str">
        <f t="shared" si="23"/>
        <v/>
      </c>
      <c r="E67" t="str">
        <f t="shared" si="29"/>
        <v xml:space="preserve"> LAHF</v>
      </c>
      <c r="F67" s="2">
        <v>159</v>
      </c>
      <c r="G67" t="str">
        <f t="shared" si="30"/>
        <v>1001 1111</v>
      </c>
      <c r="H67" t="str">
        <f t="shared" si="31"/>
        <v>1001 1111</v>
      </c>
      <c r="I67" t="str">
        <f t="shared" si="24"/>
        <v>1001 1111</v>
      </c>
      <c r="J67" t="str">
        <f t="shared" si="25"/>
        <v>1001 1111</v>
      </c>
      <c r="K67" t="str">
        <f t="shared" si="26"/>
        <v>1001 1111</v>
      </c>
      <c r="L67" t="str">
        <f t="shared" si="27"/>
        <v>1001 1111</v>
      </c>
    </row>
    <row r="68" spans="1:12" x14ac:dyDescent="0.3">
      <c r="A68" t="s">
        <v>79</v>
      </c>
      <c r="B68" t="str">
        <f t="shared" ref="B68:B99" si="32">LEFT(A68, 9)</f>
        <v>1100 0101</v>
      </c>
      <c r="C68" t="str">
        <f t="shared" si="28"/>
        <v xml:space="preserve"> mod reg r/m [poslinkis] – LDS registras  atmintis</v>
      </c>
      <c r="D68" t="str">
        <f t="shared" ref="D68:D99" si="33">LEFT(C68, FIND(" –", C68)-1)</f>
        <v xml:space="preserve"> mod reg r/m [poslinkis]</v>
      </c>
      <c r="E68" t="str">
        <f t="shared" si="29"/>
        <v xml:space="preserve"> LDS registras  atmintis</v>
      </c>
      <c r="F68" s="2">
        <v>197</v>
      </c>
      <c r="G68" t="str">
        <f t="shared" si="30"/>
        <v>1100 0101</v>
      </c>
      <c r="H68" t="str">
        <f t="shared" si="31"/>
        <v>1100 0101</v>
      </c>
      <c r="I68" t="str">
        <f t="shared" si="24"/>
        <v>1100 0101</v>
      </c>
      <c r="J68" t="str">
        <f t="shared" si="25"/>
        <v>1100 0101</v>
      </c>
      <c r="K68" t="str">
        <f t="shared" si="26"/>
        <v>1100 0101</v>
      </c>
      <c r="L68" t="str">
        <f t="shared" si="27"/>
        <v>1100 0101</v>
      </c>
    </row>
    <row r="69" spans="1:12" x14ac:dyDescent="0.3">
      <c r="A69" t="s">
        <v>55</v>
      </c>
      <c r="B69" t="str">
        <f t="shared" si="32"/>
        <v>1000 1101</v>
      </c>
      <c r="C69" t="str">
        <f t="shared" si="28"/>
        <v xml:space="preserve"> mod reg r/m [poslinkis] – LEA registras  atmintis</v>
      </c>
      <c r="D69" t="str">
        <f t="shared" si="33"/>
        <v xml:space="preserve"> mod reg r/m [poslinkis]</v>
      </c>
      <c r="E69" t="str">
        <f t="shared" si="29"/>
        <v xml:space="preserve"> LEA registras  atmintis</v>
      </c>
      <c r="F69" s="2">
        <v>141</v>
      </c>
      <c r="G69" t="str">
        <f t="shared" si="30"/>
        <v>1000 1101</v>
      </c>
      <c r="H69" t="str">
        <f t="shared" si="31"/>
        <v>1000 1101</v>
      </c>
      <c r="I69" t="str">
        <f t="shared" si="24"/>
        <v>1000 1101</v>
      </c>
      <c r="J69" t="str">
        <f t="shared" si="25"/>
        <v>1000 1101</v>
      </c>
      <c r="K69" t="str">
        <f t="shared" si="26"/>
        <v>1000 1101</v>
      </c>
      <c r="L69" t="str">
        <f t="shared" si="27"/>
        <v>1000 1101</v>
      </c>
    </row>
    <row r="70" spans="1:12" x14ac:dyDescent="0.3">
      <c r="A70" t="s">
        <v>78</v>
      </c>
      <c r="B70" t="str">
        <f t="shared" si="32"/>
        <v>1100 0100</v>
      </c>
      <c r="C70" t="str">
        <f t="shared" si="28"/>
        <v xml:space="preserve"> mod reg r/m [poslinkis] – LES registras  atmintis</v>
      </c>
      <c r="D70" t="str">
        <f t="shared" si="33"/>
        <v xml:space="preserve"> mod reg r/m [poslinkis]</v>
      </c>
      <c r="E70" t="str">
        <f t="shared" si="29"/>
        <v xml:space="preserve"> LES registras  atmintis</v>
      </c>
      <c r="F70" s="2">
        <v>196</v>
      </c>
      <c r="G70" t="str">
        <f t="shared" si="30"/>
        <v>1100 0100</v>
      </c>
      <c r="H70" t="str">
        <f t="shared" si="31"/>
        <v>1100 0100</v>
      </c>
      <c r="I70" t="str">
        <f t="shared" si="24"/>
        <v>1100 0100</v>
      </c>
      <c r="J70" t="str">
        <f t="shared" si="25"/>
        <v>1100 0100</v>
      </c>
      <c r="K70" t="str">
        <f t="shared" si="26"/>
        <v>1100 0100</v>
      </c>
      <c r="L70" t="str">
        <f t="shared" si="27"/>
        <v>1100 0100</v>
      </c>
    </row>
    <row r="71" spans="1:12" x14ac:dyDescent="0.3">
      <c r="A71" t="s">
        <v>110</v>
      </c>
      <c r="B71" t="str">
        <f t="shared" si="32"/>
        <v>1111 0000</v>
      </c>
      <c r="C71" t="str">
        <f t="shared" si="28"/>
        <v xml:space="preserve"> – LOCK</v>
      </c>
      <c r="D71" t="str">
        <f t="shared" si="33"/>
        <v/>
      </c>
      <c r="E71" t="str">
        <f t="shared" si="29"/>
        <v xml:space="preserve"> LOCK</v>
      </c>
      <c r="F71" s="2">
        <v>240</v>
      </c>
      <c r="G71" t="str">
        <f t="shared" si="30"/>
        <v>1111 0000</v>
      </c>
      <c r="H71" t="str">
        <f t="shared" si="31"/>
        <v>1111 0000</v>
      </c>
      <c r="I71" t="str">
        <f t="shared" si="24"/>
        <v>1111 0000</v>
      </c>
      <c r="J71" t="str">
        <f t="shared" si="25"/>
        <v>1111 0000</v>
      </c>
      <c r="K71" t="str">
        <f t="shared" si="26"/>
        <v>1111 0000</v>
      </c>
      <c r="L71" t="str">
        <f t="shared" si="27"/>
        <v>1111 0000</v>
      </c>
    </row>
    <row r="72" spans="1:12" x14ac:dyDescent="0.3">
      <c r="A72" t="s">
        <v>73</v>
      </c>
      <c r="B72" t="str">
        <f t="shared" si="32"/>
        <v>1010 110w</v>
      </c>
      <c r="C72" t="str">
        <f t="shared" si="28"/>
        <v xml:space="preserve"> – LODSB; LODSW</v>
      </c>
      <c r="D72" t="str">
        <f t="shared" si="33"/>
        <v/>
      </c>
      <c r="E72" t="str">
        <f t="shared" si="29"/>
        <v xml:space="preserve"> LODSB; LODSW</v>
      </c>
      <c r="F72" s="2">
        <v>172</v>
      </c>
      <c r="G72" t="str">
        <f t="shared" si="30"/>
        <v>1010 1100</v>
      </c>
      <c r="H72" t="str">
        <f t="shared" si="31"/>
        <v>1010 1101</v>
      </c>
      <c r="I72" t="str">
        <f t="shared" si="24"/>
        <v>1010 1100</v>
      </c>
      <c r="J72" t="str">
        <f t="shared" si="25"/>
        <v>1010 1100</v>
      </c>
      <c r="K72" t="str">
        <f t="shared" si="26"/>
        <v>1010 1101</v>
      </c>
      <c r="L72" t="str">
        <f t="shared" si="27"/>
        <v>1010 1101</v>
      </c>
    </row>
    <row r="73" spans="1:12" x14ac:dyDescent="0.3">
      <c r="A73" t="s">
        <v>100</v>
      </c>
      <c r="B73" t="str">
        <f t="shared" si="32"/>
        <v>1110 0010</v>
      </c>
      <c r="C73" t="str">
        <f t="shared" si="28"/>
        <v xml:space="preserve"> poslinkis – LOOP žymė</v>
      </c>
      <c r="D73" t="str">
        <f t="shared" si="33"/>
        <v xml:space="preserve"> poslinkis</v>
      </c>
      <c r="E73" t="str">
        <f t="shared" si="29"/>
        <v xml:space="preserve"> LOOP žymė</v>
      </c>
      <c r="F73" s="2">
        <v>226</v>
      </c>
      <c r="G73" t="str">
        <f t="shared" si="30"/>
        <v>1110 0010</v>
      </c>
      <c r="H73" t="str">
        <f t="shared" si="31"/>
        <v>1110 0010</v>
      </c>
      <c r="I73" t="str">
        <f t="shared" si="24"/>
        <v>1110 0010</v>
      </c>
      <c r="J73" t="str">
        <f t="shared" si="25"/>
        <v>1110 0010</v>
      </c>
      <c r="K73" t="str">
        <f t="shared" si="26"/>
        <v>1110 0010</v>
      </c>
      <c r="L73" t="str">
        <f t="shared" si="27"/>
        <v>1110 0010</v>
      </c>
    </row>
    <row r="74" spans="1:12" x14ac:dyDescent="0.3">
      <c r="A74" t="s">
        <v>99</v>
      </c>
      <c r="B74" t="str">
        <f t="shared" si="32"/>
        <v>1110 0001</v>
      </c>
      <c r="C74" t="str">
        <f t="shared" si="28"/>
        <v xml:space="preserve"> poslinkis – LOOPE žymė; LOOPZ žymė</v>
      </c>
      <c r="D74" t="str">
        <f t="shared" si="33"/>
        <v xml:space="preserve"> poslinkis</v>
      </c>
      <c r="E74" t="str">
        <f t="shared" si="29"/>
        <v xml:space="preserve"> LOOPE žymė; LOOPZ žymė</v>
      </c>
      <c r="F74" s="2">
        <v>225</v>
      </c>
      <c r="G74" t="str">
        <f t="shared" si="30"/>
        <v>1110 0001</v>
      </c>
      <c r="H74" t="str">
        <f t="shared" si="31"/>
        <v>1110 0001</v>
      </c>
      <c r="I74" t="str">
        <f t="shared" si="24"/>
        <v>1110 0001</v>
      </c>
      <c r="J74" t="str">
        <f t="shared" si="25"/>
        <v>1110 0001</v>
      </c>
      <c r="K74" t="str">
        <f t="shared" si="26"/>
        <v>1110 0001</v>
      </c>
      <c r="L74" t="str">
        <f t="shared" si="27"/>
        <v>1110 0001</v>
      </c>
    </row>
    <row r="75" spans="1:12" x14ac:dyDescent="0.3">
      <c r="A75" t="s">
        <v>98</v>
      </c>
      <c r="B75" t="str">
        <f t="shared" si="32"/>
        <v>1110 0000</v>
      </c>
      <c r="C75" t="str">
        <f t="shared" si="28"/>
        <v xml:space="preserve"> poslinkis – LOOPNE žymė; LOOPNZ žymė</v>
      </c>
      <c r="D75" t="str">
        <f t="shared" si="33"/>
        <v xml:space="preserve"> poslinkis</v>
      </c>
      <c r="E75" t="str">
        <f t="shared" si="29"/>
        <v xml:space="preserve"> LOOPNE žymė; LOOPNZ žymė</v>
      </c>
      <c r="F75" s="2">
        <v>224</v>
      </c>
      <c r="G75" t="str">
        <f t="shared" si="30"/>
        <v>1110 0000</v>
      </c>
      <c r="H75" t="str">
        <f t="shared" si="31"/>
        <v>1110 0000</v>
      </c>
      <c r="I75" t="str">
        <f t="shared" si="24"/>
        <v>1110 0000</v>
      </c>
      <c r="J75" t="str">
        <f t="shared" si="25"/>
        <v>1110 0000</v>
      </c>
      <c r="K75" t="str">
        <f t="shared" si="26"/>
        <v>1110 0000</v>
      </c>
      <c r="L75" t="str">
        <f t="shared" si="27"/>
        <v>1110 0000</v>
      </c>
    </row>
    <row r="76" spans="1:12" x14ac:dyDescent="0.3">
      <c r="A76" t="s">
        <v>53</v>
      </c>
      <c r="B76" t="str">
        <f t="shared" si="32"/>
        <v>1000 10dw</v>
      </c>
      <c r="C76" t="str">
        <f t="shared" si="28"/>
        <v xml:space="preserve"> mod reg r/m [poslinkis] – MOV registras  registras/atmintis</v>
      </c>
      <c r="D76" t="str">
        <f t="shared" si="33"/>
        <v xml:space="preserve"> mod reg r/m [poslinkis]</v>
      </c>
      <c r="E76" t="str">
        <f t="shared" si="29"/>
        <v xml:space="preserve"> MOV registras  registras/atmintis</v>
      </c>
      <c r="F76" s="2">
        <v>136</v>
      </c>
      <c r="G76" t="str">
        <f t="shared" si="30"/>
        <v>1000 10d0</v>
      </c>
      <c r="H76" t="str">
        <f t="shared" si="31"/>
        <v>1000 10d1</v>
      </c>
      <c r="I76" t="str">
        <f t="shared" si="24"/>
        <v>1000 1000</v>
      </c>
      <c r="J76" t="str">
        <f t="shared" si="25"/>
        <v>1000 1010</v>
      </c>
      <c r="K76" t="str">
        <f t="shared" si="26"/>
        <v>1000 1001</v>
      </c>
      <c r="L76" t="str">
        <f t="shared" si="27"/>
        <v>1000 1011</v>
      </c>
    </row>
    <row r="77" spans="1:12" x14ac:dyDescent="0.3">
      <c r="A77" t="s">
        <v>54</v>
      </c>
      <c r="B77" t="str">
        <f t="shared" si="32"/>
        <v>1000 11d0</v>
      </c>
      <c r="C77" t="str">
        <f t="shared" si="28"/>
        <v xml:space="preserve"> mod 0sr r/m [poslinkis] – MOV segmento registras  registras/atmintis</v>
      </c>
      <c r="D77" t="str">
        <f t="shared" si="33"/>
        <v xml:space="preserve"> mod 0sr r/m [poslinkis]</v>
      </c>
      <c r="E77" t="str">
        <f t="shared" si="29"/>
        <v xml:space="preserve"> MOV segmento registras  registras/atmintis</v>
      </c>
      <c r="F77" s="2">
        <v>140</v>
      </c>
      <c r="G77" t="str">
        <f t="shared" si="30"/>
        <v>1000 11d0</v>
      </c>
      <c r="H77" t="str">
        <f t="shared" si="31"/>
        <v>1000 11d0</v>
      </c>
      <c r="I77" t="str">
        <f t="shared" si="24"/>
        <v>1000 1100</v>
      </c>
      <c r="J77" t="str">
        <f t="shared" si="25"/>
        <v>1000 1110</v>
      </c>
      <c r="K77" t="str">
        <f t="shared" si="26"/>
        <v>1000 1100</v>
      </c>
      <c r="L77" t="str">
        <f t="shared" si="27"/>
        <v>1000 1110</v>
      </c>
    </row>
    <row r="78" spans="1:12" x14ac:dyDescent="0.3">
      <c r="A78" t="s">
        <v>67</v>
      </c>
      <c r="B78" t="str">
        <f t="shared" si="32"/>
        <v>1010 000w</v>
      </c>
      <c r="C78" t="str">
        <f t="shared" si="28"/>
        <v xml:space="preserve"> ajb avb – MOV akumuliatorius  atmintis</v>
      </c>
      <c r="D78" t="str">
        <f t="shared" si="33"/>
        <v xml:space="preserve"> ajb avb</v>
      </c>
      <c r="E78" t="str">
        <f t="shared" si="29"/>
        <v xml:space="preserve"> MOV akumuliatorius  atmintis</v>
      </c>
      <c r="F78" s="2">
        <v>160</v>
      </c>
      <c r="G78" t="str">
        <f t="shared" si="30"/>
        <v>1010 0000</v>
      </c>
      <c r="H78" t="str">
        <f t="shared" si="31"/>
        <v>1010 0001</v>
      </c>
      <c r="I78" t="str">
        <f t="shared" si="24"/>
        <v>1010 0000</v>
      </c>
      <c r="J78" t="str">
        <f t="shared" si="25"/>
        <v>1010 0000</v>
      </c>
      <c r="K78" t="str">
        <f t="shared" si="26"/>
        <v>1010 0001</v>
      </c>
      <c r="L78" t="str">
        <f t="shared" si="27"/>
        <v>1010 0001</v>
      </c>
    </row>
    <row r="79" spans="1:12" x14ac:dyDescent="0.3">
      <c r="A79" t="s">
        <v>68</v>
      </c>
      <c r="B79" t="str">
        <f t="shared" si="32"/>
        <v>1010 001w</v>
      </c>
      <c r="C79" t="str">
        <f t="shared" si="28"/>
        <v xml:space="preserve"> ajb avb – MOV atmintis  akumuliatorius</v>
      </c>
      <c r="D79" t="str">
        <f t="shared" si="33"/>
        <v xml:space="preserve"> ajb avb</v>
      </c>
      <c r="E79" t="str">
        <f t="shared" si="29"/>
        <v xml:space="preserve"> MOV atmintis  akumuliatorius</v>
      </c>
      <c r="F79" s="2">
        <v>162</v>
      </c>
      <c r="G79" t="str">
        <f t="shared" si="30"/>
        <v>1010 0010</v>
      </c>
      <c r="H79" t="str">
        <f t="shared" si="31"/>
        <v>1010 0011</v>
      </c>
      <c r="I79" t="str">
        <f t="shared" si="24"/>
        <v>1010 0010</v>
      </c>
      <c r="J79" t="str">
        <f t="shared" si="25"/>
        <v>1010 0010</v>
      </c>
      <c r="K79" t="str">
        <f t="shared" si="26"/>
        <v>1010 0011</v>
      </c>
      <c r="L79" t="str">
        <f t="shared" si="27"/>
        <v>1010 0011</v>
      </c>
    </row>
    <row r="80" spans="1:12" x14ac:dyDescent="0.3">
      <c r="A80" t="s">
        <v>75</v>
      </c>
      <c r="B80" t="str">
        <f t="shared" si="32"/>
        <v>1011 wreg</v>
      </c>
      <c r="C80" t="str">
        <f t="shared" si="28"/>
        <v xml:space="preserve"> bojb [bovb] – MOV registras  betarpiškas operandas</v>
      </c>
      <c r="D80" t="str">
        <f t="shared" si="33"/>
        <v xml:space="preserve"> bojb [bovb]</v>
      </c>
      <c r="E80" t="str">
        <f t="shared" si="29"/>
        <v xml:space="preserve"> MOV registras  betarpiškas operandas</v>
      </c>
      <c r="F80" s="2">
        <v>176</v>
      </c>
      <c r="G80" t="str">
        <f t="shared" si="30"/>
        <v>1011 0reg</v>
      </c>
      <c r="H80" t="str">
        <f t="shared" si="31"/>
        <v>1011 1reg</v>
      </c>
      <c r="I80" t="str">
        <f t="shared" si="24"/>
        <v>1011 0reg</v>
      </c>
      <c r="J80" t="str">
        <f t="shared" si="25"/>
        <v>1011 0reg</v>
      </c>
      <c r="K80" t="str">
        <f t="shared" si="26"/>
        <v>1011 1reg</v>
      </c>
      <c r="L80" t="str">
        <f t="shared" si="27"/>
        <v>1011 1reg</v>
      </c>
    </row>
    <row r="81" spans="1:15" x14ac:dyDescent="0.3">
      <c r="A81" t="s">
        <v>80</v>
      </c>
      <c r="B81" t="str">
        <f t="shared" si="32"/>
        <v>1100 011w</v>
      </c>
      <c r="C81" t="str">
        <f t="shared" si="28"/>
        <v xml:space="preserve"> mod 000 r/m [poslinkis] bojb [bovb] – MOV registras/atmintis  betarpiškas</v>
      </c>
      <c r="D81" t="str">
        <f t="shared" si="33"/>
        <v xml:space="preserve"> mod 000 r/m [poslinkis] bojb [bovb]</v>
      </c>
      <c r="E81" t="str">
        <f t="shared" si="29"/>
        <v xml:space="preserve"> MOV registras/atmintis  betarpiškas</v>
      </c>
      <c r="F81" s="2">
        <v>198</v>
      </c>
      <c r="G81" t="str">
        <f t="shared" si="30"/>
        <v>1100 0110</v>
      </c>
      <c r="H81" t="str">
        <f t="shared" si="31"/>
        <v>1100 0111</v>
      </c>
      <c r="I81" t="str">
        <f t="shared" si="24"/>
        <v>1100 0110</v>
      </c>
      <c r="J81" t="str">
        <f t="shared" si="25"/>
        <v>1100 0110</v>
      </c>
      <c r="K81" t="str">
        <f t="shared" si="26"/>
        <v>1100 0111</v>
      </c>
      <c r="L81" t="str">
        <f t="shared" si="27"/>
        <v>1100 0111</v>
      </c>
    </row>
    <row r="82" spans="1:15" x14ac:dyDescent="0.3">
      <c r="A82" t="s">
        <v>69</v>
      </c>
      <c r="B82" t="str">
        <f t="shared" si="32"/>
        <v>1010 010w</v>
      </c>
      <c r="C82" t="str">
        <f t="shared" si="28"/>
        <v xml:space="preserve"> – MOVSB; MOVSW</v>
      </c>
      <c r="D82" t="str">
        <f t="shared" si="33"/>
        <v/>
      </c>
      <c r="E82" t="str">
        <f t="shared" si="29"/>
        <v xml:space="preserve"> MOVSB; MOVSW</v>
      </c>
      <c r="F82" s="2">
        <v>164</v>
      </c>
      <c r="G82" t="str">
        <f t="shared" si="30"/>
        <v>1010 0100</v>
      </c>
      <c r="H82" t="str">
        <f t="shared" si="31"/>
        <v>1010 0101</v>
      </c>
      <c r="I82" t="str">
        <f t="shared" si="24"/>
        <v>1010 0100</v>
      </c>
      <c r="J82" t="str">
        <f t="shared" si="25"/>
        <v>1010 0100</v>
      </c>
      <c r="K82" t="str">
        <f t="shared" si="26"/>
        <v>1010 0101</v>
      </c>
      <c r="L82" t="str">
        <f t="shared" si="27"/>
        <v>1010 0101</v>
      </c>
    </row>
    <row r="83" spans="1:15" x14ac:dyDescent="0.3">
      <c r="A83" t="s">
        <v>118</v>
      </c>
      <c r="B83" t="str">
        <f t="shared" si="32"/>
        <v>1111 011w</v>
      </c>
      <c r="C83" t="str">
        <f t="shared" si="28"/>
        <v xml:space="preserve"> mod 100 r/m [poslinkis] – MUL registras/atmintis</v>
      </c>
      <c r="D83" t="str">
        <f t="shared" si="33"/>
        <v xml:space="preserve"> mod 100 r/m [poslinkis]</v>
      </c>
      <c r="E83" t="str">
        <f t="shared" si="29"/>
        <v xml:space="preserve"> MUL registras/atmintis</v>
      </c>
      <c r="F83" s="2">
        <v>246</v>
      </c>
      <c r="G83" t="str">
        <f t="shared" si="30"/>
        <v>1111 0110</v>
      </c>
      <c r="H83" t="str">
        <f t="shared" si="31"/>
        <v>1111 0111</v>
      </c>
      <c r="I83" t="str">
        <f t="shared" si="24"/>
        <v>1111 0110</v>
      </c>
      <c r="J83" t="str">
        <f t="shared" si="25"/>
        <v>1111 0110</v>
      </c>
      <c r="K83" t="str">
        <f t="shared" si="26"/>
        <v>1111 0111</v>
      </c>
      <c r="L83" t="str">
        <f t="shared" si="27"/>
        <v>1111 0111</v>
      </c>
    </row>
    <row r="84" spans="1:15" x14ac:dyDescent="0.3">
      <c r="A84" t="s">
        <v>117</v>
      </c>
      <c r="B84" t="str">
        <f t="shared" si="32"/>
        <v>1111 011w</v>
      </c>
      <c r="C84" t="str">
        <f t="shared" si="28"/>
        <v xml:space="preserve"> mod 011 r/m [poslinkis] – NEG registras/atmintis</v>
      </c>
      <c r="D84" t="str">
        <f t="shared" si="33"/>
        <v xml:space="preserve"> mod 011 r/m [poslinkis]</v>
      </c>
      <c r="E84" t="str">
        <f t="shared" si="29"/>
        <v xml:space="preserve"> NEG registras/atmintis</v>
      </c>
      <c r="F84" s="2">
        <v>246</v>
      </c>
      <c r="G84" t="str">
        <f t="shared" si="30"/>
        <v>1111 0110</v>
      </c>
      <c r="H84" t="str">
        <f t="shared" si="31"/>
        <v>1111 0111</v>
      </c>
      <c r="I84" t="str">
        <f t="shared" si="24"/>
        <v>1111 0110</v>
      </c>
      <c r="J84" t="str">
        <f t="shared" si="25"/>
        <v>1111 0110</v>
      </c>
      <c r="K84" t="str">
        <f t="shared" si="26"/>
        <v>1111 0111</v>
      </c>
      <c r="L84" t="str">
        <f t="shared" si="27"/>
        <v>1111 0111</v>
      </c>
    </row>
    <row r="85" spans="1:15" x14ac:dyDescent="0.3">
      <c r="A85" t="s">
        <v>57</v>
      </c>
      <c r="B85" t="str">
        <f t="shared" si="32"/>
        <v>1001 0000</v>
      </c>
      <c r="C85" t="str">
        <f t="shared" si="28"/>
        <v xml:space="preserve"> – NOP; XCHG ax, ax</v>
      </c>
      <c r="D85" t="str">
        <f t="shared" si="33"/>
        <v/>
      </c>
      <c r="E85" t="str">
        <f t="shared" si="29"/>
        <v xml:space="preserve"> NOP; XCHG ax, ax</v>
      </c>
      <c r="F85" s="2">
        <v>144</v>
      </c>
      <c r="G85" t="str">
        <f t="shared" si="30"/>
        <v>1001 0000</v>
      </c>
      <c r="H85" t="str">
        <f t="shared" si="31"/>
        <v>1001 0000</v>
      </c>
      <c r="I85" t="str">
        <f t="shared" si="24"/>
        <v>1001 0000</v>
      </c>
      <c r="J85" t="str">
        <f t="shared" si="25"/>
        <v>1001 0000</v>
      </c>
      <c r="K85" t="str">
        <f t="shared" si="26"/>
        <v>1001 0000</v>
      </c>
      <c r="L85" t="str">
        <f t="shared" si="27"/>
        <v>1001 0000</v>
      </c>
    </row>
    <row r="86" spans="1:15" x14ac:dyDescent="0.3">
      <c r="A86" t="s">
        <v>116</v>
      </c>
      <c r="B86" t="str">
        <f t="shared" si="32"/>
        <v>1111 011w</v>
      </c>
      <c r="C86" t="str">
        <f t="shared" si="28"/>
        <v xml:space="preserve"> mod 010 r/m [poslinkis] – NOT registras/atmintis</v>
      </c>
      <c r="D86" t="str">
        <f t="shared" si="33"/>
        <v xml:space="preserve"> mod 010 r/m [poslinkis]</v>
      </c>
      <c r="E86" t="str">
        <f t="shared" si="29"/>
        <v xml:space="preserve"> NOT registras/atmintis</v>
      </c>
      <c r="F86" s="2">
        <v>246</v>
      </c>
      <c r="G86" t="str">
        <f t="shared" si="30"/>
        <v>1111 0110</v>
      </c>
      <c r="H86" t="str">
        <f t="shared" si="31"/>
        <v>1111 0111</v>
      </c>
      <c r="I86" t="str">
        <f t="shared" si="24"/>
        <v>1111 0110</v>
      </c>
      <c r="J86" t="str">
        <f t="shared" si="25"/>
        <v>1111 0110</v>
      </c>
      <c r="K86" t="str">
        <f t="shared" si="26"/>
        <v>1111 0111</v>
      </c>
      <c r="L86" t="str">
        <f t="shared" si="27"/>
        <v>1111 0111</v>
      </c>
    </row>
    <row r="87" spans="1:15" x14ac:dyDescent="0.3">
      <c r="A87" t="s">
        <v>4</v>
      </c>
      <c r="B87" t="str">
        <f t="shared" si="32"/>
        <v>0000 10dw</v>
      </c>
      <c r="C87" t="str">
        <f t="shared" si="28"/>
        <v xml:space="preserve"> mod reg r/m [poslinkis] – OR registras V registras/atmintis</v>
      </c>
      <c r="D87" t="str">
        <f t="shared" si="33"/>
        <v xml:space="preserve"> mod reg r/m [poslinkis]</v>
      </c>
      <c r="E87" t="str">
        <f t="shared" si="29"/>
        <v xml:space="preserve"> OR registras V registras/atmintis</v>
      </c>
      <c r="F87" s="2">
        <v>8</v>
      </c>
      <c r="G87" t="str">
        <f t="shared" si="30"/>
        <v>0000 10d0</v>
      </c>
      <c r="H87" t="str">
        <f t="shared" si="31"/>
        <v>0000 10d1</v>
      </c>
      <c r="I87" t="str">
        <f t="shared" si="24"/>
        <v>0000 1000</v>
      </c>
      <c r="J87" t="str">
        <f t="shared" si="25"/>
        <v>0000 1010</v>
      </c>
      <c r="K87" t="str">
        <f t="shared" si="26"/>
        <v>0000 1001</v>
      </c>
      <c r="L87" t="str">
        <f t="shared" si="27"/>
        <v>0000 1011</v>
      </c>
    </row>
    <row r="88" spans="1:15" x14ac:dyDescent="0.3">
      <c r="A88" t="s">
        <v>5</v>
      </c>
      <c r="B88" t="str">
        <f t="shared" si="32"/>
        <v>0000 110w</v>
      </c>
      <c r="C88" t="str">
        <f t="shared" si="28"/>
        <v xml:space="preserve"> bojb [bovb] – OR akumuliatorius V betarpiškas operandas</v>
      </c>
      <c r="D88" t="str">
        <f t="shared" si="33"/>
        <v xml:space="preserve"> bojb [bovb]</v>
      </c>
      <c r="E88" t="str">
        <f t="shared" si="29"/>
        <v xml:space="preserve"> OR akumuliatorius V betarpiškas operandas</v>
      </c>
      <c r="F88" s="2">
        <v>12</v>
      </c>
      <c r="G88" t="str">
        <f t="shared" si="30"/>
        <v>0000 1100</v>
      </c>
      <c r="H88" t="str">
        <f t="shared" si="31"/>
        <v>0000 1101</v>
      </c>
      <c r="I88" t="str">
        <f t="shared" si="24"/>
        <v>0000 1100</v>
      </c>
      <c r="J88" t="str">
        <f t="shared" si="25"/>
        <v>0000 1100</v>
      </c>
      <c r="K88" t="str">
        <f t="shared" si="26"/>
        <v>0000 1101</v>
      </c>
      <c r="L88" t="str">
        <f t="shared" si="27"/>
        <v>0000 1101</v>
      </c>
    </row>
    <row r="89" spans="1:15" x14ac:dyDescent="0.3">
      <c r="A89" t="s">
        <v>44</v>
      </c>
      <c r="B89" t="str">
        <f t="shared" si="32"/>
        <v>1000 00sw</v>
      </c>
      <c r="C89" t="str">
        <f t="shared" si="28"/>
        <v xml:space="preserve"> mod 001 r/m [poslinkis] bojb [bovb] – OR registras/atmintis V betarpiškas</v>
      </c>
      <c r="D89" t="str">
        <f t="shared" si="33"/>
        <v xml:space="preserve"> mod 001 r/m [poslinkis] bojb [bovb]</v>
      </c>
      <c r="E89" t="str">
        <f t="shared" si="29"/>
        <v xml:space="preserve"> OR registras/atmintis V betarpiškas</v>
      </c>
      <c r="F89" s="2">
        <v>128</v>
      </c>
      <c r="G89" t="str">
        <f t="shared" si="30"/>
        <v>1000 00s0</v>
      </c>
      <c r="H89" t="str">
        <f t="shared" si="31"/>
        <v>1000 00s1</v>
      </c>
      <c r="I89" t="str">
        <f>SUBSTITUTE($B89,"sw", "00", 1)</f>
        <v>1000 0000</v>
      </c>
      <c r="J89" t="str">
        <f>SUBSTITUTE($B89,"sw", "01", 1)</f>
        <v>1000 0001</v>
      </c>
      <c r="K89" t="str">
        <f>SUBSTITUTE($B89,"sw", "10", 1)</f>
        <v>1000 0010</v>
      </c>
      <c r="L89" t="str">
        <f>SUBSTITUTE($B89,"sw", "11", 1)</f>
        <v>1000 0011</v>
      </c>
    </row>
    <row r="90" spans="1:15" x14ac:dyDescent="0.3">
      <c r="A90" t="s">
        <v>103</v>
      </c>
      <c r="B90" t="str">
        <f t="shared" si="32"/>
        <v>1110 011w</v>
      </c>
      <c r="C90" t="str">
        <f t="shared" si="28"/>
        <v xml:space="preserve"> portas – OUT akumuliatorius  portas</v>
      </c>
      <c r="D90" t="str">
        <f t="shared" si="33"/>
        <v xml:space="preserve"> portas</v>
      </c>
      <c r="E90" t="str">
        <f t="shared" si="29"/>
        <v xml:space="preserve"> OUT akumuliatorius  portas</v>
      </c>
      <c r="F90" s="2">
        <v>230</v>
      </c>
      <c r="G90" t="str">
        <f t="shared" si="30"/>
        <v>1110 0110</v>
      </c>
      <c r="H90" t="str">
        <f t="shared" si="31"/>
        <v>1110 0111</v>
      </c>
      <c r="I90" t="str">
        <f>SUBSTITUTE(G90,"d", "0", 1)</f>
        <v>1110 0110</v>
      </c>
      <c r="J90" t="str">
        <f>SUBSTITUTE(G90,"d", "1", 1)</f>
        <v>1110 0110</v>
      </c>
      <c r="K90" t="str">
        <f>SUBSTITUTE(H90,"d", "0", 1)</f>
        <v>1110 0111</v>
      </c>
      <c r="L90" t="str">
        <f>SUBSTITUTE(H90,"d", "1", 1)</f>
        <v>1110 0111</v>
      </c>
    </row>
    <row r="91" spans="1:15" x14ac:dyDescent="0.3">
      <c r="A91" t="s">
        <v>109</v>
      </c>
      <c r="B91" t="str">
        <f t="shared" si="32"/>
        <v>1110 111w</v>
      </c>
      <c r="C91" t="str">
        <f t="shared" si="28"/>
        <v xml:space="preserve"> – OUT akumuliatorius  dx portas</v>
      </c>
      <c r="D91" t="str">
        <f t="shared" si="33"/>
        <v/>
      </c>
      <c r="E91" t="str">
        <f t="shared" si="29"/>
        <v xml:space="preserve"> OUT akumuliatorius  dx portas</v>
      </c>
      <c r="F91" s="2">
        <v>238</v>
      </c>
      <c r="G91" t="str">
        <f t="shared" si="30"/>
        <v>1110 1110</v>
      </c>
      <c r="H91" t="str">
        <f t="shared" si="31"/>
        <v>1110 1111</v>
      </c>
      <c r="I91" t="str">
        <f>SUBSTITUTE(G91,"d", "0", 1)</f>
        <v>1110 1110</v>
      </c>
      <c r="J91" t="str">
        <f>SUBSTITUTE(G91,"d", "1", 1)</f>
        <v>1110 1110</v>
      </c>
      <c r="K91" t="str">
        <f>SUBSTITUTE(H91,"d", "0", 1)</f>
        <v>1110 1111</v>
      </c>
      <c r="L91" t="str">
        <f>SUBSTITUTE(H91,"d", "1", 1)</f>
        <v>1110 1111</v>
      </c>
    </row>
    <row r="92" spans="1:15" x14ac:dyDescent="0.3">
      <c r="A92" t="s">
        <v>3</v>
      </c>
      <c r="B92" t="str">
        <f t="shared" si="32"/>
        <v>000sr 111</v>
      </c>
      <c r="C92" t="str">
        <f t="shared" si="28"/>
        <v xml:space="preserve"> – POP segmento registras</v>
      </c>
      <c r="D92" t="str">
        <f t="shared" si="33"/>
        <v/>
      </c>
      <c r="E92" t="str">
        <f t="shared" si="29"/>
        <v xml:space="preserve"> POP segmento registras</v>
      </c>
      <c r="F92" s="2">
        <v>7</v>
      </c>
      <c r="G92" t="str">
        <f t="shared" si="30"/>
        <v>000sr 111</v>
      </c>
      <c r="H92" t="str">
        <f t="shared" si="31"/>
        <v>000sr 111</v>
      </c>
      <c r="I92" t="str">
        <f>SUBSTITUTE(B92,"sr", "00", 1)</f>
        <v>00000 111</v>
      </c>
      <c r="J92" t="str">
        <f>SUBSTITUTE(B92,"sr", "01", 1)</f>
        <v>00001 111</v>
      </c>
      <c r="K92" t="str">
        <f>SUBSTITUTE(B92,"sr", "10", 1)</f>
        <v>00010 111</v>
      </c>
      <c r="L92" t="str">
        <f>SUBSTITUTE(B92,"sr", "10", 1)</f>
        <v>00010 111</v>
      </c>
      <c r="O92" t="s">
        <v>709</v>
      </c>
    </row>
    <row r="93" spans="1:15" x14ac:dyDescent="0.3">
      <c r="A93" t="s">
        <v>26</v>
      </c>
      <c r="B93" t="str">
        <f t="shared" si="32"/>
        <v>0101 1reg</v>
      </c>
      <c r="C93" t="str">
        <f t="shared" si="28"/>
        <v xml:space="preserve"> – POP registras (žodinis)</v>
      </c>
      <c r="D93" t="str">
        <f t="shared" si="33"/>
        <v/>
      </c>
      <c r="E93" t="str">
        <f t="shared" si="29"/>
        <v xml:space="preserve"> POP registras (žodinis)</v>
      </c>
      <c r="F93" s="2">
        <v>88</v>
      </c>
      <c r="G93" t="str">
        <f t="shared" si="30"/>
        <v>0101 1reg</v>
      </c>
      <c r="H93" t="str">
        <f t="shared" si="31"/>
        <v>0101 1reg</v>
      </c>
      <c r="I93" t="str">
        <f>SUBSTITUTE(G93,"d", "0", 1)</f>
        <v>0101 1reg</v>
      </c>
      <c r="J93" t="str">
        <f>SUBSTITUTE(G93,"d", "1", 1)</f>
        <v>0101 1reg</v>
      </c>
      <c r="K93" t="str">
        <f>SUBSTITUTE(H93,"d", "0", 1)</f>
        <v>0101 1reg</v>
      </c>
      <c r="L93" t="str">
        <f>SUBSTITUTE(H93,"d", "1", 1)</f>
        <v>0101 1reg</v>
      </c>
      <c r="O93" t="s">
        <v>710</v>
      </c>
    </row>
    <row r="94" spans="1:15" x14ac:dyDescent="0.3">
      <c r="A94" t="s">
        <v>56</v>
      </c>
      <c r="B94" t="str">
        <f t="shared" si="32"/>
        <v>1000 1111</v>
      </c>
      <c r="C94" t="str">
        <f t="shared" si="28"/>
        <v xml:space="preserve"> mod 000 r/m [poslinkis] – POP registras/atmintis</v>
      </c>
      <c r="D94" t="str">
        <f t="shared" si="33"/>
        <v xml:space="preserve"> mod 000 r/m [poslinkis]</v>
      </c>
      <c r="E94" t="str">
        <f t="shared" si="29"/>
        <v xml:space="preserve"> POP registras/atmintis</v>
      </c>
      <c r="F94" s="2">
        <v>143</v>
      </c>
      <c r="G94" t="str">
        <f t="shared" si="30"/>
        <v>1000 1111</v>
      </c>
      <c r="H94" t="str">
        <f t="shared" si="31"/>
        <v>1000 1111</v>
      </c>
      <c r="I94" t="str">
        <f>SUBSTITUTE(G94,"d", "0", 1)</f>
        <v>1000 1111</v>
      </c>
      <c r="J94" t="str">
        <f>SUBSTITUTE(G94,"d", "1", 1)</f>
        <v>1000 1111</v>
      </c>
      <c r="K94" t="str">
        <f>SUBSTITUTE(H94,"d", "0", 1)</f>
        <v>1000 1111</v>
      </c>
      <c r="L94" t="str">
        <f>SUBSTITUTE(H94,"d", "1", 1)</f>
        <v>1000 1111</v>
      </c>
    </row>
    <row r="95" spans="1:15" x14ac:dyDescent="0.3">
      <c r="A95" t="s">
        <v>64</v>
      </c>
      <c r="B95" t="str">
        <f t="shared" si="32"/>
        <v>1001 1101</v>
      </c>
      <c r="C95" t="str">
        <f t="shared" si="28"/>
        <v xml:space="preserve"> – POPF</v>
      </c>
      <c r="D95" t="str">
        <f t="shared" si="33"/>
        <v/>
      </c>
      <c r="E95" t="str">
        <f t="shared" si="29"/>
        <v xml:space="preserve"> POPF</v>
      </c>
      <c r="F95" s="2">
        <v>157</v>
      </c>
      <c r="G95" t="str">
        <f t="shared" si="30"/>
        <v>1001 1101</v>
      </c>
      <c r="H95" t="str">
        <f t="shared" si="31"/>
        <v>1001 1101</v>
      </c>
      <c r="I95" t="str">
        <f>SUBSTITUTE(G95,"d", "0", 1)</f>
        <v>1001 1101</v>
      </c>
      <c r="J95" t="str">
        <f>SUBSTITUTE(G95,"d", "1", 1)</f>
        <v>1001 1101</v>
      </c>
      <c r="K95" t="str">
        <f>SUBSTITUTE(H95,"d", "0", 1)</f>
        <v>1001 1101</v>
      </c>
      <c r="L95" t="str">
        <f>SUBSTITUTE(H95,"d", "1", 1)</f>
        <v>1001 1101</v>
      </c>
    </row>
    <row r="96" spans="1:15" x14ac:dyDescent="0.3">
      <c r="A96" t="s">
        <v>2</v>
      </c>
      <c r="B96" t="str">
        <f t="shared" si="32"/>
        <v>000sr 110</v>
      </c>
      <c r="C96" t="str">
        <f t="shared" si="28"/>
        <v xml:space="preserve"> – PUSH segmento registras</v>
      </c>
      <c r="D96" t="str">
        <f t="shared" si="33"/>
        <v/>
      </c>
      <c r="E96" t="str">
        <f t="shared" si="29"/>
        <v xml:space="preserve"> PUSH segmento registras</v>
      </c>
      <c r="F96" s="2">
        <v>6</v>
      </c>
      <c r="G96" t="str">
        <f t="shared" si="30"/>
        <v>000sr 110</v>
      </c>
      <c r="H96" t="str">
        <f t="shared" si="31"/>
        <v>000sr 110</v>
      </c>
      <c r="I96" t="str">
        <f>SUBSTITUTE(B96,"sr", "00", 1)</f>
        <v>00000 110</v>
      </c>
      <c r="J96" t="str">
        <f>SUBSTITUTE(B96,"sr", "01", 1)</f>
        <v>00001 110</v>
      </c>
      <c r="K96" t="str">
        <f>SUBSTITUTE(B96,"sr", "10", 1)</f>
        <v>00010 110</v>
      </c>
      <c r="L96" t="str">
        <f>SUBSTITUTE(B96,"sr", "11", 1)</f>
        <v>00011 110</v>
      </c>
    </row>
    <row r="97" spans="1:12" x14ac:dyDescent="0.3">
      <c r="A97" t="s">
        <v>25</v>
      </c>
      <c r="B97" t="str">
        <f t="shared" si="32"/>
        <v>0101 0reg</v>
      </c>
      <c r="C97" t="str">
        <f t="shared" ref="C97:C128" si="34">RIGHT(A97, LEN(A97)-9)</f>
        <v xml:space="preserve"> – PUSH registras (žodinis)</v>
      </c>
      <c r="D97" t="str">
        <f t="shared" si="33"/>
        <v/>
      </c>
      <c r="E97" t="str">
        <f t="shared" ref="E97:E128" si="35">RIGHT(A97,LEN(A97)-FIND("–",A97))</f>
        <v xml:space="preserve"> PUSH registras (žodinis)</v>
      </c>
      <c r="F97" s="2">
        <v>80</v>
      </c>
      <c r="G97" t="str">
        <f t="shared" ref="G97:G128" si="36">SUBSTITUTE(B97,"w", "0", 1)</f>
        <v>0101 0reg</v>
      </c>
      <c r="H97" t="str">
        <f t="shared" ref="H97:H128" si="37">SUBSTITUTE(B97,"w", "1", 1)</f>
        <v>0101 0reg</v>
      </c>
      <c r="I97" t="str">
        <f>SUBSTITUTE(G97,"d", "0", 1)</f>
        <v>0101 0reg</v>
      </c>
      <c r="J97" t="str">
        <f>SUBSTITUTE(G97,"d", "1", 1)</f>
        <v>0101 0reg</v>
      </c>
      <c r="K97" t="str">
        <f>SUBSTITUTE(H97,"d", "0", 1)</f>
        <v>0101 0reg</v>
      </c>
      <c r="L97" t="str">
        <f>SUBSTITUTE(H97,"d", "1", 1)</f>
        <v>0101 0reg</v>
      </c>
    </row>
    <row r="98" spans="1:12" x14ac:dyDescent="0.3">
      <c r="A98" t="s">
        <v>134</v>
      </c>
      <c r="B98" t="str">
        <f t="shared" si="32"/>
        <v>1111 1111</v>
      </c>
      <c r="C98" t="str">
        <f t="shared" si="34"/>
        <v xml:space="preserve"> mod 110 r/m [poslinkis] – PUSH registras/atmintis</v>
      </c>
      <c r="D98" t="str">
        <f t="shared" si="33"/>
        <v xml:space="preserve"> mod 110 r/m [poslinkis]</v>
      </c>
      <c r="E98" t="str">
        <f t="shared" si="35"/>
        <v xml:space="preserve"> PUSH registras/atmintis</v>
      </c>
      <c r="F98" s="2">
        <v>255</v>
      </c>
      <c r="G98" t="str">
        <f t="shared" si="36"/>
        <v>1111 1111</v>
      </c>
      <c r="H98" t="str">
        <f t="shared" si="37"/>
        <v>1111 1111</v>
      </c>
      <c r="I98" t="str">
        <f>SUBSTITUTE(G98,"d", "0", 1)</f>
        <v>1111 1111</v>
      </c>
      <c r="J98" t="str">
        <f>SUBSTITUTE(G98,"d", "1", 1)</f>
        <v>1111 1111</v>
      </c>
      <c r="K98" t="str">
        <f>SUBSTITUTE(H98,"d", "0", 1)</f>
        <v>1111 1111</v>
      </c>
      <c r="L98" t="str">
        <f>SUBSTITUTE(H98,"d", "1", 1)</f>
        <v>1111 1111</v>
      </c>
    </row>
    <row r="99" spans="1:12" x14ac:dyDescent="0.3">
      <c r="A99" t="s">
        <v>63</v>
      </c>
      <c r="B99" t="str">
        <f t="shared" si="32"/>
        <v>1001 1100</v>
      </c>
      <c r="C99" t="str">
        <f t="shared" si="34"/>
        <v xml:space="preserve"> – PUSHF</v>
      </c>
      <c r="D99" t="str">
        <f t="shared" si="33"/>
        <v/>
      </c>
      <c r="E99" t="str">
        <f t="shared" si="35"/>
        <v xml:space="preserve"> PUSHF</v>
      </c>
      <c r="F99" s="2">
        <v>156</v>
      </c>
      <c r="G99" t="str">
        <f t="shared" si="36"/>
        <v>1001 1100</v>
      </c>
      <c r="H99" t="str">
        <f t="shared" si="37"/>
        <v>1001 1100</v>
      </c>
      <c r="I99" t="str">
        <f>SUBSTITUTE(G99,"d", "0", 1)</f>
        <v>1001 1100</v>
      </c>
      <c r="J99" t="str">
        <f>SUBSTITUTE(G99,"d", "1", 1)</f>
        <v>1001 1100</v>
      </c>
      <c r="K99" t="str">
        <f>SUBSTITUTE(H99,"d", "0", 1)</f>
        <v>1001 1100</v>
      </c>
      <c r="L99" t="str">
        <f>SUBSTITUTE(H99,"d", "1", 1)</f>
        <v>1001 1100</v>
      </c>
    </row>
    <row r="100" spans="1:12" x14ac:dyDescent="0.3">
      <c r="A100" t="s">
        <v>89</v>
      </c>
      <c r="B100" t="str">
        <f t="shared" ref="B100:B131" si="38">LEFT(A100, 9)</f>
        <v>1101 00vw</v>
      </c>
      <c r="C100" t="str">
        <f t="shared" si="34"/>
        <v xml:space="preserve"> mod 010 r/m [poslinkis] – RCL registras/atmintis, {1; CL}</v>
      </c>
      <c r="D100" t="str">
        <f t="shared" ref="D100:D131" si="39">LEFT(C100, FIND(" –", C100)-1)</f>
        <v xml:space="preserve"> mod 010 r/m [poslinkis]</v>
      </c>
      <c r="E100" t="str">
        <f t="shared" si="35"/>
        <v xml:space="preserve"> RCL registras/atmintis, {1; CL}</v>
      </c>
      <c r="F100" s="2">
        <v>208</v>
      </c>
      <c r="G100" t="str">
        <f t="shared" si="36"/>
        <v>1101 00v0</v>
      </c>
      <c r="H100" t="str">
        <f t="shared" si="37"/>
        <v>1101 00v1</v>
      </c>
      <c r="I100" t="str">
        <f>SUBSTITUTE(B100,"vw", "00", 1)</f>
        <v>1101 0000</v>
      </c>
      <c r="J100" t="str">
        <f>SUBSTITUTE($B100,"vw", "01", 1)</f>
        <v>1101 0001</v>
      </c>
      <c r="K100" t="str">
        <f>SUBSTITUTE($B100,"vw", "10", 1)</f>
        <v>1101 0010</v>
      </c>
      <c r="L100" t="str">
        <f>SUBSTITUTE($B100,"vw", "11", 1)</f>
        <v>1101 0011</v>
      </c>
    </row>
    <row r="101" spans="1:12" x14ac:dyDescent="0.3">
      <c r="A101" t="s">
        <v>90</v>
      </c>
      <c r="B101" t="str">
        <f t="shared" si="38"/>
        <v>1101 00vw</v>
      </c>
      <c r="C101" t="str">
        <f t="shared" si="34"/>
        <v xml:space="preserve"> mod 011 r/m [poslinkis] – RCR registras/atmintis, {1; CL}</v>
      </c>
      <c r="D101" t="str">
        <f t="shared" si="39"/>
        <v xml:space="preserve"> mod 011 r/m [poslinkis]</v>
      </c>
      <c r="E101" t="str">
        <f t="shared" si="35"/>
        <v xml:space="preserve"> RCR registras/atmintis, {1; CL}</v>
      </c>
      <c r="F101" s="2">
        <v>208</v>
      </c>
      <c r="G101" t="str">
        <f t="shared" si="36"/>
        <v>1101 00v0</v>
      </c>
      <c r="H101" t="str">
        <f t="shared" si="37"/>
        <v>1101 00v1</v>
      </c>
      <c r="I101" t="str">
        <f>SUBSTITUTE(B101,"vw", "00", 1)</f>
        <v>1101 0000</v>
      </c>
      <c r="J101" t="str">
        <f>SUBSTITUTE($B101,"vw", "01", 1)</f>
        <v>1101 0001</v>
      </c>
      <c r="K101" t="str">
        <f>SUBSTITUTE($B101,"vw", "10", 1)</f>
        <v>1101 0010</v>
      </c>
      <c r="L101" t="str">
        <f>SUBSTITUTE($B101,"vw", "11", 1)</f>
        <v>1101 0011</v>
      </c>
    </row>
    <row r="102" spans="1:12" x14ac:dyDescent="0.3">
      <c r="A102" t="s">
        <v>112</v>
      </c>
      <c r="B102" t="str">
        <f t="shared" si="38"/>
        <v>1111 0011</v>
      </c>
      <c r="C102" t="str">
        <f t="shared" si="34"/>
        <v xml:space="preserve"> – REP; REPZ; REPE</v>
      </c>
      <c r="D102" t="str">
        <f t="shared" si="39"/>
        <v/>
      </c>
      <c r="E102" t="str">
        <f t="shared" si="35"/>
        <v xml:space="preserve"> REP; REPZ; REPE</v>
      </c>
      <c r="F102" s="2">
        <v>243</v>
      </c>
      <c r="G102" t="str">
        <f t="shared" si="36"/>
        <v>1111 0011</v>
      </c>
      <c r="H102" t="str">
        <f t="shared" si="37"/>
        <v>1111 0011</v>
      </c>
      <c r="I102" t="str">
        <f t="shared" ref="I102:I107" si="40">SUBSTITUTE(G102,"d", "0", 1)</f>
        <v>1111 0011</v>
      </c>
      <c r="J102" t="str">
        <f t="shared" ref="J102:J107" si="41">SUBSTITUTE(G102,"d", "1", 1)</f>
        <v>1111 0011</v>
      </c>
      <c r="K102" t="str">
        <f t="shared" ref="K102:K107" si="42">SUBSTITUTE(H102,"d", "0", 1)</f>
        <v>1111 0011</v>
      </c>
      <c r="L102" t="str">
        <f t="shared" ref="L102:L107" si="43">SUBSTITUTE(H102,"d", "1", 1)</f>
        <v>1111 0011</v>
      </c>
    </row>
    <row r="103" spans="1:12" x14ac:dyDescent="0.3">
      <c r="A103" t="s">
        <v>111</v>
      </c>
      <c r="B103" t="str">
        <f t="shared" si="38"/>
        <v>1111 0010</v>
      </c>
      <c r="C103" t="str">
        <f t="shared" si="34"/>
        <v xml:space="preserve"> – REPNZ; REPNE</v>
      </c>
      <c r="D103" t="str">
        <f t="shared" si="39"/>
        <v/>
      </c>
      <c r="E103" t="str">
        <f t="shared" si="35"/>
        <v xml:space="preserve"> REPNZ; REPNE</v>
      </c>
      <c r="F103" s="2">
        <v>242</v>
      </c>
      <c r="G103" t="str">
        <f t="shared" si="36"/>
        <v>1111 0010</v>
      </c>
      <c r="H103" t="str">
        <f t="shared" si="37"/>
        <v>1111 0010</v>
      </c>
      <c r="I103" t="str">
        <f t="shared" si="40"/>
        <v>1111 0010</v>
      </c>
      <c r="J103" t="str">
        <f t="shared" si="41"/>
        <v>1111 0010</v>
      </c>
      <c r="K103" t="str">
        <f t="shared" si="42"/>
        <v>1111 0010</v>
      </c>
      <c r="L103" t="str">
        <f t="shared" si="43"/>
        <v>1111 0010</v>
      </c>
    </row>
    <row r="104" spans="1:12" x14ac:dyDescent="0.3">
      <c r="A104" t="s">
        <v>76</v>
      </c>
      <c r="B104" t="str">
        <f t="shared" si="38"/>
        <v>1100 0010</v>
      </c>
      <c r="C104" t="str">
        <f t="shared" si="34"/>
        <v xml:space="preserve"> bojb bovb – RET betarpiškas operandas; RETN betarpiškas operandas</v>
      </c>
      <c r="D104" t="str">
        <f t="shared" si="39"/>
        <v xml:space="preserve"> bojb bovb</v>
      </c>
      <c r="E104" t="str">
        <f t="shared" si="35"/>
        <v xml:space="preserve"> RET betarpiškas operandas; RETN betarpiškas operandas</v>
      </c>
      <c r="F104" s="2">
        <v>194</v>
      </c>
      <c r="G104" t="str">
        <f t="shared" si="36"/>
        <v>1100 0010</v>
      </c>
      <c r="H104" t="str">
        <f t="shared" si="37"/>
        <v>1100 0010</v>
      </c>
      <c r="I104" t="str">
        <f t="shared" si="40"/>
        <v>1100 0010</v>
      </c>
      <c r="J104" t="str">
        <f t="shared" si="41"/>
        <v>1100 0010</v>
      </c>
      <c r="K104" t="str">
        <f t="shared" si="42"/>
        <v>1100 0010</v>
      </c>
      <c r="L104" t="str">
        <f t="shared" si="43"/>
        <v>1100 0010</v>
      </c>
    </row>
    <row r="105" spans="1:12" x14ac:dyDescent="0.3">
      <c r="A105" t="s">
        <v>77</v>
      </c>
      <c r="B105" t="str">
        <f t="shared" si="38"/>
        <v>1100 0011</v>
      </c>
      <c r="C105" t="str">
        <f t="shared" si="34"/>
        <v xml:space="preserve"> – RET; RETN</v>
      </c>
      <c r="D105" t="str">
        <f t="shared" si="39"/>
        <v/>
      </c>
      <c r="E105" t="str">
        <f t="shared" si="35"/>
        <v xml:space="preserve"> RET; RETN</v>
      </c>
      <c r="F105" s="2">
        <v>195</v>
      </c>
      <c r="G105" t="str">
        <f t="shared" si="36"/>
        <v>1100 0011</v>
      </c>
      <c r="H105" t="str">
        <f t="shared" si="37"/>
        <v>1100 0011</v>
      </c>
      <c r="I105" t="str">
        <f t="shared" si="40"/>
        <v>1100 0011</v>
      </c>
      <c r="J105" t="str">
        <f t="shared" si="41"/>
        <v>1100 0011</v>
      </c>
      <c r="K105" t="str">
        <f t="shared" si="42"/>
        <v>1100 0011</v>
      </c>
      <c r="L105" t="str">
        <f t="shared" si="43"/>
        <v>1100 0011</v>
      </c>
    </row>
    <row r="106" spans="1:12" x14ac:dyDescent="0.3">
      <c r="A106" t="s">
        <v>82</v>
      </c>
      <c r="B106" t="str">
        <f t="shared" si="38"/>
        <v>1100 1011</v>
      </c>
      <c r="C106" t="str">
        <f t="shared" si="34"/>
        <v xml:space="preserve"> – RETF</v>
      </c>
      <c r="D106" t="str">
        <f t="shared" si="39"/>
        <v/>
      </c>
      <c r="E106" t="str">
        <f t="shared" si="35"/>
        <v xml:space="preserve"> RETF</v>
      </c>
      <c r="F106" s="2">
        <v>203</v>
      </c>
      <c r="G106" t="str">
        <f t="shared" si="36"/>
        <v>1100 1011</v>
      </c>
      <c r="H106" t="str">
        <f t="shared" si="37"/>
        <v>1100 1011</v>
      </c>
      <c r="I106" t="str">
        <f t="shared" si="40"/>
        <v>1100 1011</v>
      </c>
      <c r="J106" t="str">
        <f t="shared" si="41"/>
        <v>1100 1011</v>
      </c>
      <c r="K106" t="str">
        <f t="shared" si="42"/>
        <v>1100 1011</v>
      </c>
      <c r="L106" t="str">
        <f t="shared" si="43"/>
        <v>1100 1011</v>
      </c>
    </row>
    <row r="107" spans="1:12" x14ac:dyDescent="0.3">
      <c r="A107" t="s">
        <v>81</v>
      </c>
      <c r="B107" t="str">
        <f t="shared" si="38"/>
        <v>1100 1010</v>
      </c>
      <c r="C107" t="str">
        <f t="shared" si="34"/>
        <v xml:space="preserve"> bojb bovb – RETF betarpiškas operandas</v>
      </c>
      <c r="D107" t="str">
        <f t="shared" si="39"/>
        <v xml:space="preserve"> bojb bovb</v>
      </c>
      <c r="E107" t="str">
        <f t="shared" si="35"/>
        <v xml:space="preserve"> RETF betarpiškas operandas</v>
      </c>
      <c r="F107" s="2">
        <v>202</v>
      </c>
      <c r="G107" t="str">
        <f t="shared" si="36"/>
        <v>1100 1010</v>
      </c>
      <c r="H107" t="str">
        <f t="shared" si="37"/>
        <v>1100 1010</v>
      </c>
      <c r="I107" t="str">
        <f t="shared" si="40"/>
        <v>1100 1010</v>
      </c>
      <c r="J107" t="str">
        <f t="shared" si="41"/>
        <v>1100 1010</v>
      </c>
      <c r="K107" t="str">
        <f t="shared" si="42"/>
        <v>1100 1010</v>
      </c>
      <c r="L107" t="str">
        <f t="shared" si="43"/>
        <v>1100 1010</v>
      </c>
    </row>
    <row r="108" spans="1:12" x14ac:dyDescent="0.3">
      <c r="A108" t="s">
        <v>87</v>
      </c>
      <c r="B108" t="str">
        <f t="shared" si="38"/>
        <v>1101 00vw</v>
      </c>
      <c r="C108" t="str">
        <f t="shared" si="34"/>
        <v xml:space="preserve"> mod 000 r/m [poslinkis] – ROL registras/atmintis, {1; CL}</v>
      </c>
      <c r="D108" t="str">
        <f t="shared" si="39"/>
        <v xml:space="preserve"> mod 000 r/m [poslinkis]</v>
      </c>
      <c r="E108" t="str">
        <f t="shared" si="35"/>
        <v xml:space="preserve"> ROL registras/atmintis, {1; CL}</v>
      </c>
      <c r="F108" s="2">
        <v>208</v>
      </c>
      <c r="G108" t="str">
        <f t="shared" si="36"/>
        <v>1101 00v0</v>
      </c>
      <c r="H108" t="str">
        <f t="shared" si="37"/>
        <v>1101 00v1</v>
      </c>
      <c r="I108" t="str">
        <f>SUBSTITUTE(B108,"vw", "00", 1)</f>
        <v>1101 0000</v>
      </c>
      <c r="J108" t="str">
        <f>SUBSTITUTE($B108,"vw", "01", 1)</f>
        <v>1101 0001</v>
      </c>
      <c r="K108" t="str">
        <f>SUBSTITUTE($B108,"vw", "10", 1)</f>
        <v>1101 0010</v>
      </c>
      <c r="L108" t="str">
        <f>SUBSTITUTE($B108,"vw", "11", 1)</f>
        <v>1101 0011</v>
      </c>
    </row>
    <row r="109" spans="1:12" x14ac:dyDescent="0.3">
      <c r="A109" t="s">
        <v>88</v>
      </c>
      <c r="B109" t="str">
        <f t="shared" si="38"/>
        <v>1101 00vw</v>
      </c>
      <c r="C109" t="str">
        <f t="shared" si="34"/>
        <v xml:space="preserve"> mod 001 r/m [poslinkis] – ROR registras/atmintis, {1; CL}</v>
      </c>
      <c r="D109" t="str">
        <f t="shared" si="39"/>
        <v xml:space="preserve"> mod 001 r/m [poslinkis]</v>
      </c>
      <c r="E109" t="str">
        <f t="shared" si="35"/>
        <v xml:space="preserve"> ROR registras/atmintis, {1; CL}</v>
      </c>
      <c r="F109" s="2">
        <v>208</v>
      </c>
      <c r="G109" t="str">
        <f t="shared" si="36"/>
        <v>1101 00v0</v>
      </c>
      <c r="H109" t="str">
        <f t="shared" si="37"/>
        <v>1101 00v1</v>
      </c>
      <c r="I109" t="str">
        <f>SUBSTITUTE(B109,"vw", "00", 1)</f>
        <v>1101 0000</v>
      </c>
      <c r="J109" t="str">
        <f>SUBSTITUTE($B109,"vw", "01", 1)</f>
        <v>1101 0001</v>
      </c>
      <c r="K109" t="str">
        <f>SUBSTITUTE($B109,"vw", "10", 1)</f>
        <v>1101 0010</v>
      </c>
      <c r="L109" t="str">
        <f>SUBSTITUTE($B109,"vw", "11", 1)</f>
        <v>1101 0011</v>
      </c>
    </row>
    <row r="110" spans="1:12" x14ac:dyDescent="0.3">
      <c r="A110" t="s">
        <v>65</v>
      </c>
      <c r="B110" t="str">
        <f t="shared" si="38"/>
        <v>1001 1110</v>
      </c>
      <c r="C110" t="str">
        <f t="shared" si="34"/>
        <v xml:space="preserve"> – SAHF</v>
      </c>
      <c r="D110" t="str">
        <f t="shared" si="39"/>
        <v/>
      </c>
      <c r="E110" t="str">
        <f t="shared" si="35"/>
        <v xml:space="preserve"> SAHF</v>
      </c>
      <c r="F110" s="2">
        <v>158</v>
      </c>
      <c r="G110" t="str">
        <f t="shared" si="36"/>
        <v>1001 1110</v>
      </c>
      <c r="H110" t="str">
        <f t="shared" si="37"/>
        <v>1001 1110</v>
      </c>
      <c r="I110" t="str">
        <f>SUBSTITUTE(G110,"d", "0", 1)</f>
        <v>1001 1110</v>
      </c>
      <c r="J110" t="str">
        <f>SUBSTITUTE(G110,"d", "1", 1)</f>
        <v>1001 1110</v>
      </c>
      <c r="K110" t="str">
        <f>SUBSTITUTE(H110,"d", "0", 1)</f>
        <v>1001 1110</v>
      </c>
      <c r="L110" t="str">
        <f>SUBSTITUTE(H110,"d", "1", 1)</f>
        <v>1001 1110</v>
      </c>
    </row>
    <row r="111" spans="1:12" x14ac:dyDescent="0.3">
      <c r="A111" t="s">
        <v>93</v>
      </c>
      <c r="B111" t="str">
        <f t="shared" si="38"/>
        <v>1101 00vw</v>
      </c>
      <c r="C111" t="str">
        <f t="shared" si="34"/>
        <v xml:space="preserve"> mod 111 r/m [poslinkis] – SAR registras/atmintis, {1; CL}</v>
      </c>
      <c r="D111" t="str">
        <f t="shared" si="39"/>
        <v xml:space="preserve"> mod 111 r/m [poslinkis]</v>
      </c>
      <c r="E111" t="str">
        <f t="shared" si="35"/>
        <v xml:space="preserve"> SAR registras/atmintis, {1; CL}</v>
      </c>
      <c r="F111" s="2">
        <v>208</v>
      </c>
      <c r="G111" t="str">
        <f t="shared" si="36"/>
        <v>1101 00v0</v>
      </c>
      <c r="H111" t="str">
        <f t="shared" si="37"/>
        <v>1101 00v1</v>
      </c>
      <c r="I111" t="str">
        <f>SUBSTITUTE(B111,"vw", "00", 1)</f>
        <v>1101 0000</v>
      </c>
      <c r="J111" t="str">
        <f>SUBSTITUTE($B111,"vw", "01", 1)</f>
        <v>1101 0001</v>
      </c>
      <c r="K111" t="str">
        <f>SUBSTITUTE($B111,"vw", "10", 1)</f>
        <v>1101 0010</v>
      </c>
      <c r="L111" t="str">
        <f>SUBSTITUTE($B111,"vw", "11", 1)</f>
        <v>1101 0011</v>
      </c>
    </row>
    <row r="112" spans="1:12" x14ac:dyDescent="0.3">
      <c r="A112" t="s">
        <v>8</v>
      </c>
      <c r="B112" t="str">
        <f t="shared" si="38"/>
        <v>0001 10dw</v>
      </c>
      <c r="C112" t="str">
        <f t="shared" si="34"/>
        <v xml:space="preserve"> mod reg r/m [poslinkis] – SBB registras -= registras/atmintis</v>
      </c>
      <c r="D112" t="str">
        <f t="shared" si="39"/>
        <v xml:space="preserve"> mod reg r/m [poslinkis]</v>
      </c>
      <c r="E112" t="str">
        <f t="shared" si="35"/>
        <v xml:space="preserve"> SBB registras -= registras/atmintis</v>
      </c>
      <c r="F112" s="2">
        <v>24</v>
      </c>
      <c r="G112" t="str">
        <f t="shared" si="36"/>
        <v>0001 10d0</v>
      </c>
      <c r="H112" t="str">
        <f t="shared" si="37"/>
        <v>0001 10d1</v>
      </c>
      <c r="I112" t="str">
        <f>SUBSTITUTE(G112,"d", "0", 1)</f>
        <v>0001 1000</v>
      </c>
      <c r="J112" t="str">
        <f>SUBSTITUTE(G112,"d", "1", 1)</f>
        <v>0001 1010</v>
      </c>
      <c r="K112" t="str">
        <f>SUBSTITUTE(H112,"d", "0", 1)</f>
        <v>0001 1001</v>
      </c>
      <c r="L112" t="str">
        <f>SUBSTITUTE(H112,"d", "1", 1)</f>
        <v>0001 1011</v>
      </c>
    </row>
    <row r="113" spans="1:12" x14ac:dyDescent="0.3">
      <c r="A113" t="s">
        <v>9</v>
      </c>
      <c r="B113" t="str">
        <f t="shared" si="38"/>
        <v>0001 110w</v>
      </c>
      <c r="C113" t="str">
        <f t="shared" si="34"/>
        <v xml:space="preserve"> bojb [bovb] – SBB akumuliatorius -= betarpiškas operandas</v>
      </c>
      <c r="D113" t="str">
        <f t="shared" si="39"/>
        <v xml:space="preserve"> bojb [bovb]</v>
      </c>
      <c r="E113" t="str">
        <f t="shared" si="35"/>
        <v xml:space="preserve"> SBB akumuliatorius -= betarpiškas operandas</v>
      </c>
      <c r="F113" s="2">
        <v>28</v>
      </c>
      <c r="G113" t="str">
        <f t="shared" si="36"/>
        <v>0001 1100</v>
      </c>
      <c r="H113" t="str">
        <f t="shared" si="37"/>
        <v>0001 1101</v>
      </c>
      <c r="I113" t="str">
        <f>SUBSTITUTE(G113,"d", "0", 1)</f>
        <v>0001 1100</v>
      </c>
      <c r="J113" t="str">
        <f>SUBSTITUTE(G113,"d", "1", 1)</f>
        <v>0001 1100</v>
      </c>
      <c r="K113" t="str">
        <f>SUBSTITUTE(H113,"d", "0", 1)</f>
        <v>0001 1101</v>
      </c>
      <c r="L113" t="str">
        <f>SUBSTITUTE(H113,"d", "1", 1)</f>
        <v>0001 1101</v>
      </c>
    </row>
    <row r="114" spans="1:12" x14ac:dyDescent="0.3">
      <c r="A114" t="s">
        <v>46</v>
      </c>
      <c r="B114" t="str">
        <f t="shared" si="38"/>
        <v>1000 00sw</v>
      </c>
      <c r="C114" t="str">
        <f t="shared" si="34"/>
        <v xml:space="preserve"> mod 011 r/m [poslinkis] bojb [bovb] – SBB registras/atmintis -= betarpiškas</v>
      </c>
      <c r="D114" t="str">
        <f t="shared" si="39"/>
        <v xml:space="preserve"> mod 011 r/m [poslinkis] bojb [bovb]</v>
      </c>
      <c r="E114" t="str">
        <f t="shared" si="35"/>
        <v xml:space="preserve"> SBB registras/atmintis -= betarpiškas</v>
      </c>
      <c r="F114" s="2">
        <v>128</v>
      </c>
      <c r="G114" t="str">
        <f t="shared" si="36"/>
        <v>1000 00s0</v>
      </c>
      <c r="H114" t="str">
        <f t="shared" si="37"/>
        <v>1000 00s1</v>
      </c>
      <c r="I114" t="str">
        <f>SUBSTITUTE($B114,"sw", "00", 1)</f>
        <v>1000 0000</v>
      </c>
      <c r="J114" t="str">
        <f>SUBSTITUTE($B114,"sw", "01", 1)</f>
        <v>1000 0001</v>
      </c>
      <c r="K114" t="str">
        <f>SUBSTITUTE($B114,"sw", "10", 1)</f>
        <v>1000 0010</v>
      </c>
      <c r="L114" t="str">
        <f>SUBSTITUTE($B114,"sw", "11", 1)</f>
        <v>1000 0011</v>
      </c>
    </row>
    <row r="115" spans="1:12" x14ac:dyDescent="0.3">
      <c r="A115" t="s">
        <v>74</v>
      </c>
      <c r="B115" t="str">
        <f t="shared" si="38"/>
        <v>1010 111w</v>
      </c>
      <c r="C115" t="str">
        <f t="shared" si="34"/>
        <v xml:space="preserve"> – SCASB; SCASW</v>
      </c>
      <c r="D115" t="str">
        <f t="shared" si="39"/>
        <v/>
      </c>
      <c r="E115" t="str">
        <f t="shared" si="35"/>
        <v xml:space="preserve"> SCASB; SCASW</v>
      </c>
      <c r="F115" s="2">
        <v>174</v>
      </c>
      <c r="G115" t="str">
        <f t="shared" si="36"/>
        <v>1010 1110</v>
      </c>
      <c r="H115" t="str">
        <f t="shared" si="37"/>
        <v>1010 1111</v>
      </c>
      <c r="I115" t="str">
        <f>SUBSTITUTE(G115,"d", "0", 1)</f>
        <v>1010 1110</v>
      </c>
      <c r="J115" t="str">
        <f>SUBSTITUTE(G115,"d", "1", 1)</f>
        <v>1010 1110</v>
      </c>
      <c r="K115" t="str">
        <f>SUBSTITUTE(H115,"d", "0", 1)</f>
        <v>1010 1111</v>
      </c>
      <c r="L115" t="str">
        <f>SUBSTITUTE(H115,"d", "1", 1)</f>
        <v>1010 1111</v>
      </c>
    </row>
    <row r="116" spans="1:12" x14ac:dyDescent="0.3">
      <c r="A116" t="s">
        <v>12</v>
      </c>
      <c r="B116" t="str">
        <f t="shared" si="38"/>
        <v>001sr 110</v>
      </c>
      <c r="C116" t="str">
        <f t="shared" si="34"/>
        <v xml:space="preserve"> – segmento registro keitimo prefiksas</v>
      </c>
      <c r="D116" t="str">
        <f t="shared" si="39"/>
        <v/>
      </c>
      <c r="E116" t="str">
        <f t="shared" si="35"/>
        <v xml:space="preserve"> segmento registro keitimo prefiksas</v>
      </c>
      <c r="F116" s="2">
        <v>38</v>
      </c>
      <c r="G116" t="str">
        <f t="shared" si="36"/>
        <v>001sr 110</v>
      </c>
      <c r="H116" t="str">
        <f t="shared" si="37"/>
        <v>001sr 110</v>
      </c>
      <c r="I116" t="str">
        <f>SUBSTITUTE(B116,"sr", "00", 1)</f>
        <v>00100 110</v>
      </c>
      <c r="J116" t="str">
        <f>SUBSTITUTE(B116,"sr", "01", 1)</f>
        <v>00101 110</v>
      </c>
      <c r="K116" t="str">
        <f>SUBSTITUTE(B116,"sr", "10", 1)</f>
        <v>00110 110</v>
      </c>
      <c r="L116" t="str">
        <f>SUBSTITUTE(B116,"sr", "11", 1)</f>
        <v>00111 110</v>
      </c>
    </row>
    <row r="117" spans="1:12" x14ac:dyDescent="0.3">
      <c r="A117" t="s">
        <v>91</v>
      </c>
      <c r="B117" t="str">
        <f t="shared" si="38"/>
        <v>1101 00vw</v>
      </c>
      <c r="C117" t="str">
        <f t="shared" si="34"/>
        <v xml:space="preserve"> mod 100 r/m [poslinkis] – SHL registras/atmintis, {1; CL};</v>
      </c>
      <c r="D117" t="str">
        <f t="shared" si="39"/>
        <v xml:space="preserve"> mod 100 r/m [poslinkis]</v>
      </c>
      <c r="E117" t="str">
        <f t="shared" si="35"/>
        <v xml:space="preserve"> SHL registras/atmintis, {1; CL};</v>
      </c>
      <c r="F117" s="2">
        <v>208</v>
      </c>
      <c r="G117" t="str">
        <f t="shared" si="36"/>
        <v>1101 00v0</v>
      </c>
      <c r="H117" t="str">
        <f t="shared" si="37"/>
        <v>1101 00v1</v>
      </c>
      <c r="I117" t="str">
        <f>SUBSTITUTE(B117,"vw", "00", 1)</f>
        <v>1101 0000</v>
      </c>
      <c r="J117" t="str">
        <f>SUBSTITUTE($B117,"vw", "01", 1)</f>
        <v>1101 0001</v>
      </c>
      <c r="K117" t="str">
        <f>SUBSTITUTE($B117,"vw", "10", 1)</f>
        <v>1101 0010</v>
      </c>
      <c r="L117" t="str">
        <f>SUBSTITUTE($B117,"vw", "11", 1)</f>
        <v>1101 0011</v>
      </c>
    </row>
    <row r="118" spans="1:12" x14ac:dyDescent="0.3">
      <c r="A118" t="s">
        <v>92</v>
      </c>
      <c r="B118" t="str">
        <f t="shared" si="38"/>
        <v>1101 00vw</v>
      </c>
      <c r="C118" t="str">
        <f t="shared" si="34"/>
        <v xml:space="preserve"> mod 101 r/m [poslinkis] – SHR registras/atmintis, {1; CL}</v>
      </c>
      <c r="D118" t="str">
        <f t="shared" si="39"/>
        <v xml:space="preserve"> mod 101 r/m [poslinkis]</v>
      </c>
      <c r="E118" t="str">
        <f t="shared" si="35"/>
        <v xml:space="preserve"> SHR registras/atmintis, {1; CL}</v>
      </c>
      <c r="F118" s="2">
        <v>208</v>
      </c>
      <c r="G118" t="str">
        <f t="shared" si="36"/>
        <v>1101 00v0</v>
      </c>
      <c r="H118" t="str">
        <f t="shared" si="37"/>
        <v>1101 00v1</v>
      </c>
      <c r="I118" t="str">
        <f>SUBSTITUTE(B118,"vw", "00", 1)</f>
        <v>1101 0000</v>
      </c>
      <c r="J118" t="str">
        <f>SUBSTITUTE($B118,"vw", "01", 1)</f>
        <v>1101 0001</v>
      </c>
      <c r="K118" t="str">
        <f>SUBSTITUTE($B118,"vw", "10", 1)</f>
        <v>1101 0010</v>
      </c>
      <c r="L118" t="str">
        <f>SUBSTITUTE($B118,"vw", "11", 1)</f>
        <v>1101 0011</v>
      </c>
    </row>
    <row r="119" spans="1:12" x14ac:dyDescent="0.3">
      <c r="A119" t="s">
        <v>123</v>
      </c>
      <c r="B119" t="str">
        <f t="shared" si="38"/>
        <v>1111 1001</v>
      </c>
      <c r="C119" t="str">
        <f t="shared" si="34"/>
        <v xml:space="preserve"> – STC</v>
      </c>
      <c r="D119" t="str">
        <f t="shared" si="39"/>
        <v/>
      </c>
      <c r="E119" t="str">
        <f t="shared" si="35"/>
        <v xml:space="preserve"> STC</v>
      </c>
      <c r="F119" s="2">
        <v>249</v>
      </c>
      <c r="G119" t="str">
        <f t="shared" si="36"/>
        <v>1111 1001</v>
      </c>
      <c r="H119" t="str">
        <f t="shared" si="37"/>
        <v>1111 1001</v>
      </c>
      <c r="I119" t="str">
        <f t="shared" ref="I119:I124" si="44">SUBSTITUTE(G119,"d", "0", 1)</f>
        <v>1111 1001</v>
      </c>
      <c r="J119" t="str">
        <f t="shared" ref="J119:J124" si="45">SUBSTITUTE(G119,"d", "1", 1)</f>
        <v>1111 1001</v>
      </c>
      <c r="K119" t="str">
        <f t="shared" ref="K119:K124" si="46">SUBSTITUTE(H119,"d", "0", 1)</f>
        <v>1111 1001</v>
      </c>
      <c r="L119" t="str">
        <f t="shared" ref="L119:L124" si="47">SUBSTITUTE(H119,"d", "1", 1)</f>
        <v>1111 1001</v>
      </c>
    </row>
    <row r="120" spans="1:12" x14ac:dyDescent="0.3">
      <c r="A120" t="s">
        <v>127</v>
      </c>
      <c r="B120" t="str">
        <f t="shared" si="38"/>
        <v>1111 1101</v>
      </c>
      <c r="C120" t="str">
        <f t="shared" si="34"/>
        <v xml:space="preserve"> – STD</v>
      </c>
      <c r="D120" t="str">
        <f t="shared" si="39"/>
        <v/>
      </c>
      <c r="E120" t="str">
        <f t="shared" si="35"/>
        <v xml:space="preserve"> STD</v>
      </c>
      <c r="F120" s="2">
        <v>253</v>
      </c>
      <c r="G120" t="str">
        <f t="shared" si="36"/>
        <v>1111 1101</v>
      </c>
      <c r="H120" t="str">
        <f t="shared" si="37"/>
        <v>1111 1101</v>
      </c>
      <c r="I120" t="str">
        <f t="shared" si="44"/>
        <v>1111 1101</v>
      </c>
      <c r="J120" t="str">
        <f t="shared" si="45"/>
        <v>1111 1101</v>
      </c>
      <c r="K120" t="str">
        <f t="shared" si="46"/>
        <v>1111 1101</v>
      </c>
      <c r="L120" t="str">
        <f t="shared" si="47"/>
        <v>1111 1101</v>
      </c>
    </row>
    <row r="121" spans="1:12" x14ac:dyDescent="0.3">
      <c r="A121" t="s">
        <v>125</v>
      </c>
      <c r="B121" t="str">
        <f t="shared" si="38"/>
        <v>1111 1011</v>
      </c>
      <c r="C121" t="str">
        <f t="shared" si="34"/>
        <v xml:space="preserve"> – STI</v>
      </c>
      <c r="D121" t="str">
        <f t="shared" si="39"/>
        <v/>
      </c>
      <c r="E121" t="str">
        <f t="shared" si="35"/>
        <v xml:space="preserve"> STI</v>
      </c>
      <c r="F121" s="2">
        <v>251</v>
      </c>
      <c r="G121" t="str">
        <f t="shared" si="36"/>
        <v>1111 1011</v>
      </c>
      <c r="H121" t="str">
        <f t="shared" si="37"/>
        <v>1111 1011</v>
      </c>
      <c r="I121" t="str">
        <f t="shared" si="44"/>
        <v>1111 1011</v>
      </c>
      <c r="J121" t="str">
        <f t="shared" si="45"/>
        <v>1111 1011</v>
      </c>
      <c r="K121" t="str">
        <f t="shared" si="46"/>
        <v>1111 1011</v>
      </c>
      <c r="L121" t="str">
        <f t="shared" si="47"/>
        <v>1111 1011</v>
      </c>
    </row>
    <row r="122" spans="1:12" x14ac:dyDescent="0.3">
      <c r="A122" t="s">
        <v>72</v>
      </c>
      <c r="B122" t="str">
        <f t="shared" si="38"/>
        <v>1010 101w</v>
      </c>
      <c r="C122" t="str">
        <f t="shared" si="34"/>
        <v xml:space="preserve"> – STOSB; STOSW</v>
      </c>
      <c r="D122" t="str">
        <f t="shared" si="39"/>
        <v/>
      </c>
      <c r="E122" t="str">
        <f t="shared" si="35"/>
        <v xml:space="preserve"> STOSB; STOSW</v>
      </c>
      <c r="F122" s="2">
        <v>170</v>
      </c>
      <c r="G122" t="str">
        <f t="shared" si="36"/>
        <v>1010 1010</v>
      </c>
      <c r="H122" t="str">
        <f t="shared" si="37"/>
        <v>1010 1011</v>
      </c>
      <c r="I122" t="str">
        <f t="shared" si="44"/>
        <v>1010 1010</v>
      </c>
      <c r="J122" t="str">
        <f t="shared" si="45"/>
        <v>1010 1010</v>
      </c>
      <c r="K122" t="str">
        <f t="shared" si="46"/>
        <v>1010 1011</v>
      </c>
      <c r="L122" t="str">
        <f t="shared" si="47"/>
        <v>1010 1011</v>
      </c>
    </row>
    <row r="123" spans="1:12" x14ac:dyDescent="0.3">
      <c r="A123" t="s">
        <v>14</v>
      </c>
      <c r="B123" t="str">
        <f t="shared" si="38"/>
        <v>0010 10dw</v>
      </c>
      <c r="C123" t="str">
        <f t="shared" si="34"/>
        <v xml:space="preserve"> mod reg r/m [poslinkis] – SUB registras -= registras/atmintis</v>
      </c>
      <c r="D123" t="str">
        <f t="shared" si="39"/>
        <v xml:space="preserve"> mod reg r/m [poslinkis]</v>
      </c>
      <c r="E123" t="str">
        <f t="shared" si="35"/>
        <v xml:space="preserve"> SUB registras -= registras/atmintis</v>
      </c>
      <c r="F123" s="2">
        <v>40</v>
      </c>
      <c r="G123" t="str">
        <f t="shared" si="36"/>
        <v>0010 10d0</v>
      </c>
      <c r="H123" t="str">
        <f t="shared" si="37"/>
        <v>0010 10d1</v>
      </c>
      <c r="I123" t="str">
        <f t="shared" si="44"/>
        <v>0010 1000</v>
      </c>
      <c r="J123" t="str">
        <f t="shared" si="45"/>
        <v>0010 1010</v>
      </c>
      <c r="K123" t="str">
        <f t="shared" si="46"/>
        <v>0010 1001</v>
      </c>
      <c r="L123" t="str">
        <f t="shared" si="47"/>
        <v>0010 1011</v>
      </c>
    </row>
    <row r="124" spans="1:12" x14ac:dyDescent="0.3">
      <c r="A124" t="s">
        <v>15</v>
      </c>
      <c r="B124" t="str">
        <f t="shared" si="38"/>
        <v>0010 110w</v>
      </c>
      <c r="C124" t="str">
        <f t="shared" si="34"/>
        <v xml:space="preserve"> bojb [bovb] – SUB akumuliatorius -= betarpiškas operandas</v>
      </c>
      <c r="D124" t="str">
        <f t="shared" si="39"/>
        <v xml:space="preserve"> bojb [bovb]</v>
      </c>
      <c r="E124" t="str">
        <f t="shared" si="35"/>
        <v xml:space="preserve"> SUB akumuliatorius -= betarpiškas operandas</v>
      </c>
      <c r="F124" s="2">
        <v>44</v>
      </c>
      <c r="G124" t="str">
        <f t="shared" si="36"/>
        <v>0010 1100</v>
      </c>
      <c r="H124" t="str">
        <f t="shared" si="37"/>
        <v>0010 1101</v>
      </c>
      <c r="I124" t="str">
        <f t="shared" si="44"/>
        <v>0010 1100</v>
      </c>
      <c r="J124" t="str">
        <f t="shared" si="45"/>
        <v>0010 1100</v>
      </c>
      <c r="K124" t="str">
        <f t="shared" si="46"/>
        <v>0010 1101</v>
      </c>
      <c r="L124" t="str">
        <f t="shared" si="47"/>
        <v>0010 1101</v>
      </c>
    </row>
    <row r="125" spans="1:12" x14ac:dyDescent="0.3">
      <c r="A125" t="s">
        <v>48</v>
      </c>
      <c r="B125" t="str">
        <f t="shared" si="38"/>
        <v>1000 00sw</v>
      </c>
      <c r="C125" t="str">
        <f t="shared" si="34"/>
        <v xml:space="preserve"> mod 101 r/m [poslinkis] bojb [bovb] – SUB registras/atmintis -= betarpiškas</v>
      </c>
      <c r="D125" t="str">
        <f t="shared" si="39"/>
        <v xml:space="preserve"> mod 101 r/m [poslinkis] bojb [bovb]</v>
      </c>
      <c r="E125" t="str">
        <f t="shared" si="35"/>
        <v xml:space="preserve"> SUB registras/atmintis -= betarpiškas</v>
      </c>
      <c r="F125" s="2">
        <v>128</v>
      </c>
      <c r="G125" t="str">
        <f t="shared" si="36"/>
        <v>1000 00s0</v>
      </c>
      <c r="H125" t="str">
        <f t="shared" si="37"/>
        <v>1000 00s1</v>
      </c>
      <c r="I125" t="str">
        <f>SUBSTITUTE($B125,"sw", "00", 1)</f>
        <v>1000 0000</v>
      </c>
      <c r="J125" t="str">
        <f>SUBSTITUTE($B125,"sw", "01", 1)</f>
        <v>1000 0001</v>
      </c>
      <c r="K125" t="str">
        <f>SUBSTITUTE($B125,"sw", "10", 1)</f>
        <v>1000 0010</v>
      </c>
      <c r="L125" t="str">
        <f>SUBSTITUTE($B125,"sw", "11", 1)</f>
        <v>1000 0011</v>
      </c>
    </row>
    <row r="126" spans="1:12" x14ac:dyDescent="0.3">
      <c r="A126" t="s">
        <v>51</v>
      </c>
      <c r="B126" t="str">
        <f t="shared" si="38"/>
        <v>1000 010w</v>
      </c>
      <c r="C126" t="str">
        <f t="shared" si="34"/>
        <v xml:space="preserve"> mod reg r/m [poslinkis] – TEST registras ? registras/atmintis</v>
      </c>
      <c r="D126" t="str">
        <f t="shared" si="39"/>
        <v xml:space="preserve"> mod reg r/m [poslinkis]</v>
      </c>
      <c r="E126" t="str">
        <f t="shared" si="35"/>
        <v xml:space="preserve"> TEST registras ? registras/atmintis</v>
      </c>
      <c r="F126" s="2">
        <v>132</v>
      </c>
      <c r="G126" t="str">
        <f t="shared" si="36"/>
        <v>1000 0100</v>
      </c>
      <c r="H126" t="str">
        <f t="shared" si="37"/>
        <v>1000 0101</v>
      </c>
      <c r="I126" t="str">
        <f>SUBSTITUTE($B126,"w", "0", 1)</f>
        <v>1000 0100</v>
      </c>
      <c r="J126" t="str">
        <f>SUBSTITUTE(B126,"w", "1", 1)</f>
        <v>1000 0101</v>
      </c>
      <c r="K126" t="str">
        <f>SUBSTITUTE(B126,"w", "0", 1)</f>
        <v>1000 0100</v>
      </c>
      <c r="L126" t="str">
        <f>SUBSTITUTE(B126,"w", "1", 1)</f>
        <v>1000 0101</v>
      </c>
    </row>
    <row r="127" spans="1:12" x14ac:dyDescent="0.3">
      <c r="A127" t="s">
        <v>71</v>
      </c>
      <c r="B127" t="str">
        <f t="shared" si="38"/>
        <v>1010 100w</v>
      </c>
      <c r="C127" t="str">
        <f t="shared" si="34"/>
        <v xml:space="preserve"> bojb [bovb] – TEST akumuliatorius ? betarpiškas operandas</v>
      </c>
      <c r="D127" t="str">
        <f t="shared" si="39"/>
        <v xml:space="preserve"> bojb [bovb]</v>
      </c>
      <c r="E127" t="str">
        <f t="shared" si="35"/>
        <v xml:space="preserve"> TEST akumuliatorius ? betarpiškas operandas</v>
      </c>
      <c r="F127" s="2">
        <v>168</v>
      </c>
      <c r="G127" t="str">
        <f t="shared" si="36"/>
        <v>1010 1000</v>
      </c>
      <c r="H127" t="str">
        <f t="shared" si="37"/>
        <v>1010 1001</v>
      </c>
      <c r="I127" t="str">
        <f t="shared" ref="I127:I134" si="48">SUBSTITUTE(G127,"d", "0", 1)</f>
        <v>1010 1000</v>
      </c>
      <c r="J127" t="str">
        <f t="shared" ref="J127:J134" si="49">SUBSTITUTE(G127,"d", "1", 1)</f>
        <v>1010 1000</v>
      </c>
      <c r="K127" t="str">
        <f t="shared" ref="K127:K134" si="50">SUBSTITUTE(H127,"d", "0", 1)</f>
        <v>1010 1001</v>
      </c>
      <c r="L127" t="str">
        <f t="shared" ref="L127:L134" si="51">SUBSTITUTE(H127,"d", "1", 1)</f>
        <v>1010 1001</v>
      </c>
    </row>
    <row r="128" spans="1:12" x14ac:dyDescent="0.3">
      <c r="A128" t="s">
        <v>115</v>
      </c>
      <c r="B128" t="str">
        <f t="shared" si="38"/>
        <v>1111 011w</v>
      </c>
      <c r="C128" t="str">
        <f t="shared" si="34"/>
        <v xml:space="preserve"> mod 000 r/m [poslinkis] bojb [bovb] – TEST registras/atmintis ? betarpiškas</v>
      </c>
      <c r="D128" t="str">
        <f t="shared" si="39"/>
        <v xml:space="preserve"> mod 000 r/m [poslinkis] bojb [bovb]</v>
      </c>
      <c r="E128" t="str">
        <f t="shared" si="35"/>
        <v xml:space="preserve"> TEST registras/atmintis ? betarpiškas</v>
      </c>
      <c r="F128" s="2">
        <v>246</v>
      </c>
      <c r="G128" t="str">
        <f t="shared" si="36"/>
        <v>1111 0110</v>
      </c>
      <c r="H128" t="str">
        <f t="shared" si="37"/>
        <v>1111 0111</v>
      </c>
      <c r="I128" t="str">
        <f t="shared" si="48"/>
        <v>1111 0110</v>
      </c>
      <c r="J128" t="str">
        <f t="shared" si="49"/>
        <v>1111 0110</v>
      </c>
      <c r="K128" t="str">
        <f t="shared" si="50"/>
        <v>1111 0111</v>
      </c>
      <c r="L128" t="str">
        <f t="shared" si="51"/>
        <v>1111 0111</v>
      </c>
    </row>
    <row r="129" spans="1:12" x14ac:dyDescent="0.3">
      <c r="A129" t="s">
        <v>62</v>
      </c>
      <c r="B129" t="str">
        <f t="shared" si="38"/>
        <v>1001 1011</v>
      </c>
      <c r="C129" t="str">
        <f t="shared" ref="C129:C135" si="52">RIGHT(A129, LEN(A129)-9)</f>
        <v xml:space="preserve"> – WAIT</v>
      </c>
      <c r="D129" t="str">
        <f t="shared" si="39"/>
        <v/>
      </c>
      <c r="E129" t="str">
        <f t="shared" ref="E129:E135" si="53">RIGHT(A129,LEN(A129)-FIND("–",A129))</f>
        <v xml:space="preserve"> WAIT</v>
      </c>
      <c r="F129" s="2">
        <v>155</v>
      </c>
      <c r="G129" t="str">
        <f t="shared" ref="G129:G135" si="54">SUBSTITUTE(B129,"w", "0", 1)</f>
        <v>1001 1011</v>
      </c>
      <c r="H129" t="str">
        <f t="shared" ref="H129:H135" si="55">SUBSTITUTE(B129,"w", "1", 1)</f>
        <v>1001 1011</v>
      </c>
      <c r="I129" t="str">
        <f t="shared" si="48"/>
        <v>1001 1011</v>
      </c>
      <c r="J129" t="str">
        <f t="shared" si="49"/>
        <v>1001 1011</v>
      </c>
      <c r="K129" t="str">
        <f t="shared" si="50"/>
        <v>1001 1011</v>
      </c>
      <c r="L129" t="str">
        <f t="shared" si="51"/>
        <v>1001 1011</v>
      </c>
    </row>
    <row r="130" spans="1:12" x14ac:dyDescent="0.3">
      <c r="A130" t="s">
        <v>52</v>
      </c>
      <c r="B130" t="str">
        <f t="shared" si="38"/>
        <v>1000 011w</v>
      </c>
      <c r="C130" t="str">
        <f t="shared" si="52"/>
        <v xml:space="preserve"> mod reg r/m [poslinkis] – XCHG registras  registras/atmintis</v>
      </c>
      <c r="D130" t="str">
        <f t="shared" si="39"/>
        <v xml:space="preserve"> mod reg r/m [poslinkis]</v>
      </c>
      <c r="E130" t="str">
        <f t="shared" si="53"/>
        <v xml:space="preserve"> XCHG registras  registras/atmintis</v>
      </c>
      <c r="F130" s="2">
        <v>134</v>
      </c>
      <c r="G130" t="str">
        <f t="shared" si="54"/>
        <v>1000 0110</v>
      </c>
      <c r="H130" t="str">
        <f t="shared" si="55"/>
        <v>1000 0111</v>
      </c>
      <c r="I130" t="str">
        <f t="shared" si="48"/>
        <v>1000 0110</v>
      </c>
      <c r="J130" t="str">
        <f t="shared" si="49"/>
        <v>1000 0110</v>
      </c>
      <c r="K130" t="str">
        <f t="shared" si="50"/>
        <v>1000 0111</v>
      </c>
      <c r="L130" t="str">
        <f t="shared" si="51"/>
        <v>1000 0111</v>
      </c>
    </row>
    <row r="131" spans="1:12" x14ac:dyDescent="0.3">
      <c r="A131" t="s">
        <v>58</v>
      </c>
      <c r="B131" t="str">
        <f t="shared" si="38"/>
        <v>1001 0reg</v>
      </c>
      <c r="C131" t="str">
        <f t="shared" si="52"/>
        <v xml:space="preserve"> – XCHG registras  ax</v>
      </c>
      <c r="D131" t="str">
        <f t="shared" si="39"/>
        <v/>
      </c>
      <c r="E131" t="str">
        <f t="shared" si="53"/>
        <v xml:space="preserve"> XCHG registras  ax</v>
      </c>
      <c r="F131" s="2">
        <v>144</v>
      </c>
      <c r="G131" t="str">
        <f t="shared" si="54"/>
        <v>1001 0reg</v>
      </c>
      <c r="H131" t="str">
        <f t="shared" si="55"/>
        <v>1001 0reg</v>
      </c>
      <c r="I131" t="str">
        <f t="shared" si="48"/>
        <v>1001 0reg</v>
      </c>
      <c r="J131" t="str">
        <f t="shared" si="49"/>
        <v>1001 0reg</v>
      </c>
      <c r="K131" t="str">
        <f t="shared" si="50"/>
        <v>1001 0reg</v>
      </c>
      <c r="L131" t="str">
        <f t="shared" si="51"/>
        <v>1001 0reg</v>
      </c>
    </row>
    <row r="132" spans="1:12" x14ac:dyDescent="0.3">
      <c r="A132" t="s">
        <v>96</v>
      </c>
      <c r="B132" t="str">
        <f t="shared" ref="B132:B135" si="56">LEFT(A132, 9)</f>
        <v>1101 0111</v>
      </c>
      <c r="C132" t="str">
        <f t="shared" si="52"/>
        <v xml:space="preserve"> – XLAT</v>
      </c>
      <c r="D132" t="str">
        <f t="shared" ref="D132:D135" si="57">LEFT(C132, FIND(" –", C132)-1)</f>
        <v/>
      </c>
      <c r="E132" t="str">
        <f t="shared" si="53"/>
        <v xml:space="preserve"> XLAT</v>
      </c>
      <c r="F132" s="2">
        <v>215</v>
      </c>
      <c r="G132" t="str">
        <f t="shared" si="54"/>
        <v>1101 0111</v>
      </c>
      <c r="H132" t="str">
        <f t="shared" si="55"/>
        <v>1101 0111</v>
      </c>
      <c r="I132" t="str">
        <f t="shared" si="48"/>
        <v>1101 0111</v>
      </c>
      <c r="J132" t="str">
        <f t="shared" si="49"/>
        <v>1101 0111</v>
      </c>
      <c r="K132" t="str">
        <f t="shared" si="50"/>
        <v>1101 0111</v>
      </c>
      <c r="L132" t="str">
        <f t="shared" si="51"/>
        <v>1101 0111</v>
      </c>
    </row>
    <row r="133" spans="1:12" x14ac:dyDescent="0.3">
      <c r="A133" t="s">
        <v>17</v>
      </c>
      <c r="B133" t="str">
        <f t="shared" si="56"/>
        <v>0011 00dw</v>
      </c>
      <c r="C133" t="str">
        <f t="shared" si="52"/>
        <v xml:space="preserve"> mod reg r/m [poslinkis] – XOR registras | registras/atmintis</v>
      </c>
      <c r="D133" t="str">
        <f t="shared" si="57"/>
        <v xml:space="preserve"> mod reg r/m [poslinkis]</v>
      </c>
      <c r="E133" t="str">
        <f t="shared" si="53"/>
        <v xml:space="preserve"> XOR registras | registras/atmintis</v>
      </c>
      <c r="F133" s="2">
        <v>48</v>
      </c>
      <c r="G133" t="str">
        <f t="shared" si="54"/>
        <v>0011 00d0</v>
      </c>
      <c r="H133" t="str">
        <f t="shared" si="55"/>
        <v>0011 00d1</v>
      </c>
      <c r="I133" t="str">
        <f t="shared" si="48"/>
        <v>0011 0000</v>
      </c>
      <c r="J133" t="str">
        <f t="shared" si="49"/>
        <v>0011 0010</v>
      </c>
      <c r="K133" t="str">
        <f t="shared" si="50"/>
        <v>0011 0001</v>
      </c>
      <c r="L133" t="str">
        <f t="shared" si="51"/>
        <v>0011 0011</v>
      </c>
    </row>
    <row r="134" spans="1:12" x14ac:dyDescent="0.3">
      <c r="A134" t="s">
        <v>18</v>
      </c>
      <c r="B134" t="str">
        <f t="shared" si="56"/>
        <v>0011 010w</v>
      </c>
      <c r="C134" t="str">
        <f t="shared" si="52"/>
        <v xml:space="preserve"> bojb [bovb] – XOR akumuliatorius | betarpiškas operandas</v>
      </c>
      <c r="D134" t="str">
        <f t="shared" si="57"/>
        <v xml:space="preserve"> bojb [bovb]</v>
      </c>
      <c r="E134" t="str">
        <f t="shared" si="53"/>
        <v xml:space="preserve"> XOR akumuliatorius | betarpiškas operandas</v>
      </c>
      <c r="F134" s="2">
        <v>52</v>
      </c>
      <c r="G134" t="str">
        <f t="shared" si="54"/>
        <v>0011 0100</v>
      </c>
      <c r="H134" t="str">
        <f t="shared" si="55"/>
        <v>0011 0101</v>
      </c>
      <c r="I134" t="str">
        <f t="shared" si="48"/>
        <v>0011 0100</v>
      </c>
      <c r="J134" t="str">
        <f t="shared" si="49"/>
        <v>0011 0100</v>
      </c>
      <c r="K134" t="str">
        <f t="shared" si="50"/>
        <v>0011 0101</v>
      </c>
      <c r="L134" t="str">
        <f t="shared" si="51"/>
        <v>0011 0101</v>
      </c>
    </row>
    <row r="135" spans="1:12" x14ac:dyDescent="0.3">
      <c r="A135" t="s">
        <v>49</v>
      </c>
      <c r="B135" t="str">
        <f t="shared" si="56"/>
        <v>1000 00sw</v>
      </c>
      <c r="C135" t="str">
        <f t="shared" si="52"/>
        <v xml:space="preserve"> mod 110 r/m [poslinkis] bojb [bovb] – XOR registras/atmintis | betarpiškas</v>
      </c>
      <c r="D135" t="str">
        <f t="shared" si="57"/>
        <v xml:space="preserve"> mod 110 r/m [poslinkis] bojb [bovb]</v>
      </c>
      <c r="E135" t="str">
        <f t="shared" si="53"/>
        <v xml:space="preserve"> XOR registras/atmintis | betarpiškas</v>
      </c>
      <c r="F135" s="2">
        <v>128</v>
      </c>
      <c r="G135" t="str">
        <f t="shared" si="54"/>
        <v>1000 00s0</v>
      </c>
      <c r="H135" t="str">
        <f t="shared" si="55"/>
        <v>1000 00s1</v>
      </c>
      <c r="I135" t="str">
        <f>SUBSTITUTE($B135,"sw", "00", 1)</f>
        <v>1000 0000</v>
      </c>
      <c r="J135" t="str">
        <f>SUBSTITUTE($B135,"sw", "01", 1)</f>
        <v>1000 0001</v>
      </c>
      <c r="K135" t="str">
        <f>SUBSTITUTE($B135,"sw", "10", 1)</f>
        <v>1000 0010</v>
      </c>
      <c r="L135" t="str">
        <f>SUBSTITUTE($B135,"sw", "11", 1)</f>
        <v>1000 0011</v>
      </c>
    </row>
  </sheetData>
  <sortState ref="N1:N136">
    <sortCondition ref="N1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1"/>
  <sheetViews>
    <sheetView topLeftCell="A38" workbookViewId="0">
      <selection activeCell="C8" sqref="C8"/>
    </sheetView>
  </sheetViews>
  <sheetFormatPr defaultRowHeight="14.4" x14ac:dyDescent="0.3"/>
  <cols>
    <col min="1" max="1" width="26.6640625" customWidth="1"/>
    <col min="2" max="2" width="27.6640625" customWidth="1"/>
    <col min="3" max="3" width="41.33203125" customWidth="1"/>
    <col min="4" max="7" width="10.77734375" customWidth="1"/>
    <col min="8" max="8" width="19.33203125" customWidth="1"/>
    <col min="9" max="9" width="18.6640625" customWidth="1"/>
    <col min="10" max="10" width="17.5546875" customWidth="1"/>
    <col min="11" max="11" width="16.88671875" customWidth="1"/>
  </cols>
  <sheetData>
    <row r="1" spans="1:9" x14ac:dyDescent="0.3">
      <c r="A1" t="s">
        <v>158</v>
      </c>
      <c r="B1" t="s">
        <v>246</v>
      </c>
      <c r="C1" t="s">
        <v>247</v>
      </c>
      <c r="D1" s="2"/>
      <c r="E1" s="2"/>
      <c r="F1" s="2"/>
      <c r="G1" s="2"/>
    </row>
    <row r="2" spans="1:9" x14ac:dyDescent="0.3">
      <c r="A2" t="s">
        <v>157</v>
      </c>
      <c r="B2" t="s">
        <v>248</v>
      </c>
      <c r="C2" t="s">
        <v>135</v>
      </c>
      <c r="D2" s="2"/>
      <c r="E2" s="2"/>
      <c r="F2" s="2"/>
      <c r="G2" s="2"/>
    </row>
    <row r="3" spans="1:9" x14ac:dyDescent="0.3">
      <c r="A3" t="s">
        <v>156</v>
      </c>
      <c r="B3" t="s">
        <v>249</v>
      </c>
      <c r="C3" t="s">
        <v>250</v>
      </c>
      <c r="D3" s="2"/>
      <c r="E3" s="2"/>
      <c r="F3" s="2"/>
      <c r="G3" s="2"/>
    </row>
    <row r="4" spans="1:9" x14ac:dyDescent="0.3">
      <c r="A4" t="s">
        <v>155</v>
      </c>
      <c r="B4" t="s">
        <v>249</v>
      </c>
      <c r="C4" t="s">
        <v>251</v>
      </c>
      <c r="D4" s="2"/>
      <c r="E4" s="2"/>
      <c r="F4" s="2"/>
      <c r="G4" s="2"/>
    </row>
    <row r="5" spans="1:9" x14ac:dyDescent="0.3">
      <c r="A5" t="s">
        <v>154</v>
      </c>
      <c r="B5" t="s">
        <v>246</v>
      </c>
      <c r="C5" t="s">
        <v>252</v>
      </c>
      <c r="D5" s="2"/>
      <c r="E5" s="2"/>
      <c r="F5" s="2"/>
      <c r="G5" s="2"/>
    </row>
    <row r="6" spans="1:9" x14ac:dyDescent="0.3">
      <c r="A6" t="s">
        <v>153</v>
      </c>
      <c r="B6" t="s">
        <v>248</v>
      </c>
      <c r="C6" t="s">
        <v>253</v>
      </c>
      <c r="D6" s="2"/>
      <c r="E6" s="2"/>
      <c r="F6" s="2"/>
      <c r="G6" s="2"/>
    </row>
    <row r="7" spans="1:9" x14ac:dyDescent="0.3">
      <c r="A7" t="s">
        <v>152</v>
      </c>
      <c r="B7" t="s">
        <v>246</v>
      </c>
      <c r="C7" t="s">
        <v>254</v>
      </c>
      <c r="D7" s="2"/>
      <c r="E7" s="2"/>
      <c r="F7" s="2"/>
      <c r="G7" s="2"/>
    </row>
    <row r="8" spans="1:9" x14ac:dyDescent="0.3">
      <c r="A8" t="s">
        <v>151</v>
      </c>
      <c r="B8" t="s">
        <v>248</v>
      </c>
      <c r="C8" t="s">
        <v>255</v>
      </c>
      <c r="D8" s="2"/>
      <c r="E8" s="2"/>
      <c r="F8" s="2"/>
      <c r="G8" s="2"/>
    </row>
    <row r="9" spans="1:9" x14ac:dyDescent="0.3">
      <c r="A9" t="s">
        <v>150</v>
      </c>
      <c r="B9" t="s">
        <v>246</v>
      </c>
      <c r="C9" t="s">
        <v>256</v>
      </c>
      <c r="D9" s="2"/>
      <c r="E9" s="2"/>
      <c r="F9" s="2"/>
      <c r="G9" s="2"/>
    </row>
    <row r="10" spans="1:9" x14ac:dyDescent="0.3">
      <c r="A10" t="s">
        <v>149</v>
      </c>
      <c r="B10" t="s">
        <v>248</v>
      </c>
      <c r="C10" t="s">
        <v>257</v>
      </c>
      <c r="D10" s="2"/>
      <c r="E10" s="2"/>
      <c r="F10" s="2"/>
      <c r="G10" s="2"/>
    </row>
    <row r="11" spans="1:9" x14ac:dyDescent="0.3">
      <c r="A11" t="s">
        <v>148</v>
      </c>
      <c r="B11" t="s">
        <v>246</v>
      </c>
      <c r="C11" t="s">
        <v>258</v>
      </c>
      <c r="D11" s="2"/>
      <c r="E11" s="2"/>
      <c r="F11" s="2"/>
      <c r="G11" s="2"/>
    </row>
    <row r="12" spans="1:9" x14ac:dyDescent="0.3">
      <c r="A12" t="s">
        <v>147</v>
      </c>
      <c r="B12" t="s">
        <v>248</v>
      </c>
      <c r="C12" t="s">
        <v>259</v>
      </c>
      <c r="D12" s="2"/>
      <c r="E12" s="2"/>
      <c r="F12" s="2"/>
      <c r="G12" s="2"/>
    </row>
    <row r="13" spans="1:9" x14ac:dyDescent="0.3">
      <c r="A13" t="s">
        <v>146</v>
      </c>
      <c r="B13" t="s">
        <v>249</v>
      </c>
      <c r="C13" t="s">
        <v>260</v>
      </c>
      <c r="D13" s="2"/>
      <c r="E13" s="2"/>
      <c r="F13" s="2"/>
      <c r="G13" s="2"/>
    </row>
    <row r="14" spans="1:9" x14ac:dyDescent="0.3">
      <c r="A14" t="s">
        <v>145</v>
      </c>
      <c r="B14" t="s">
        <v>249</v>
      </c>
      <c r="C14" t="s">
        <v>261</v>
      </c>
      <c r="D14" s="2"/>
      <c r="E14" s="2"/>
      <c r="F14" s="2"/>
      <c r="G14" s="2"/>
    </row>
    <row r="15" spans="1:9" x14ac:dyDescent="0.3">
      <c r="A15" t="s">
        <v>144</v>
      </c>
      <c r="B15" t="s">
        <v>246</v>
      </c>
      <c r="C15" t="s">
        <v>262</v>
      </c>
      <c r="D15" s="2"/>
      <c r="E15" s="2"/>
      <c r="F15" s="2"/>
      <c r="G15" s="2"/>
    </row>
    <row r="16" spans="1:9" x14ac:dyDescent="0.3">
      <c r="A16" t="s">
        <v>143</v>
      </c>
      <c r="B16" t="s">
        <v>248</v>
      </c>
      <c r="C16" t="s">
        <v>263</v>
      </c>
      <c r="D16" s="2"/>
      <c r="E16" s="2"/>
      <c r="F16" s="2"/>
      <c r="G16" s="2"/>
    </row>
    <row r="17" spans="1:7" x14ac:dyDescent="0.3">
      <c r="A17" t="s">
        <v>171</v>
      </c>
      <c r="B17" t="s">
        <v>249</v>
      </c>
      <c r="C17" t="s">
        <v>264</v>
      </c>
      <c r="D17" s="2"/>
      <c r="E17" s="2"/>
      <c r="F17" s="2"/>
      <c r="G17" s="2"/>
    </row>
    <row r="18" spans="1:7" x14ac:dyDescent="0.3">
      <c r="A18" t="s">
        <v>173</v>
      </c>
      <c r="B18" t="s">
        <v>246</v>
      </c>
      <c r="C18" t="s">
        <v>265</v>
      </c>
      <c r="D18" s="2"/>
      <c r="E18" s="2"/>
      <c r="F18" s="2"/>
      <c r="G18" s="2"/>
    </row>
    <row r="19" spans="1:7" x14ac:dyDescent="0.3">
      <c r="A19" t="s">
        <v>172</v>
      </c>
      <c r="B19" t="s">
        <v>248</v>
      </c>
      <c r="C19" t="s">
        <v>266</v>
      </c>
      <c r="D19" s="2"/>
      <c r="E19" s="2"/>
      <c r="F19" s="2"/>
      <c r="G19" s="2"/>
    </row>
    <row r="20" spans="1:7" x14ac:dyDescent="0.3">
      <c r="A20" t="s">
        <v>267</v>
      </c>
      <c r="B20" t="s">
        <v>249</v>
      </c>
      <c r="C20" t="s">
        <v>268</v>
      </c>
      <c r="D20" s="2"/>
      <c r="E20" s="2"/>
      <c r="F20" s="2"/>
      <c r="G20" s="2"/>
    </row>
    <row r="21" spans="1:7" x14ac:dyDescent="0.3">
      <c r="A21" t="s">
        <v>170</v>
      </c>
      <c r="B21" t="s">
        <v>246</v>
      </c>
      <c r="C21" t="s">
        <v>269</v>
      </c>
      <c r="D21" s="2"/>
      <c r="E21" s="2"/>
      <c r="F21" s="2"/>
      <c r="G21" s="2"/>
    </row>
    <row r="22" spans="1:7" x14ac:dyDescent="0.3">
      <c r="A22" t="s">
        <v>169</v>
      </c>
      <c r="B22" t="s">
        <v>248</v>
      </c>
      <c r="C22" t="s">
        <v>270</v>
      </c>
      <c r="D22" s="2"/>
      <c r="E22" s="2"/>
      <c r="F22" s="2"/>
      <c r="G22" s="2"/>
    </row>
    <row r="23" spans="1:7" x14ac:dyDescent="0.3">
      <c r="A23" t="s">
        <v>168</v>
      </c>
      <c r="B23" t="s">
        <v>249</v>
      </c>
      <c r="C23" t="s">
        <v>271</v>
      </c>
      <c r="D23" s="2"/>
      <c r="E23" s="2"/>
      <c r="F23" s="2"/>
      <c r="G23" s="2"/>
    </row>
    <row r="24" spans="1:7" x14ac:dyDescent="0.3">
      <c r="A24" t="s">
        <v>167</v>
      </c>
      <c r="B24" t="s">
        <v>249</v>
      </c>
      <c r="C24" t="s">
        <v>272</v>
      </c>
      <c r="D24" s="2"/>
      <c r="E24" s="2"/>
      <c r="F24" s="3"/>
      <c r="G24" s="2"/>
    </row>
    <row r="25" spans="1:7" x14ac:dyDescent="0.3">
      <c r="A25" t="s">
        <v>166</v>
      </c>
      <c r="B25" t="s">
        <v>249</v>
      </c>
      <c r="C25" t="s">
        <v>273</v>
      </c>
      <c r="D25" s="2"/>
      <c r="E25" s="2"/>
      <c r="F25" s="3"/>
      <c r="G25" s="2"/>
    </row>
    <row r="26" spans="1:7" x14ac:dyDescent="0.3">
      <c r="A26" t="s">
        <v>165</v>
      </c>
      <c r="B26" t="s">
        <v>249</v>
      </c>
      <c r="C26" t="s">
        <v>274</v>
      </c>
      <c r="D26" s="2"/>
      <c r="E26" s="2"/>
      <c r="F26" s="3"/>
      <c r="G26" s="2"/>
    </row>
    <row r="27" spans="1:7" x14ac:dyDescent="0.3">
      <c r="A27" t="s">
        <v>164</v>
      </c>
      <c r="B27" t="s">
        <v>249</v>
      </c>
      <c r="C27" t="s">
        <v>275</v>
      </c>
      <c r="D27" s="2"/>
      <c r="E27" s="2"/>
      <c r="F27" s="3"/>
      <c r="G27" s="2"/>
    </row>
    <row r="28" spans="1:7" x14ac:dyDescent="0.3">
      <c r="A28" t="s">
        <v>163</v>
      </c>
      <c r="B28" t="s">
        <v>276</v>
      </c>
      <c r="C28" t="s">
        <v>277</v>
      </c>
      <c r="D28" s="2"/>
      <c r="E28" s="2"/>
      <c r="F28" s="2"/>
      <c r="G28" s="2"/>
    </row>
    <row r="29" spans="1:7" x14ac:dyDescent="0.3">
      <c r="A29" t="s">
        <v>162</v>
      </c>
      <c r="B29" t="s">
        <v>276</v>
      </c>
      <c r="C29" t="s">
        <v>278</v>
      </c>
      <c r="D29" s="2"/>
      <c r="E29" s="2"/>
      <c r="F29" s="2"/>
      <c r="G29" s="2"/>
    </row>
    <row r="30" spans="1:7" x14ac:dyDescent="0.3">
      <c r="A30" t="s">
        <v>161</v>
      </c>
      <c r="B30" t="s">
        <v>276</v>
      </c>
      <c r="C30" t="s">
        <v>279</v>
      </c>
      <c r="D30" s="2"/>
      <c r="E30" s="2"/>
      <c r="F30" s="2"/>
      <c r="G30" s="2"/>
    </row>
    <row r="31" spans="1:7" x14ac:dyDescent="0.3">
      <c r="A31" t="s">
        <v>160</v>
      </c>
      <c r="B31" t="s">
        <v>276</v>
      </c>
      <c r="C31" t="s">
        <v>280</v>
      </c>
      <c r="D31" s="2"/>
      <c r="E31" s="2"/>
      <c r="F31" s="2"/>
      <c r="G31" s="2"/>
    </row>
    <row r="32" spans="1:7" x14ac:dyDescent="0.3">
      <c r="A32" t="s">
        <v>159</v>
      </c>
      <c r="B32" t="s">
        <v>276</v>
      </c>
      <c r="C32" t="s">
        <v>281</v>
      </c>
      <c r="D32" s="2"/>
      <c r="E32" s="2"/>
      <c r="F32" s="2"/>
      <c r="G32" s="2"/>
    </row>
    <row r="33" spans="1:7" x14ac:dyDescent="0.3">
      <c r="A33" t="s">
        <v>184</v>
      </c>
      <c r="B33" t="s">
        <v>276</v>
      </c>
      <c r="C33" t="s">
        <v>282</v>
      </c>
      <c r="D33" s="2"/>
      <c r="E33" s="2"/>
      <c r="F33" s="2"/>
      <c r="G33" s="2"/>
    </row>
    <row r="34" spans="1:7" x14ac:dyDescent="0.3">
      <c r="A34" t="s">
        <v>183</v>
      </c>
      <c r="B34" t="s">
        <v>276</v>
      </c>
      <c r="C34" t="s">
        <v>283</v>
      </c>
      <c r="D34" s="2"/>
      <c r="E34" s="2"/>
      <c r="F34" s="2"/>
      <c r="G34" s="2"/>
    </row>
    <row r="35" spans="1:7" x14ac:dyDescent="0.3">
      <c r="A35" s="1" t="s">
        <v>182</v>
      </c>
      <c r="B35" t="s">
        <v>276</v>
      </c>
      <c r="C35" t="s">
        <v>284</v>
      </c>
      <c r="D35" s="2"/>
      <c r="E35" s="2"/>
      <c r="F35" s="2"/>
      <c r="G35" s="2"/>
    </row>
    <row r="36" spans="1:7" x14ac:dyDescent="0.3">
      <c r="A36" t="s">
        <v>181</v>
      </c>
      <c r="B36" t="s">
        <v>276</v>
      </c>
      <c r="C36" t="s">
        <v>285</v>
      </c>
      <c r="D36" s="2"/>
      <c r="E36" s="2"/>
      <c r="F36" s="2"/>
      <c r="G36" s="2"/>
    </row>
    <row r="37" spans="1:7" x14ac:dyDescent="0.3">
      <c r="A37" t="s">
        <v>180</v>
      </c>
      <c r="B37" t="s">
        <v>276</v>
      </c>
      <c r="C37" t="s">
        <v>286</v>
      </c>
      <c r="D37" s="2"/>
      <c r="E37" s="2"/>
      <c r="F37" s="2"/>
      <c r="G37" s="2"/>
    </row>
    <row r="38" spans="1:7" x14ac:dyDescent="0.3">
      <c r="A38" t="s">
        <v>179</v>
      </c>
      <c r="B38" t="s">
        <v>276</v>
      </c>
      <c r="C38" t="s">
        <v>287</v>
      </c>
      <c r="D38" s="2"/>
      <c r="E38" s="2"/>
      <c r="F38" s="2"/>
      <c r="G38" s="2"/>
    </row>
    <row r="39" spans="1:7" x14ac:dyDescent="0.3">
      <c r="A39" t="s">
        <v>178</v>
      </c>
      <c r="B39" t="s">
        <v>276</v>
      </c>
      <c r="C39" t="s">
        <v>288</v>
      </c>
      <c r="D39" s="2"/>
      <c r="E39" s="2"/>
      <c r="F39" s="2"/>
      <c r="G39" s="2"/>
    </row>
    <row r="40" spans="1:7" x14ac:dyDescent="0.3">
      <c r="A40" t="s">
        <v>177</v>
      </c>
      <c r="B40" t="s">
        <v>276</v>
      </c>
      <c r="C40" t="s">
        <v>289</v>
      </c>
      <c r="D40" s="2"/>
      <c r="E40" s="2"/>
      <c r="F40" s="2"/>
      <c r="G40" s="2"/>
    </row>
    <row r="41" spans="1:7" x14ac:dyDescent="0.3">
      <c r="A41" t="s">
        <v>176</v>
      </c>
      <c r="B41" t="s">
        <v>276</v>
      </c>
      <c r="C41" t="s">
        <v>290</v>
      </c>
      <c r="D41" s="2"/>
      <c r="E41" s="2"/>
      <c r="F41" s="2"/>
      <c r="G41" s="2"/>
    </row>
    <row r="42" spans="1:7" x14ac:dyDescent="0.3">
      <c r="A42" t="s">
        <v>175</v>
      </c>
      <c r="B42" t="s">
        <v>276</v>
      </c>
      <c r="C42" t="s">
        <v>291</v>
      </c>
      <c r="D42" s="2"/>
      <c r="E42" s="2"/>
      <c r="F42" s="2"/>
      <c r="G42" s="2"/>
    </row>
    <row r="43" spans="1:7" x14ac:dyDescent="0.3">
      <c r="A43" t="s">
        <v>174</v>
      </c>
      <c r="B43" t="s">
        <v>276</v>
      </c>
      <c r="C43" t="s">
        <v>292</v>
      </c>
      <c r="D43" s="2"/>
      <c r="E43" s="2"/>
      <c r="F43" s="2"/>
      <c r="G43" s="2"/>
    </row>
    <row r="44" spans="1:7" x14ac:dyDescent="0.3">
      <c r="A44" t="s">
        <v>185</v>
      </c>
      <c r="B44" t="s">
        <v>293</v>
      </c>
      <c r="C44" t="s">
        <v>294</v>
      </c>
      <c r="D44" s="2"/>
      <c r="E44" s="2"/>
      <c r="F44" s="2"/>
      <c r="G44" s="2"/>
    </row>
    <row r="45" spans="1:7" x14ac:dyDescent="0.3">
      <c r="A45" t="s">
        <v>196</v>
      </c>
      <c r="B45" t="s">
        <v>246</v>
      </c>
      <c r="C45" t="s">
        <v>295</v>
      </c>
      <c r="D45" s="2"/>
      <c r="E45" s="2"/>
      <c r="F45" s="2"/>
      <c r="G45" s="2"/>
    </row>
    <row r="46" spans="1:7" x14ac:dyDescent="0.3">
      <c r="A46" t="s">
        <v>195</v>
      </c>
      <c r="B46" t="s">
        <v>246</v>
      </c>
      <c r="C46" t="s">
        <v>296</v>
      </c>
      <c r="D46" s="2"/>
      <c r="E46" s="2"/>
      <c r="F46" s="2"/>
      <c r="G46" s="2"/>
    </row>
    <row r="47" spans="1:7" x14ac:dyDescent="0.3">
      <c r="A47" t="s">
        <v>194</v>
      </c>
      <c r="B47" t="s">
        <v>246</v>
      </c>
      <c r="C47" t="s">
        <v>297</v>
      </c>
      <c r="D47" s="2"/>
      <c r="E47" s="2"/>
      <c r="F47" s="2"/>
      <c r="G47" s="2"/>
    </row>
    <row r="48" spans="1:7" x14ac:dyDescent="0.3">
      <c r="A48" t="s">
        <v>136</v>
      </c>
      <c r="B48" t="s">
        <v>298</v>
      </c>
      <c r="C48" t="s">
        <v>299</v>
      </c>
      <c r="D48" s="2"/>
      <c r="E48" s="2"/>
      <c r="F48" s="2"/>
      <c r="G48" s="2"/>
    </row>
    <row r="49" spans="1:7" x14ac:dyDescent="0.3">
      <c r="A49" t="s">
        <v>193</v>
      </c>
      <c r="B49" t="s">
        <v>246</v>
      </c>
      <c r="C49" t="s">
        <v>300</v>
      </c>
      <c r="D49" s="2"/>
      <c r="E49" s="2"/>
      <c r="F49" s="2"/>
      <c r="G49" s="2"/>
    </row>
    <row r="50" spans="1:7" x14ac:dyDescent="0.3">
      <c r="A50" t="s">
        <v>192</v>
      </c>
      <c r="B50" t="s">
        <v>301</v>
      </c>
      <c r="C50" t="s">
        <v>302</v>
      </c>
      <c r="D50" s="2"/>
      <c r="E50" s="2"/>
      <c r="F50" s="2"/>
      <c r="G50" s="2"/>
    </row>
    <row r="51" spans="1:7" x14ac:dyDescent="0.3">
      <c r="A51" t="s">
        <v>191</v>
      </c>
      <c r="B51" t="s">
        <v>249</v>
      </c>
      <c r="C51" t="s">
        <v>303</v>
      </c>
      <c r="D51" s="2"/>
      <c r="E51" s="2"/>
      <c r="F51" s="2"/>
      <c r="G51" s="2"/>
    </row>
    <row r="52" spans="1:7" x14ac:dyDescent="0.3">
      <c r="A52" t="s">
        <v>190</v>
      </c>
      <c r="B52" t="s">
        <v>249</v>
      </c>
      <c r="C52" t="s">
        <v>304</v>
      </c>
      <c r="D52" s="2"/>
      <c r="E52" s="2"/>
      <c r="F52" s="3"/>
      <c r="G52" s="2"/>
    </row>
    <row r="53" spans="1:7" x14ac:dyDescent="0.3">
      <c r="A53" t="s">
        <v>189</v>
      </c>
      <c r="B53" t="s">
        <v>249</v>
      </c>
      <c r="C53" t="s">
        <v>305</v>
      </c>
      <c r="D53" s="2"/>
      <c r="E53" s="2"/>
      <c r="F53" s="2"/>
      <c r="G53" s="2"/>
    </row>
    <row r="54" spans="1:7" x14ac:dyDescent="0.3">
      <c r="A54" t="s">
        <v>188</v>
      </c>
      <c r="B54" t="s">
        <v>249</v>
      </c>
      <c r="C54" t="s">
        <v>306</v>
      </c>
      <c r="D54" s="2"/>
      <c r="E54" s="2"/>
      <c r="F54" s="2"/>
      <c r="G54" s="2"/>
    </row>
    <row r="55" spans="1:7" x14ac:dyDescent="0.3">
      <c r="A55" t="s">
        <v>137</v>
      </c>
      <c r="B55" t="s">
        <v>307</v>
      </c>
      <c r="C55" t="s">
        <v>308</v>
      </c>
      <c r="D55" s="2"/>
      <c r="E55" s="2"/>
      <c r="F55" s="2"/>
      <c r="G55" s="2"/>
    </row>
    <row r="56" spans="1:7" x14ac:dyDescent="0.3">
      <c r="A56" t="s">
        <v>187</v>
      </c>
      <c r="B56" t="s">
        <v>249</v>
      </c>
      <c r="C56" t="s">
        <v>309</v>
      </c>
      <c r="D56" s="2"/>
      <c r="E56" s="2"/>
      <c r="F56" s="2"/>
      <c r="G56" s="2"/>
    </row>
    <row r="57" spans="1:7" x14ac:dyDescent="0.3">
      <c r="A57" t="s">
        <v>186</v>
      </c>
      <c r="B57" t="s">
        <v>249</v>
      </c>
      <c r="C57" t="s">
        <v>310</v>
      </c>
      <c r="D57" s="2"/>
      <c r="E57" s="2"/>
      <c r="F57" s="2"/>
      <c r="G57" s="2"/>
    </row>
    <row r="58" spans="1:7" x14ac:dyDescent="0.3">
      <c r="A58" t="s">
        <v>209</v>
      </c>
      <c r="B58" t="s">
        <v>249</v>
      </c>
      <c r="C58" t="s">
        <v>311</v>
      </c>
      <c r="D58" s="2"/>
      <c r="E58" s="2"/>
      <c r="F58" s="2"/>
      <c r="G58" s="2"/>
    </row>
    <row r="59" spans="1:7" x14ac:dyDescent="0.3">
      <c r="A59" t="s">
        <v>208</v>
      </c>
      <c r="B59" t="s">
        <v>249</v>
      </c>
      <c r="C59" t="s">
        <v>312</v>
      </c>
      <c r="D59" s="2"/>
      <c r="E59" s="2"/>
      <c r="F59" s="2"/>
      <c r="G59" s="2"/>
    </row>
    <row r="60" spans="1:7" x14ac:dyDescent="0.3">
      <c r="A60" t="s">
        <v>207</v>
      </c>
      <c r="B60" t="s">
        <v>249</v>
      </c>
      <c r="C60" t="s">
        <v>313</v>
      </c>
      <c r="D60" s="2"/>
      <c r="E60" s="2"/>
      <c r="F60" s="2"/>
      <c r="G60" s="2"/>
    </row>
    <row r="61" spans="1:7" x14ac:dyDescent="0.3">
      <c r="A61" t="s">
        <v>206</v>
      </c>
      <c r="B61" t="s">
        <v>314</v>
      </c>
      <c r="C61" t="s">
        <v>315</v>
      </c>
      <c r="D61" s="2"/>
      <c r="E61" s="2"/>
      <c r="F61" s="2"/>
      <c r="G61" s="2"/>
    </row>
    <row r="62" spans="1:7" x14ac:dyDescent="0.3">
      <c r="A62" t="s">
        <v>205</v>
      </c>
      <c r="B62" t="s">
        <v>314</v>
      </c>
      <c r="C62" t="s">
        <v>316</v>
      </c>
      <c r="D62" s="2"/>
      <c r="E62" s="2"/>
      <c r="F62" s="2"/>
      <c r="G62" s="2"/>
    </row>
    <row r="63" spans="1:7" x14ac:dyDescent="0.3">
      <c r="A63" t="s">
        <v>204</v>
      </c>
      <c r="B63" t="s">
        <v>249</v>
      </c>
      <c r="C63" t="s">
        <v>317</v>
      </c>
      <c r="D63" s="2"/>
      <c r="E63" s="2"/>
      <c r="F63" s="2"/>
      <c r="G63" s="2"/>
    </row>
    <row r="64" spans="1:7" x14ac:dyDescent="0.3">
      <c r="A64" t="s">
        <v>203</v>
      </c>
      <c r="B64" t="s">
        <v>249</v>
      </c>
      <c r="C64" t="s">
        <v>318</v>
      </c>
      <c r="D64" s="2"/>
      <c r="E64" s="2"/>
      <c r="F64" s="2"/>
      <c r="G64" s="2"/>
    </row>
    <row r="65" spans="1:7" x14ac:dyDescent="0.3">
      <c r="A65" t="s">
        <v>202</v>
      </c>
      <c r="B65" t="s">
        <v>248</v>
      </c>
      <c r="C65" t="s">
        <v>319</v>
      </c>
      <c r="D65" s="2"/>
      <c r="E65" s="2"/>
      <c r="F65" s="2"/>
      <c r="G65" s="2"/>
    </row>
    <row r="66" spans="1:7" x14ac:dyDescent="0.3">
      <c r="A66" t="s">
        <v>201</v>
      </c>
      <c r="B66" t="s">
        <v>249</v>
      </c>
      <c r="C66" t="s">
        <v>320</v>
      </c>
      <c r="D66" s="2"/>
      <c r="E66" s="2"/>
      <c r="F66" s="2"/>
      <c r="G66" s="2"/>
    </row>
    <row r="67" spans="1:7" x14ac:dyDescent="0.3">
      <c r="A67" t="s">
        <v>200</v>
      </c>
      <c r="B67" t="s">
        <v>249</v>
      </c>
      <c r="C67" t="s">
        <v>321</v>
      </c>
      <c r="D67" s="2"/>
      <c r="E67" s="2"/>
      <c r="F67" s="2"/>
      <c r="G67" s="2"/>
    </row>
    <row r="68" spans="1:7" x14ac:dyDescent="0.3">
      <c r="A68" t="s">
        <v>199</v>
      </c>
      <c r="B68" t="s">
        <v>249</v>
      </c>
      <c r="C68" t="s">
        <v>322</v>
      </c>
      <c r="D68" s="2"/>
      <c r="E68" s="2"/>
      <c r="F68" s="2"/>
      <c r="G68" s="2"/>
    </row>
    <row r="69" spans="1:7" x14ac:dyDescent="0.3">
      <c r="A69" t="s">
        <v>198</v>
      </c>
      <c r="B69" t="s">
        <v>248</v>
      </c>
      <c r="C69" t="s">
        <v>323</v>
      </c>
      <c r="D69" s="2"/>
      <c r="E69" s="2"/>
      <c r="F69" s="3"/>
      <c r="G69" s="2"/>
    </row>
    <row r="70" spans="1:7" x14ac:dyDescent="0.3">
      <c r="A70" t="s">
        <v>138</v>
      </c>
      <c r="B70" t="s">
        <v>324</v>
      </c>
      <c r="C70" t="s">
        <v>325</v>
      </c>
      <c r="D70" s="2"/>
      <c r="E70" s="2"/>
      <c r="F70" s="2"/>
      <c r="G70" s="2"/>
    </row>
    <row r="71" spans="1:7" x14ac:dyDescent="0.3">
      <c r="A71" t="s">
        <v>197</v>
      </c>
      <c r="B71" t="s">
        <v>249</v>
      </c>
      <c r="C71" t="s">
        <v>326</v>
      </c>
      <c r="D71" s="2"/>
      <c r="E71" s="2"/>
      <c r="F71" s="2"/>
      <c r="G71" s="2"/>
    </row>
    <row r="72" spans="1:7" x14ac:dyDescent="0.3">
      <c r="A72" t="s">
        <v>139</v>
      </c>
      <c r="B72" t="s">
        <v>246</v>
      </c>
      <c r="C72" t="s">
        <v>327</v>
      </c>
      <c r="D72" s="2"/>
      <c r="E72" s="2"/>
      <c r="F72" s="2"/>
      <c r="G72" s="2"/>
    </row>
    <row r="73" spans="1:7" x14ac:dyDescent="0.3">
      <c r="A73" t="s">
        <v>140</v>
      </c>
      <c r="B73" t="s">
        <v>246</v>
      </c>
      <c r="C73" t="s">
        <v>328</v>
      </c>
      <c r="D73" s="2"/>
      <c r="E73" s="2"/>
      <c r="F73" s="2"/>
      <c r="G73" s="2"/>
    </row>
    <row r="74" spans="1:7" x14ac:dyDescent="0.3">
      <c r="A74" t="s">
        <v>210</v>
      </c>
      <c r="B74" t="s">
        <v>293</v>
      </c>
      <c r="C74" t="s">
        <v>329</v>
      </c>
      <c r="D74" s="2"/>
      <c r="E74" s="2"/>
      <c r="F74" s="2"/>
      <c r="G74" s="2"/>
    </row>
    <row r="75" spans="1:7" x14ac:dyDescent="0.3">
      <c r="A75" t="s">
        <v>141</v>
      </c>
      <c r="B75" t="s">
        <v>324</v>
      </c>
      <c r="C75" t="s">
        <v>330</v>
      </c>
      <c r="D75" s="2"/>
      <c r="E75" s="2"/>
      <c r="F75" s="2"/>
      <c r="G75" s="2"/>
    </row>
    <row r="76" spans="1:7" x14ac:dyDescent="0.3">
      <c r="A76" t="s">
        <v>215</v>
      </c>
      <c r="B76" t="s">
        <v>249</v>
      </c>
      <c r="C76" t="s">
        <v>331</v>
      </c>
      <c r="D76" s="2"/>
      <c r="E76" s="2"/>
      <c r="F76" s="2"/>
      <c r="G76" s="2"/>
    </row>
    <row r="77" spans="1:7" x14ac:dyDescent="0.3">
      <c r="A77" t="s">
        <v>214</v>
      </c>
      <c r="B77" t="s">
        <v>249</v>
      </c>
      <c r="C77" t="s">
        <v>332</v>
      </c>
      <c r="D77" s="2"/>
      <c r="E77" s="2"/>
      <c r="F77" s="2"/>
      <c r="G77" s="2"/>
    </row>
    <row r="78" spans="1:7" x14ac:dyDescent="0.3">
      <c r="A78" t="s">
        <v>142</v>
      </c>
      <c r="B78" t="s">
        <v>333</v>
      </c>
      <c r="C78" t="s">
        <v>334</v>
      </c>
      <c r="D78" s="2"/>
      <c r="E78" s="2"/>
      <c r="F78" s="2"/>
      <c r="G78" s="2"/>
    </row>
    <row r="79" spans="1:7" x14ac:dyDescent="0.3">
      <c r="A79" t="s">
        <v>213</v>
      </c>
      <c r="B79" t="s">
        <v>249</v>
      </c>
      <c r="C79" t="s">
        <v>335</v>
      </c>
      <c r="D79" s="2"/>
      <c r="E79" s="2"/>
      <c r="F79" s="2"/>
      <c r="G79" s="2"/>
    </row>
    <row r="80" spans="1:7" x14ac:dyDescent="0.3">
      <c r="A80" t="s">
        <v>212</v>
      </c>
      <c r="B80" t="s">
        <v>249</v>
      </c>
      <c r="C80" t="s">
        <v>336</v>
      </c>
      <c r="D80" s="2"/>
      <c r="E80" s="2"/>
      <c r="F80" s="2"/>
      <c r="G80" s="2"/>
    </row>
    <row r="81" spans="1:7" x14ac:dyDescent="0.3">
      <c r="A81" t="s">
        <v>211</v>
      </c>
      <c r="B81" t="s">
        <v>301</v>
      </c>
      <c r="C81" t="s">
        <v>337</v>
      </c>
      <c r="D81" s="2"/>
      <c r="E81" s="2"/>
      <c r="F81" s="2"/>
      <c r="G81" s="2"/>
    </row>
    <row r="82" spans="1:7" x14ac:dyDescent="0.3">
      <c r="A82" t="s">
        <v>217</v>
      </c>
      <c r="C82" t="s">
        <v>339</v>
      </c>
      <c r="D82" s="2"/>
      <c r="E82" s="2"/>
      <c r="F82" s="2"/>
      <c r="G82" s="2"/>
    </row>
    <row r="83" spans="1:7" x14ac:dyDescent="0.3">
      <c r="A83" t="s">
        <v>216</v>
      </c>
      <c r="C83" t="s">
        <v>340</v>
      </c>
      <c r="D83" s="2"/>
      <c r="E83" s="2"/>
      <c r="F83" s="2"/>
      <c r="G83" s="2"/>
    </row>
    <row r="84" spans="1:7" x14ac:dyDescent="0.3">
      <c r="A84" t="s">
        <v>233</v>
      </c>
      <c r="B84" t="s">
        <v>249</v>
      </c>
      <c r="C84" t="s">
        <v>341</v>
      </c>
      <c r="D84" s="2"/>
      <c r="E84" s="2"/>
      <c r="F84" s="2"/>
      <c r="G84" s="2"/>
    </row>
    <row r="85" spans="1:7" x14ac:dyDescent="0.3">
      <c r="A85" t="s">
        <v>232</v>
      </c>
      <c r="B85" t="s">
        <v>342</v>
      </c>
      <c r="C85" t="s">
        <v>343</v>
      </c>
      <c r="D85" s="2"/>
      <c r="E85" s="2"/>
      <c r="F85" s="3"/>
      <c r="G85" s="2"/>
    </row>
    <row r="86" spans="1:7" x14ac:dyDescent="0.3">
      <c r="A86" t="s">
        <v>231</v>
      </c>
      <c r="B86" t="s">
        <v>276</v>
      </c>
      <c r="C86" t="s">
        <v>344</v>
      </c>
      <c r="D86" s="2"/>
      <c r="E86" s="2"/>
      <c r="F86" s="2"/>
      <c r="G86" s="2"/>
    </row>
    <row r="87" spans="1:7" x14ac:dyDescent="0.3">
      <c r="A87" t="s">
        <v>230</v>
      </c>
      <c r="B87" t="s">
        <v>276</v>
      </c>
      <c r="C87" t="s">
        <v>345</v>
      </c>
      <c r="D87" s="2"/>
      <c r="E87" s="2"/>
      <c r="F87" s="2"/>
      <c r="G87" s="2"/>
    </row>
    <row r="88" spans="1:7" x14ac:dyDescent="0.3">
      <c r="A88" t="s">
        <v>229</v>
      </c>
      <c r="B88" t="s">
        <v>276</v>
      </c>
      <c r="C88" t="s">
        <v>346</v>
      </c>
      <c r="D88" s="2"/>
      <c r="E88" s="2"/>
      <c r="F88" s="2"/>
      <c r="G88" s="2"/>
    </row>
    <row r="89" spans="1:7" x14ac:dyDescent="0.3">
      <c r="A89" t="s">
        <v>228</v>
      </c>
      <c r="B89" t="s">
        <v>276</v>
      </c>
      <c r="C89" t="s">
        <v>347</v>
      </c>
      <c r="D89" s="2"/>
      <c r="E89" s="2"/>
      <c r="F89" s="2"/>
      <c r="G89" s="2"/>
    </row>
    <row r="90" spans="1:7" x14ac:dyDescent="0.3">
      <c r="A90" t="s">
        <v>227</v>
      </c>
      <c r="B90" t="s">
        <v>348</v>
      </c>
      <c r="C90" t="s">
        <v>349</v>
      </c>
      <c r="D90" s="2"/>
      <c r="E90" s="2"/>
      <c r="F90" s="2"/>
      <c r="G90" s="2"/>
    </row>
    <row r="91" spans="1:7" x14ac:dyDescent="0.3">
      <c r="A91" t="s">
        <v>226</v>
      </c>
      <c r="B91" t="s">
        <v>348</v>
      </c>
      <c r="C91" t="s">
        <v>350</v>
      </c>
      <c r="D91" s="2"/>
      <c r="E91" s="2"/>
      <c r="F91" s="2"/>
      <c r="G91" s="2"/>
    </row>
    <row r="92" spans="1:7" x14ac:dyDescent="0.3">
      <c r="A92" t="s">
        <v>225</v>
      </c>
      <c r="B92" t="s">
        <v>351</v>
      </c>
      <c r="C92" t="s">
        <v>352</v>
      </c>
      <c r="D92" s="2"/>
      <c r="E92" s="2"/>
      <c r="F92" s="2"/>
      <c r="G92" s="2"/>
    </row>
    <row r="93" spans="1:7" x14ac:dyDescent="0.3">
      <c r="A93" t="s">
        <v>224</v>
      </c>
      <c r="B93" t="s">
        <v>351</v>
      </c>
      <c r="C93" t="s">
        <v>353</v>
      </c>
      <c r="D93" s="2"/>
      <c r="E93" s="2"/>
      <c r="F93" s="2"/>
      <c r="G93" s="2"/>
    </row>
    <row r="94" spans="1:7" x14ac:dyDescent="0.3">
      <c r="A94" t="s">
        <v>223</v>
      </c>
      <c r="B94" t="s">
        <v>307</v>
      </c>
      <c r="C94" t="s">
        <v>354</v>
      </c>
      <c r="D94" s="2"/>
      <c r="E94" s="2"/>
      <c r="F94" s="2"/>
      <c r="G94" s="2"/>
    </row>
    <row r="95" spans="1:7" x14ac:dyDescent="0.3">
      <c r="A95" t="s">
        <v>222</v>
      </c>
      <c r="B95" t="s">
        <v>276</v>
      </c>
      <c r="C95" t="s">
        <v>355</v>
      </c>
      <c r="D95" s="2"/>
      <c r="E95" s="2"/>
      <c r="F95" s="2"/>
      <c r="G95" s="2"/>
    </row>
    <row r="96" spans="1:7" x14ac:dyDescent="0.3">
      <c r="A96" t="s">
        <v>221</v>
      </c>
      <c r="B96" t="s">
        <v>249</v>
      </c>
      <c r="C96" t="s">
        <v>356</v>
      </c>
      <c r="D96" s="2"/>
      <c r="E96" s="2"/>
      <c r="F96" s="2"/>
      <c r="G96" s="2"/>
    </row>
    <row r="97" spans="1:7" x14ac:dyDescent="0.3">
      <c r="A97" t="s">
        <v>220</v>
      </c>
      <c r="B97" t="s">
        <v>249</v>
      </c>
      <c r="C97" t="s">
        <v>357</v>
      </c>
      <c r="D97" s="2"/>
      <c r="E97" s="2"/>
      <c r="F97" s="2"/>
      <c r="G97" s="2"/>
    </row>
    <row r="98" spans="1:7" x14ac:dyDescent="0.3">
      <c r="A98" t="s">
        <v>219</v>
      </c>
      <c r="B98" t="s">
        <v>249</v>
      </c>
      <c r="C98" t="s">
        <v>358</v>
      </c>
      <c r="D98" s="2"/>
      <c r="E98" s="2"/>
      <c r="F98" s="2"/>
      <c r="G98" s="2"/>
    </row>
    <row r="99" spans="1:7" x14ac:dyDescent="0.3">
      <c r="A99" t="s">
        <v>218</v>
      </c>
      <c r="B99" t="s">
        <v>249</v>
      </c>
      <c r="C99" t="s">
        <v>359</v>
      </c>
      <c r="D99" s="2"/>
      <c r="E99" s="2"/>
      <c r="F99" s="2"/>
      <c r="G99" s="2"/>
    </row>
    <row r="100" spans="1:7" x14ac:dyDescent="0.3">
      <c r="A100" t="s">
        <v>237</v>
      </c>
      <c r="B100" t="s">
        <v>249</v>
      </c>
      <c r="C100" t="s">
        <v>360</v>
      </c>
      <c r="D100" s="2"/>
      <c r="E100" s="2"/>
      <c r="F100" s="2"/>
      <c r="G100" s="2"/>
    </row>
    <row r="101" spans="1:7" x14ac:dyDescent="0.3">
      <c r="A101" t="s">
        <v>236</v>
      </c>
      <c r="B101" t="s">
        <v>249</v>
      </c>
      <c r="C101" t="s">
        <v>361</v>
      </c>
      <c r="D101" s="2"/>
      <c r="E101" s="2"/>
      <c r="F101" s="2"/>
      <c r="G101" s="2"/>
    </row>
    <row r="102" spans="1:7" x14ac:dyDescent="0.3">
      <c r="A102" t="s">
        <v>235</v>
      </c>
      <c r="B102" t="s">
        <v>249</v>
      </c>
      <c r="C102" t="s">
        <v>362</v>
      </c>
      <c r="D102" s="2"/>
      <c r="E102" s="2"/>
      <c r="F102" s="2"/>
      <c r="G102" s="2"/>
    </row>
    <row r="103" spans="1:7" x14ac:dyDescent="0.3">
      <c r="A103" t="s">
        <v>234</v>
      </c>
      <c r="B103" t="s">
        <v>293</v>
      </c>
      <c r="C103" t="s">
        <v>363</v>
      </c>
      <c r="D103" s="2"/>
      <c r="E103" s="2"/>
      <c r="F103" s="2"/>
      <c r="G103" s="2"/>
    </row>
    <row r="104" spans="1:7" x14ac:dyDescent="0.3">
      <c r="A104" t="s">
        <v>243</v>
      </c>
      <c r="B104" t="s">
        <v>249</v>
      </c>
      <c r="C104" t="s">
        <v>364</v>
      </c>
      <c r="D104" s="2"/>
      <c r="E104" s="2"/>
      <c r="F104" s="2"/>
      <c r="G104" s="2"/>
    </row>
    <row r="105" spans="1:7" x14ac:dyDescent="0.3">
      <c r="A105" t="s">
        <v>242</v>
      </c>
      <c r="B105" t="s">
        <v>249</v>
      </c>
      <c r="C105" t="s">
        <v>365</v>
      </c>
      <c r="D105" s="2"/>
      <c r="E105" s="2"/>
      <c r="F105" s="2"/>
      <c r="G105" s="2"/>
    </row>
    <row r="106" spans="1:7" x14ac:dyDescent="0.3">
      <c r="A106" t="s">
        <v>241</v>
      </c>
      <c r="B106" t="s">
        <v>249</v>
      </c>
      <c r="C106" t="s">
        <v>366</v>
      </c>
      <c r="D106" s="2"/>
      <c r="E106" s="2"/>
      <c r="F106" s="2"/>
      <c r="G106" s="2"/>
    </row>
    <row r="107" spans="1:7" x14ac:dyDescent="0.3">
      <c r="A107" t="s">
        <v>240</v>
      </c>
      <c r="B107" t="s">
        <v>249</v>
      </c>
      <c r="C107" t="s">
        <v>367</v>
      </c>
      <c r="D107" s="2"/>
      <c r="E107" s="2"/>
      <c r="F107" s="2"/>
      <c r="G107" s="2"/>
    </row>
    <row r="108" spans="1:7" x14ac:dyDescent="0.3">
      <c r="A108" t="s">
        <v>239</v>
      </c>
      <c r="B108" t="s">
        <v>249</v>
      </c>
      <c r="C108" t="s">
        <v>368</v>
      </c>
      <c r="D108" s="2"/>
      <c r="E108" s="2"/>
      <c r="F108" s="2"/>
      <c r="G108" s="2"/>
    </row>
    <row r="109" spans="1:7" x14ac:dyDescent="0.3">
      <c r="A109" t="s">
        <v>238</v>
      </c>
      <c r="B109" t="s">
        <v>249</v>
      </c>
      <c r="C109" t="s">
        <v>369</v>
      </c>
      <c r="D109" s="2"/>
      <c r="E109" s="2"/>
      <c r="F109" s="2"/>
      <c r="G109" s="2"/>
    </row>
    <row r="110" spans="1:7" x14ac:dyDescent="0.3">
      <c r="A110" t="s">
        <v>245</v>
      </c>
      <c r="B110" t="s">
        <v>301</v>
      </c>
      <c r="C110" t="s">
        <v>370</v>
      </c>
      <c r="D110" s="2"/>
      <c r="E110" s="2"/>
      <c r="F110" s="2"/>
      <c r="G110" s="2"/>
    </row>
    <row r="111" spans="1:7" x14ac:dyDescent="0.3">
      <c r="A111" t="s">
        <v>244</v>
      </c>
      <c r="B111" t="s">
        <v>338</v>
      </c>
      <c r="C111" t="s">
        <v>371</v>
      </c>
      <c r="D111" s="2"/>
      <c r="E111" s="2"/>
      <c r="F111" s="2"/>
      <c r="G111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workbookViewId="0">
      <selection activeCell="D13" sqref="D13"/>
    </sheetView>
  </sheetViews>
  <sheetFormatPr defaultRowHeight="14.4" x14ac:dyDescent="0.3"/>
  <cols>
    <col min="1" max="1" width="10.109375" customWidth="1"/>
    <col min="2" max="2" width="21.33203125" customWidth="1"/>
    <col min="3" max="18" width="3.77734375" customWidth="1"/>
    <col min="19" max="19" width="7.33203125" customWidth="1"/>
    <col min="20" max="20" width="3.109375" customWidth="1"/>
    <col min="21" max="21" width="4" customWidth="1"/>
    <col min="22" max="22" width="17.21875" customWidth="1"/>
    <col min="23" max="23" width="17.33203125" customWidth="1"/>
  </cols>
  <sheetData>
    <row r="1" spans="1:23" x14ac:dyDescent="0.3">
      <c r="A1" t="s">
        <v>518</v>
      </c>
      <c r="C1" s="14" t="s">
        <v>519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6"/>
      <c r="T1" s="6"/>
      <c r="V1" t="s">
        <v>518</v>
      </c>
    </row>
    <row r="2" spans="1:23" x14ac:dyDescent="0.3">
      <c r="A2" t="s">
        <v>158</v>
      </c>
      <c r="B2" s="8" t="s">
        <v>246</v>
      </c>
      <c r="C2" s="3">
        <v>0</v>
      </c>
      <c r="D2" s="5">
        <v>1</v>
      </c>
      <c r="E2" s="5">
        <v>2</v>
      </c>
      <c r="F2" s="5">
        <v>3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/>
      <c r="T2" s="5"/>
      <c r="U2" s="4">
        <v>1</v>
      </c>
      <c r="V2" t="s">
        <v>520</v>
      </c>
    </row>
    <row r="3" spans="1:23" x14ac:dyDescent="0.3">
      <c r="A3" t="s">
        <v>157</v>
      </c>
      <c r="B3" t="s">
        <v>248</v>
      </c>
      <c r="C3" s="5">
        <v>4</v>
      </c>
      <c r="D3" s="5">
        <v>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11</v>
      </c>
      <c r="T3" s="5"/>
      <c r="U3" s="4">
        <v>2</v>
      </c>
      <c r="V3" t="s">
        <v>521</v>
      </c>
    </row>
    <row r="4" spans="1:23" x14ac:dyDescent="0.3">
      <c r="A4" t="s">
        <v>156</v>
      </c>
      <c r="B4" t="s">
        <v>249</v>
      </c>
      <c r="C4" s="5">
        <v>6</v>
      </c>
      <c r="D4" s="5" t="s">
        <v>379</v>
      </c>
      <c r="E4" s="5">
        <v>16</v>
      </c>
      <c r="F4" s="5" t="s">
        <v>380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/>
      <c r="T4" s="5"/>
      <c r="U4" s="4">
        <v>3</v>
      </c>
      <c r="V4" t="s">
        <v>522</v>
      </c>
    </row>
    <row r="5" spans="1:23" x14ac:dyDescent="0.3">
      <c r="A5" t="s">
        <v>155</v>
      </c>
      <c r="B5" t="s">
        <v>249</v>
      </c>
      <c r="C5" s="5">
        <v>7</v>
      </c>
      <c r="D5" s="5" t="s">
        <v>381</v>
      </c>
      <c r="E5" s="5">
        <v>17</v>
      </c>
      <c r="F5" s="5" t="s">
        <v>382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/>
      <c r="T5" s="5"/>
      <c r="U5" s="4">
        <v>4</v>
      </c>
      <c r="V5" t="s">
        <v>523</v>
      </c>
    </row>
    <row r="6" spans="1:23" x14ac:dyDescent="0.3">
      <c r="A6" t="s">
        <v>154</v>
      </c>
      <c r="B6" s="8" t="s">
        <v>246</v>
      </c>
      <c r="C6" s="5">
        <v>8</v>
      </c>
      <c r="D6" s="5">
        <v>9</v>
      </c>
      <c r="E6" s="5" t="s">
        <v>383</v>
      </c>
      <c r="F6" s="5" t="s">
        <v>384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/>
      <c r="T6" s="5"/>
      <c r="U6" s="4">
        <v>5</v>
      </c>
      <c r="V6" t="s">
        <v>524</v>
      </c>
    </row>
    <row r="7" spans="1:23" x14ac:dyDescent="0.3">
      <c r="A7" t="s">
        <v>153</v>
      </c>
      <c r="B7" t="s">
        <v>248</v>
      </c>
      <c r="C7" s="5" t="s">
        <v>385</v>
      </c>
      <c r="D7" s="5" t="s">
        <v>386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/>
      <c r="T7" s="5"/>
      <c r="U7" s="4">
        <v>6</v>
      </c>
      <c r="V7" t="s">
        <v>525</v>
      </c>
    </row>
    <row r="8" spans="1:23" x14ac:dyDescent="0.3">
      <c r="A8" t="s">
        <v>152</v>
      </c>
      <c r="B8" s="8" t="s">
        <v>246</v>
      </c>
      <c r="C8" s="5">
        <v>10</v>
      </c>
      <c r="D8" s="5">
        <v>11</v>
      </c>
      <c r="E8" s="5">
        <v>12</v>
      </c>
      <c r="F8" s="5">
        <v>13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4">
        <v>7</v>
      </c>
      <c r="V8" t="s">
        <v>527</v>
      </c>
    </row>
    <row r="9" spans="1:23" x14ac:dyDescent="0.3">
      <c r="A9" t="s">
        <v>151</v>
      </c>
      <c r="B9" t="s">
        <v>248</v>
      </c>
      <c r="C9" s="5">
        <v>14</v>
      </c>
      <c r="D9" s="5">
        <v>15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4">
        <v>8</v>
      </c>
      <c r="V9" t="s">
        <v>528</v>
      </c>
    </row>
    <row r="10" spans="1:23" x14ac:dyDescent="0.3">
      <c r="A10" t="s">
        <v>150</v>
      </c>
      <c r="B10" s="8" t="s">
        <v>246</v>
      </c>
      <c r="C10" s="5">
        <v>18</v>
      </c>
      <c r="D10" s="5">
        <v>19</v>
      </c>
      <c r="E10" s="5" t="s">
        <v>387</v>
      </c>
      <c r="F10" s="5" t="s">
        <v>388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/>
      <c r="T10" s="5"/>
      <c r="U10" s="4">
        <v>9</v>
      </c>
      <c r="V10" t="s">
        <v>526</v>
      </c>
    </row>
    <row r="11" spans="1:23" x14ac:dyDescent="0.3">
      <c r="A11" t="s">
        <v>149</v>
      </c>
      <c r="B11" t="s">
        <v>248</v>
      </c>
      <c r="C11" s="5" t="s">
        <v>389</v>
      </c>
      <c r="D11" s="5" t="s">
        <v>390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/>
      <c r="T11" s="5"/>
      <c r="U11" s="4">
        <v>10</v>
      </c>
      <c r="V11" t="s">
        <v>529</v>
      </c>
    </row>
    <row r="12" spans="1:23" x14ac:dyDescent="0.3">
      <c r="A12" t="s">
        <v>148</v>
      </c>
      <c r="B12" s="9" t="s">
        <v>246</v>
      </c>
      <c r="C12" s="5">
        <v>20</v>
      </c>
      <c r="D12" s="5">
        <v>21</v>
      </c>
      <c r="E12" s="5">
        <v>22</v>
      </c>
      <c r="F12" s="5">
        <v>23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/>
      <c r="T12" s="5"/>
      <c r="U12" s="4">
        <v>11</v>
      </c>
      <c r="V12" t="s">
        <v>530</v>
      </c>
    </row>
    <row r="13" spans="1:23" x14ac:dyDescent="0.3">
      <c r="A13" t="s">
        <v>147</v>
      </c>
      <c r="B13" t="s">
        <v>248</v>
      </c>
      <c r="C13" s="5">
        <v>24</v>
      </c>
      <c r="D13" s="5">
        <v>25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/>
      <c r="T13" s="5"/>
    </row>
    <row r="14" spans="1:23" x14ac:dyDescent="0.3">
      <c r="A14" t="s">
        <v>146</v>
      </c>
      <c r="B14" t="s">
        <v>249</v>
      </c>
      <c r="C14" s="5">
        <v>26</v>
      </c>
      <c r="D14" s="5" t="s">
        <v>515</v>
      </c>
      <c r="E14" s="5">
        <v>36</v>
      </c>
      <c r="F14" s="5" t="s">
        <v>391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/>
      <c r="T14" s="5"/>
      <c r="U14">
        <v>1</v>
      </c>
      <c r="V14" t="s">
        <v>737</v>
      </c>
      <c r="W14" t="s">
        <v>738</v>
      </c>
    </row>
    <row r="15" spans="1:23" x14ac:dyDescent="0.3">
      <c r="A15" t="s">
        <v>145</v>
      </c>
      <c r="B15" t="s">
        <v>249</v>
      </c>
      <c r="C15" s="5">
        <v>27</v>
      </c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/>
      <c r="T15" s="5"/>
      <c r="U15">
        <v>2</v>
      </c>
      <c r="V15" t="s">
        <v>739</v>
      </c>
      <c r="W15" t="s">
        <v>740</v>
      </c>
    </row>
    <row r="16" spans="1:23" x14ac:dyDescent="0.3">
      <c r="A16" t="s">
        <v>144</v>
      </c>
      <c r="B16" s="8" t="s">
        <v>246</v>
      </c>
      <c r="C16" s="5">
        <v>28</v>
      </c>
      <c r="D16" s="5">
        <v>29</v>
      </c>
      <c r="E16" s="5" t="s">
        <v>392</v>
      </c>
      <c r="F16" s="5" t="s">
        <v>393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/>
      <c r="T16" s="5"/>
      <c r="U16">
        <v>3</v>
      </c>
      <c r="V16" t="s">
        <v>741</v>
      </c>
      <c r="W16" t="s">
        <v>742</v>
      </c>
    </row>
    <row r="17" spans="1:23" x14ac:dyDescent="0.3">
      <c r="A17" t="s">
        <v>143</v>
      </c>
      <c r="B17" t="s">
        <v>248</v>
      </c>
      <c r="C17" s="5" t="s">
        <v>394</v>
      </c>
      <c r="D17" s="5" t="s">
        <v>395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/>
      <c r="T17" s="5"/>
      <c r="U17">
        <v>4</v>
      </c>
      <c r="V17" t="s">
        <v>743</v>
      </c>
      <c r="W17" t="s">
        <v>744</v>
      </c>
    </row>
    <row r="18" spans="1:23" x14ac:dyDescent="0.3">
      <c r="A18" t="s">
        <v>171</v>
      </c>
      <c r="B18" t="s">
        <v>249</v>
      </c>
      <c r="C18" s="5" t="s">
        <v>396</v>
      </c>
      <c r="D18" s="5"/>
      <c r="E18" s="5"/>
      <c r="F18" s="5"/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/>
      <c r="T18" s="5"/>
      <c r="U18">
        <v>5</v>
      </c>
      <c r="V18" t="s">
        <v>745</v>
      </c>
      <c r="W18" t="s">
        <v>746</v>
      </c>
    </row>
    <row r="19" spans="1:23" x14ac:dyDescent="0.3">
      <c r="A19" t="s">
        <v>173</v>
      </c>
      <c r="B19" s="8" t="s">
        <v>246</v>
      </c>
      <c r="C19" s="5">
        <v>30</v>
      </c>
      <c r="D19" s="5">
        <v>31</v>
      </c>
      <c r="E19" s="5">
        <v>32</v>
      </c>
      <c r="F19" s="5">
        <v>33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/>
      <c r="T19" s="5"/>
      <c r="U19">
        <v>6</v>
      </c>
      <c r="V19" t="s">
        <v>747</v>
      </c>
      <c r="W19" t="s">
        <v>746</v>
      </c>
    </row>
    <row r="20" spans="1:23" x14ac:dyDescent="0.3">
      <c r="A20" t="s">
        <v>172</v>
      </c>
      <c r="B20" t="s">
        <v>248</v>
      </c>
      <c r="C20" s="5">
        <v>34</v>
      </c>
      <c r="D20" s="5">
        <v>35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/>
      <c r="T20" s="5"/>
      <c r="U20">
        <v>7</v>
      </c>
      <c r="V20" t="s">
        <v>745</v>
      </c>
      <c r="W20" t="s">
        <v>748</v>
      </c>
    </row>
    <row r="21" spans="1:23" x14ac:dyDescent="0.3">
      <c r="A21" t="s">
        <v>267</v>
      </c>
      <c r="B21" t="s">
        <v>249</v>
      </c>
      <c r="C21" s="5">
        <v>37</v>
      </c>
      <c r="D21" s="5"/>
      <c r="E21" s="5"/>
      <c r="F21" s="5"/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/>
      <c r="T21" s="5"/>
      <c r="U21">
        <v>8</v>
      </c>
      <c r="V21" t="s">
        <v>749</v>
      </c>
    </row>
    <row r="22" spans="1:23" x14ac:dyDescent="0.3">
      <c r="A22" t="s">
        <v>170</v>
      </c>
      <c r="B22" s="8" t="s">
        <v>246</v>
      </c>
      <c r="C22" s="5">
        <v>38</v>
      </c>
      <c r="D22" s="5">
        <v>39</v>
      </c>
      <c r="E22" s="5" t="s">
        <v>397</v>
      </c>
      <c r="F22" s="5" t="s">
        <v>398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/>
      <c r="T22" s="5"/>
      <c r="U22">
        <v>9</v>
      </c>
      <c r="V22" t="s">
        <v>307</v>
      </c>
    </row>
    <row r="23" spans="1:23" x14ac:dyDescent="0.3">
      <c r="A23" t="s">
        <v>169</v>
      </c>
      <c r="B23" t="s">
        <v>248</v>
      </c>
      <c r="C23" s="5" t="s">
        <v>399</v>
      </c>
      <c r="D23" s="5" t="s">
        <v>400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/>
      <c r="T23" s="5"/>
      <c r="U23" s="10" t="s">
        <v>383</v>
      </c>
      <c r="V23" t="s">
        <v>314</v>
      </c>
      <c r="W23" t="s">
        <v>746</v>
      </c>
    </row>
    <row r="24" spans="1:23" x14ac:dyDescent="0.3">
      <c r="A24" t="s">
        <v>168</v>
      </c>
      <c r="B24" t="s">
        <v>249</v>
      </c>
      <c r="C24" s="5" t="s">
        <v>401</v>
      </c>
      <c r="D24" s="5"/>
      <c r="E24" s="5"/>
      <c r="F24" s="5"/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/>
      <c r="T24" s="5"/>
      <c r="U24" s="10" t="s">
        <v>384</v>
      </c>
      <c r="V24" t="s">
        <v>248</v>
      </c>
      <c r="W24" t="s">
        <v>746</v>
      </c>
    </row>
    <row r="25" spans="1:23" x14ac:dyDescent="0.3">
      <c r="A25" t="s">
        <v>167</v>
      </c>
      <c r="B25" t="s">
        <v>249</v>
      </c>
      <c r="C25" s="5">
        <v>40</v>
      </c>
      <c r="D25" s="5">
        <v>41</v>
      </c>
      <c r="E25" s="5">
        <v>42</v>
      </c>
      <c r="F25" s="5">
        <v>43</v>
      </c>
      <c r="G25" s="5">
        <v>44</v>
      </c>
      <c r="H25" s="5">
        <v>45</v>
      </c>
      <c r="I25" s="5">
        <v>46</v>
      </c>
      <c r="J25" s="5">
        <v>47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/>
      <c r="T25" s="5"/>
      <c r="U25" s="10" t="s">
        <v>385</v>
      </c>
      <c r="V25" t="s">
        <v>248</v>
      </c>
      <c r="W25" t="s">
        <v>750</v>
      </c>
    </row>
    <row r="26" spans="1:23" x14ac:dyDescent="0.3">
      <c r="A26" t="s">
        <v>166</v>
      </c>
      <c r="B26" t="s">
        <v>249</v>
      </c>
      <c r="C26" s="5">
        <v>48</v>
      </c>
      <c r="D26" s="5">
        <v>49</v>
      </c>
      <c r="E26" s="5" t="s">
        <v>402</v>
      </c>
      <c r="F26" s="5" t="s">
        <v>403</v>
      </c>
      <c r="G26" s="5" t="s">
        <v>404</v>
      </c>
      <c r="H26" s="5" t="s">
        <v>405</v>
      </c>
      <c r="I26" s="5" t="s">
        <v>406</v>
      </c>
      <c r="J26" s="5" t="s">
        <v>407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/>
      <c r="T26" s="5"/>
      <c r="U26" s="10" t="s">
        <v>386</v>
      </c>
      <c r="V26" t="s">
        <v>751</v>
      </c>
    </row>
    <row r="27" spans="1:23" x14ac:dyDescent="0.3">
      <c r="A27" t="s">
        <v>165</v>
      </c>
      <c r="B27" t="s">
        <v>249</v>
      </c>
      <c r="C27" s="5">
        <v>50</v>
      </c>
      <c r="D27" s="5">
        <v>51</v>
      </c>
      <c r="E27" s="5">
        <v>52</v>
      </c>
      <c r="F27" s="5">
        <v>53</v>
      </c>
      <c r="G27" s="5">
        <v>54</v>
      </c>
      <c r="H27" s="5">
        <v>55</v>
      </c>
      <c r="I27" s="5">
        <v>56</v>
      </c>
      <c r="J27" s="5">
        <v>57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/>
      <c r="T27" s="5"/>
      <c r="U27" s="10" t="s">
        <v>379</v>
      </c>
      <c r="V27" t="s">
        <v>752</v>
      </c>
      <c r="W27" t="s">
        <v>746</v>
      </c>
    </row>
    <row r="28" spans="1:23" x14ac:dyDescent="0.3">
      <c r="A28" t="s">
        <v>164</v>
      </c>
      <c r="B28" t="s">
        <v>249</v>
      </c>
      <c r="C28" s="5">
        <v>58</v>
      </c>
      <c r="D28" s="5">
        <v>59</v>
      </c>
      <c r="E28" s="5" t="s">
        <v>408</v>
      </c>
      <c r="F28" s="5" t="s">
        <v>409</v>
      </c>
      <c r="G28" s="5" t="s">
        <v>410</v>
      </c>
      <c r="H28" s="5" t="s">
        <v>411</v>
      </c>
      <c r="I28" s="5" t="s">
        <v>412</v>
      </c>
      <c r="J28" s="5" t="s">
        <v>413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/>
      <c r="T28" s="5"/>
      <c r="U28" s="10" t="s">
        <v>381</v>
      </c>
      <c r="V28" t="s">
        <v>753</v>
      </c>
    </row>
    <row r="29" spans="1:23" x14ac:dyDescent="0.3">
      <c r="A29" t="s">
        <v>163</v>
      </c>
      <c r="B29" t="s">
        <v>276</v>
      </c>
      <c r="C29" s="5">
        <v>70</v>
      </c>
      <c r="D29" s="5"/>
      <c r="E29" s="5"/>
      <c r="F29" s="5"/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/>
      <c r="T29" s="5"/>
      <c r="U29">
        <v>10</v>
      </c>
      <c r="V29" t="s">
        <v>530</v>
      </c>
    </row>
    <row r="30" spans="1:23" x14ac:dyDescent="0.3">
      <c r="A30" t="s">
        <v>162</v>
      </c>
      <c r="B30" t="s">
        <v>276</v>
      </c>
      <c r="C30" s="5">
        <v>71</v>
      </c>
      <c r="D30" s="5"/>
      <c r="E30" s="5"/>
      <c r="F30" s="5"/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/>
      <c r="T30" s="5"/>
      <c r="U30">
        <v>11</v>
      </c>
      <c r="V30" t="s">
        <v>754</v>
      </c>
    </row>
    <row r="31" spans="1:23" x14ac:dyDescent="0.3">
      <c r="A31" t="s">
        <v>161</v>
      </c>
      <c r="B31" t="s">
        <v>276</v>
      </c>
      <c r="C31" s="5">
        <v>72</v>
      </c>
      <c r="D31" s="5"/>
      <c r="E31" s="5"/>
      <c r="F31" s="5"/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/>
      <c r="T31" s="5"/>
    </row>
    <row r="32" spans="1:23" x14ac:dyDescent="0.3">
      <c r="A32" t="s">
        <v>160</v>
      </c>
      <c r="B32" t="s">
        <v>276</v>
      </c>
      <c r="C32" s="5">
        <v>73</v>
      </c>
      <c r="D32" s="5"/>
      <c r="E32" s="5"/>
      <c r="F32" s="5"/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/>
      <c r="T32" s="5"/>
    </row>
    <row r="33" spans="1:22" x14ac:dyDescent="0.3">
      <c r="A33" t="s">
        <v>159</v>
      </c>
      <c r="B33" t="s">
        <v>276</v>
      </c>
      <c r="C33" s="5">
        <v>74</v>
      </c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/>
      <c r="T33" s="5"/>
    </row>
    <row r="34" spans="1:22" x14ac:dyDescent="0.3">
      <c r="A34" t="s">
        <v>184</v>
      </c>
      <c r="B34" t="s">
        <v>276</v>
      </c>
      <c r="C34" s="5">
        <v>75</v>
      </c>
      <c r="D34" s="5"/>
      <c r="E34" s="5"/>
      <c r="F34" s="5"/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/>
      <c r="T34" s="5"/>
    </row>
    <row r="35" spans="1:22" x14ac:dyDescent="0.3">
      <c r="A35" t="s">
        <v>183</v>
      </c>
      <c r="B35" t="s">
        <v>276</v>
      </c>
      <c r="C35" s="5">
        <v>76</v>
      </c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/>
      <c r="T35" s="5"/>
    </row>
    <row r="36" spans="1:22" x14ac:dyDescent="0.3">
      <c r="A36" s="1" t="s">
        <v>182</v>
      </c>
      <c r="B36" t="s">
        <v>276</v>
      </c>
      <c r="C36" s="5">
        <v>77</v>
      </c>
      <c r="D36" s="5"/>
      <c r="E36" s="5"/>
      <c r="F36" s="5"/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/>
      <c r="T36" s="5"/>
      <c r="V36" s="1"/>
    </row>
    <row r="37" spans="1:22" x14ac:dyDescent="0.3">
      <c r="A37" t="s">
        <v>181</v>
      </c>
      <c r="B37" t="s">
        <v>276</v>
      </c>
      <c r="C37" s="5">
        <v>78</v>
      </c>
      <c r="D37" s="5"/>
      <c r="E37" s="5"/>
      <c r="F37" s="5"/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/>
      <c r="T37" s="5"/>
    </row>
    <row r="38" spans="1:22" x14ac:dyDescent="0.3">
      <c r="A38" t="s">
        <v>180</v>
      </c>
      <c r="B38" t="s">
        <v>276</v>
      </c>
      <c r="C38" s="5">
        <v>79</v>
      </c>
      <c r="D38" s="5"/>
      <c r="E38" s="5"/>
      <c r="F38" s="5"/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/>
      <c r="T38" s="5"/>
    </row>
    <row r="39" spans="1:22" x14ac:dyDescent="0.3">
      <c r="A39" t="s">
        <v>179</v>
      </c>
      <c r="B39" t="s">
        <v>276</v>
      </c>
      <c r="C39" s="5" t="s">
        <v>414</v>
      </c>
      <c r="D39" s="5"/>
      <c r="E39" s="5"/>
      <c r="F39" s="5"/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/>
      <c r="T39" s="5"/>
    </row>
    <row r="40" spans="1:22" x14ac:dyDescent="0.3">
      <c r="A40" t="s">
        <v>178</v>
      </c>
      <c r="B40" t="s">
        <v>276</v>
      </c>
      <c r="C40" s="5" t="s">
        <v>415</v>
      </c>
      <c r="D40" s="5"/>
      <c r="E40" s="5"/>
      <c r="F40" s="5"/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/>
      <c r="T40" s="5"/>
    </row>
    <row r="41" spans="1:22" x14ac:dyDescent="0.3">
      <c r="A41" t="s">
        <v>177</v>
      </c>
      <c r="B41" t="s">
        <v>276</v>
      </c>
      <c r="C41" s="5" t="s">
        <v>416</v>
      </c>
      <c r="D41" s="5"/>
      <c r="E41" s="5"/>
      <c r="F41" s="5"/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/>
      <c r="T41" s="5"/>
    </row>
    <row r="42" spans="1:22" x14ac:dyDescent="0.3">
      <c r="A42" t="s">
        <v>176</v>
      </c>
      <c r="B42" t="s">
        <v>276</v>
      </c>
      <c r="C42" s="5" t="s">
        <v>417</v>
      </c>
      <c r="D42" s="5"/>
      <c r="E42" s="5"/>
      <c r="F42" s="5"/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/>
      <c r="T42" s="5"/>
    </row>
    <row r="43" spans="1:22" x14ac:dyDescent="0.3">
      <c r="A43" t="s">
        <v>175</v>
      </c>
      <c r="B43" t="s">
        <v>276</v>
      </c>
      <c r="C43" s="5" t="s">
        <v>418</v>
      </c>
      <c r="D43" s="5"/>
      <c r="E43" s="5"/>
      <c r="F43" s="5"/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/>
      <c r="T43" s="5"/>
    </row>
    <row r="44" spans="1:22" x14ac:dyDescent="0.3">
      <c r="A44" t="s">
        <v>174</v>
      </c>
      <c r="B44" t="s">
        <v>276</v>
      </c>
      <c r="C44" s="5" t="s">
        <v>419</v>
      </c>
      <c r="D44" s="5"/>
      <c r="E44" s="5"/>
      <c r="F44" s="5"/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/>
      <c r="T44" s="5"/>
    </row>
    <row r="45" spans="1:22" x14ac:dyDescent="0.3">
      <c r="A45" t="s">
        <v>185</v>
      </c>
      <c r="B45" t="s">
        <v>293</v>
      </c>
      <c r="C45" s="5">
        <v>80</v>
      </c>
      <c r="D45" s="5">
        <v>81</v>
      </c>
      <c r="E45" s="5">
        <v>82</v>
      </c>
      <c r="F45" s="5">
        <v>83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/>
      <c r="T45" s="5"/>
    </row>
    <row r="46" spans="1:22" x14ac:dyDescent="0.3">
      <c r="A46" t="s">
        <v>185</v>
      </c>
      <c r="B46" t="s">
        <v>724</v>
      </c>
      <c r="C46" s="5">
        <v>80</v>
      </c>
      <c r="D46" s="5">
        <v>81</v>
      </c>
      <c r="E46" s="5">
        <v>82</v>
      </c>
      <c r="F46" s="5">
        <v>83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/>
      <c r="T46" s="5"/>
    </row>
    <row r="47" spans="1:22" x14ac:dyDescent="0.3">
      <c r="A47" t="s">
        <v>185</v>
      </c>
      <c r="B47" t="s">
        <v>725</v>
      </c>
      <c r="C47" s="5">
        <v>80</v>
      </c>
      <c r="D47" s="5">
        <v>81</v>
      </c>
      <c r="E47" s="5">
        <v>82</v>
      </c>
      <c r="F47" s="5">
        <v>83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/>
      <c r="T47" s="5"/>
    </row>
    <row r="48" spans="1:22" x14ac:dyDescent="0.3">
      <c r="A48" t="s">
        <v>185</v>
      </c>
      <c r="B48" t="s">
        <v>726</v>
      </c>
      <c r="C48" s="5">
        <v>80</v>
      </c>
      <c r="D48" s="5">
        <v>81</v>
      </c>
      <c r="E48" s="5">
        <v>82</v>
      </c>
      <c r="F48" s="5">
        <v>83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/>
      <c r="T48" s="5"/>
    </row>
    <row r="49" spans="1:20" x14ac:dyDescent="0.3">
      <c r="A49" t="s">
        <v>185</v>
      </c>
      <c r="B49" t="s">
        <v>727</v>
      </c>
      <c r="C49" s="5">
        <v>80</v>
      </c>
      <c r="D49" s="5">
        <v>81</v>
      </c>
      <c r="E49" s="5">
        <v>82</v>
      </c>
      <c r="F49" s="5">
        <v>83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/>
      <c r="T49" s="5"/>
    </row>
    <row r="50" spans="1:20" x14ac:dyDescent="0.3">
      <c r="A50" t="s">
        <v>185</v>
      </c>
      <c r="B50" t="s">
        <v>728</v>
      </c>
      <c r="C50" s="5">
        <v>80</v>
      </c>
      <c r="D50" s="5">
        <v>81</v>
      </c>
      <c r="E50" s="5">
        <v>82</v>
      </c>
      <c r="F50" s="5">
        <v>83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/>
      <c r="T50" s="5"/>
    </row>
    <row r="51" spans="1:20" x14ac:dyDescent="0.3">
      <c r="A51" t="s">
        <v>185</v>
      </c>
      <c r="B51" t="s">
        <v>729</v>
      </c>
      <c r="C51" s="5">
        <v>80</v>
      </c>
      <c r="D51" s="5">
        <v>81</v>
      </c>
      <c r="E51" s="5">
        <v>82</v>
      </c>
      <c r="F51" s="5">
        <v>83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/>
      <c r="T51" s="5"/>
    </row>
    <row r="52" spans="1:20" x14ac:dyDescent="0.3">
      <c r="A52" t="s">
        <v>185</v>
      </c>
      <c r="B52" t="s">
        <v>730</v>
      </c>
      <c r="C52" s="5">
        <v>80</v>
      </c>
      <c r="D52" s="5">
        <v>81</v>
      </c>
      <c r="E52" s="5">
        <v>82</v>
      </c>
      <c r="F52" s="5">
        <v>83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/>
      <c r="T52" s="5"/>
    </row>
    <row r="53" spans="1:20" x14ac:dyDescent="0.3">
      <c r="A53" t="s">
        <v>196</v>
      </c>
      <c r="B53" t="s">
        <v>246</v>
      </c>
      <c r="C53" s="5">
        <v>84</v>
      </c>
      <c r="D53" s="5">
        <v>85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/>
      <c r="T53" s="5"/>
    </row>
    <row r="54" spans="1:20" x14ac:dyDescent="0.3">
      <c r="A54" t="s">
        <v>195</v>
      </c>
      <c r="B54" t="s">
        <v>246</v>
      </c>
      <c r="C54" s="5">
        <v>86</v>
      </c>
      <c r="D54" s="5">
        <v>87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/>
      <c r="T54" s="5"/>
    </row>
    <row r="55" spans="1:20" x14ac:dyDescent="0.3">
      <c r="A55" t="s">
        <v>194</v>
      </c>
      <c r="B55" s="8" t="s">
        <v>246</v>
      </c>
      <c r="C55" s="5">
        <v>88</v>
      </c>
      <c r="D55" s="5">
        <v>89</v>
      </c>
      <c r="E55" s="5" t="s">
        <v>420</v>
      </c>
      <c r="F55" s="5" t="s">
        <v>421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/>
      <c r="T55" s="5"/>
    </row>
    <row r="56" spans="1:20" x14ac:dyDescent="0.3">
      <c r="A56" t="s">
        <v>136</v>
      </c>
      <c r="B56" t="s">
        <v>298</v>
      </c>
      <c r="C56" s="5" t="s">
        <v>422</v>
      </c>
      <c r="D56" s="5" t="s">
        <v>423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/>
      <c r="T56" s="5"/>
    </row>
    <row r="57" spans="1:20" x14ac:dyDescent="0.3">
      <c r="A57" t="s">
        <v>193</v>
      </c>
      <c r="B57" t="s">
        <v>246</v>
      </c>
      <c r="C57" s="5" t="s">
        <v>424</v>
      </c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/>
      <c r="T57" s="5"/>
    </row>
    <row r="58" spans="1:20" x14ac:dyDescent="0.3">
      <c r="A58" t="s">
        <v>192</v>
      </c>
      <c r="B58" t="s">
        <v>301</v>
      </c>
      <c r="C58" s="5" t="s">
        <v>425</v>
      </c>
      <c r="D58" s="5"/>
      <c r="E58" s="5"/>
      <c r="F58" s="5"/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/>
      <c r="T58" s="5"/>
    </row>
    <row r="59" spans="1:20" x14ac:dyDescent="0.3">
      <c r="A59" t="s">
        <v>191</v>
      </c>
      <c r="B59" t="s">
        <v>249</v>
      </c>
      <c r="C59" s="5">
        <v>90</v>
      </c>
      <c r="D59" s="5"/>
      <c r="E59" s="5"/>
      <c r="F59" s="5"/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/>
      <c r="T59" s="5"/>
    </row>
    <row r="60" spans="1:20" x14ac:dyDescent="0.3">
      <c r="A60" t="s">
        <v>190</v>
      </c>
      <c r="B60" t="s">
        <v>249</v>
      </c>
      <c r="C60" s="5">
        <v>90</v>
      </c>
      <c r="D60" s="5">
        <v>91</v>
      </c>
      <c r="E60" s="5">
        <v>92</v>
      </c>
      <c r="F60" s="5">
        <v>93</v>
      </c>
      <c r="G60" s="5">
        <v>94</v>
      </c>
      <c r="H60" s="5">
        <v>95</v>
      </c>
      <c r="I60" s="5">
        <v>96</v>
      </c>
      <c r="J60" s="5">
        <v>97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/>
      <c r="T60" s="5"/>
    </row>
    <row r="61" spans="1:20" x14ac:dyDescent="0.3">
      <c r="A61" t="s">
        <v>189</v>
      </c>
      <c r="B61" t="s">
        <v>249</v>
      </c>
      <c r="C61" s="5">
        <v>98</v>
      </c>
      <c r="D61" s="5"/>
      <c r="E61" s="5"/>
      <c r="F61" s="5"/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/>
      <c r="T61" s="5"/>
    </row>
    <row r="62" spans="1:20" x14ac:dyDescent="0.3">
      <c r="A62" t="s">
        <v>188</v>
      </c>
      <c r="B62" t="s">
        <v>249</v>
      </c>
      <c r="C62" s="5">
        <v>99</v>
      </c>
      <c r="D62" s="5"/>
      <c r="E62" s="5"/>
      <c r="F62" s="5"/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/>
      <c r="T62" s="5"/>
    </row>
    <row r="63" spans="1:20" x14ac:dyDescent="0.3">
      <c r="A63" t="s">
        <v>137</v>
      </c>
      <c r="B63" t="s">
        <v>307</v>
      </c>
      <c r="C63" s="5" t="s">
        <v>426</v>
      </c>
      <c r="D63" s="5"/>
      <c r="E63" s="5"/>
      <c r="F63" s="5"/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/>
      <c r="T63" s="5"/>
    </row>
    <row r="64" spans="1:20" x14ac:dyDescent="0.3">
      <c r="A64" t="s">
        <v>187</v>
      </c>
      <c r="B64" t="s">
        <v>249</v>
      </c>
      <c r="C64" s="5" t="s">
        <v>427</v>
      </c>
      <c r="D64" s="5"/>
      <c r="E64" s="5"/>
      <c r="F64" s="5"/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/>
      <c r="T64" s="5"/>
    </row>
    <row r="65" spans="1:20" x14ac:dyDescent="0.3">
      <c r="A65" t="s">
        <v>186</v>
      </c>
      <c r="B65" t="s">
        <v>249</v>
      </c>
      <c r="C65" s="5" t="s">
        <v>428</v>
      </c>
      <c r="D65" s="5"/>
      <c r="E65" s="5"/>
      <c r="F65" s="5"/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/>
      <c r="T65" s="5"/>
    </row>
    <row r="66" spans="1:20" x14ac:dyDescent="0.3">
      <c r="A66" t="s">
        <v>209</v>
      </c>
      <c r="B66" t="s">
        <v>249</v>
      </c>
      <c r="C66" s="5" t="s">
        <v>429</v>
      </c>
      <c r="D66" s="5"/>
      <c r="E66" s="5"/>
      <c r="F66" s="5"/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/>
      <c r="T66" s="5"/>
    </row>
    <row r="67" spans="1:20" x14ac:dyDescent="0.3">
      <c r="A67" t="s">
        <v>208</v>
      </c>
      <c r="B67" t="s">
        <v>249</v>
      </c>
      <c r="C67" s="5" t="s">
        <v>430</v>
      </c>
      <c r="D67" s="5"/>
      <c r="E67" s="5"/>
      <c r="F67" s="5"/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/>
      <c r="T67" s="5"/>
    </row>
    <row r="68" spans="1:20" x14ac:dyDescent="0.3">
      <c r="A68" t="s">
        <v>207</v>
      </c>
      <c r="B68" t="s">
        <v>249</v>
      </c>
      <c r="C68" s="5" t="s">
        <v>431</v>
      </c>
      <c r="D68" s="5"/>
      <c r="E68" s="5"/>
      <c r="F68" s="5"/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/>
      <c r="T68" s="5"/>
    </row>
    <row r="69" spans="1:20" x14ac:dyDescent="0.3">
      <c r="A69" t="s">
        <v>206</v>
      </c>
      <c r="B69" t="s">
        <v>314</v>
      </c>
      <c r="C69" s="5" t="s">
        <v>432</v>
      </c>
      <c r="D69" s="5" t="s">
        <v>433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/>
      <c r="T69" s="5"/>
    </row>
    <row r="70" spans="1:20" x14ac:dyDescent="0.3">
      <c r="A70" t="s">
        <v>205</v>
      </c>
      <c r="B70" t="s">
        <v>314</v>
      </c>
      <c r="C70" s="5" t="s">
        <v>434</v>
      </c>
      <c r="D70" s="5" t="s">
        <v>435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/>
      <c r="T70" s="5"/>
    </row>
    <row r="71" spans="1:20" x14ac:dyDescent="0.3">
      <c r="A71" t="s">
        <v>204</v>
      </c>
      <c r="B71" t="s">
        <v>249</v>
      </c>
      <c r="C71" s="5" t="s">
        <v>436</v>
      </c>
      <c r="D71" s="5" t="s">
        <v>437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/>
      <c r="T71" s="5"/>
    </row>
    <row r="72" spans="1:20" x14ac:dyDescent="0.3">
      <c r="A72" t="s">
        <v>203</v>
      </c>
      <c r="B72" t="s">
        <v>249</v>
      </c>
      <c r="C72" s="5" t="s">
        <v>438</v>
      </c>
      <c r="D72" s="5" t="s">
        <v>439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/>
      <c r="T72" s="5"/>
    </row>
    <row r="73" spans="1:20" x14ac:dyDescent="0.3">
      <c r="A73" t="s">
        <v>202</v>
      </c>
      <c r="B73" t="s">
        <v>248</v>
      </c>
      <c r="C73" s="5" t="s">
        <v>440</v>
      </c>
      <c r="D73" s="5" t="s">
        <v>441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/>
      <c r="T73" s="5"/>
    </row>
    <row r="74" spans="1:20" x14ac:dyDescent="0.3">
      <c r="A74" t="s">
        <v>201</v>
      </c>
      <c r="B74" t="s">
        <v>249</v>
      </c>
      <c r="C74" s="5" t="s">
        <v>442</v>
      </c>
      <c r="D74" s="5" t="s">
        <v>443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/>
      <c r="T74" s="5"/>
    </row>
    <row r="75" spans="1:20" x14ac:dyDescent="0.3">
      <c r="A75" t="s">
        <v>200</v>
      </c>
      <c r="B75" t="s">
        <v>249</v>
      </c>
      <c r="C75" s="5" t="s">
        <v>444</v>
      </c>
      <c r="D75" s="5" t="s">
        <v>445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/>
      <c r="T75" s="5"/>
    </row>
    <row r="76" spans="1:20" x14ac:dyDescent="0.3">
      <c r="A76" t="s">
        <v>199</v>
      </c>
      <c r="B76" t="s">
        <v>249</v>
      </c>
      <c r="C76" s="5" t="s">
        <v>446</v>
      </c>
      <c r="D76" s="5" t="s">
        <v>447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/>
      <c r="T76" s="5"/>
    </row>
    <row r="77" spans="1:20" x14ac:dyDescent="0.3">
      <c r="A77" t="s">
        <v>198</v>
      </c>
      <c r="B77" t="s">
        <v>248</v>
      </c>
      <c r="C77" s="5" t="s">
        <v>448</v>
      </c>
      <c r="D77" s="5" t="s">
        <v>449</v>
      </c>
      <c r="E77" s="5" t="s">
        <v>450</v>
      </c>
      <c r="F77" s="5" t="s">
        <v>451</v>
      </c>
      <c r="G77" s="5" t="s">
        <v>452</v>
      </c>
      <c r="H77" s="5" t="s">
        <v>453</v>
      </c>
      <c r="I77" s="5" t="s">
        <v>454</v>
      </c>
      <c r="J77" s="5" t="s">
        <v>455</v>
      </c>
      <c r="K77" s="5" t="s">
        <v>456</v>
      </c>
      <c r="L77" s="5" t="s">
        <v>457</v>
      </c>
      <c r="M77" s="5" t="s">
        <v>458</v>
      </c>
      <c r="N77" s="5" t="s">
        <v>372</v>
      </c>
      <c r="O77" s="5" t="s">
        <v>375</v>
      </c>
      <c r="P77" s="5" t="s">
        <v>377</v>
      </c>
      <c r="Q77" s="5" t="s">
        <v>376</v>
      </c>
      <c r="R77" s="5" t="s">
        <v>378</v>
      </c>
      <c r="S77" s="5"/>
      <c r="T77" s="5"/>
    </row>
    <row r="78" spans="1:20" x14ac:dyDescent="0.3">
      <c r="A78" t="s">
        <v>138</v>
      </c>
      <c r="B78" t="s">
        <v>324</v>
      </c>
      <c r="C78" s="5" t="s">
        <v>459</v>
      </c>
      <c r="D78" s="5"/>
      <c r="E78" s="5"/>
      <c r="F78" s="5"/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/>
      <c r="T78" s="5"/>
    </row>
    <row r="79" spans="1:20" x14ac:dyDescent="0.3">
      <c r="A79" t="s">
        <v>197</v>
      </c>
      <c r="B79" t="s">
        <v>249</v>
      </c>
      <c r="C79" s="5" t="s">
        <v>460</v>
      </c>
      <c r="D79" s="5"/>
      <c r="E79" s="5"/>
      <c r="F79" s="5"/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/>
      <c r="T79" s="5"/>
    </row>
    <row r="80" spans="1:20" x14ac:dyDescent="0.3">
      <c r="A80" t="s">
        <v>139</v>
      </c>
      <c r="B80" t="s">
        <v>246</v>
      </c>
      <c r="C80" s="5" t="s">
        <v>461</v>
      </c>
      <c r="D80" s="5"/>
      <c r="E80" s="5"/>
      <c r="F80" s="5"/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/>
      <c r="T80" s="5"/>
    </row>
    <row r="81" spans="1:20" x14ac:dyDescent="0.3">
      <c r="A81" t="s">
        <v>140</v>
      </c>
      <c r="B81" t="s">
        <v>246</v>
      </c>
      <c r="C81" s="5" t="s">
        <v>462</v>
      </c>
      <c r="D81" s="5"/>
      <c r="E81" s="5"/>
      <c r="F81" s="5"/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/>
      <c r="T81" s="5"/>
    </row>
    <row r="82" spans="1:20" x14ac:dyDescent="0.3">
      <c r="A82" t="s">
        <v>210</v>
      </c>
      <c r="B82" t="s">
        <v>293</v>
      </c>
      <c r="C82" s="5" t="s">
        <v>463</v>
      </c>
      <c r="D82" s="5" t="s">
        <v>464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/>
      <c r="T82" s="5"/>
    </row>
    <row r="83" spans="1:20" x14ac:dyDescent="0.3">
      <c r="A83" t="s">
        <v>141</v>
      </c>
      <c r="B83" t="s">
        <v>324</v>
      </c>
      <c r="C83" s="5" t="s">
        <v>465</v>
      </c>
      <c r="D83" s="5"/>
      <c r="E83" s="5"/>
      <c r="F83" s="5"/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/>
      <c r="T83" s="5"/>
    </row>
    <row r="84" spans="1:20" x14ac:dyDescent="0.3">
      <c r="A84" t="s">
        <v>215</v>
      </c>
      <c r="B84" t="s">
        <v>249</v>
      </c>
      <c r="C84" s="5" t="s">
        <v>466</v>
      </c>
      <c r="D84" s="5"/>
      <c r="E84" s="5"/>
      <c r="F84" s="5"/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/>
      <c r="T84" s="5"/>
    </row>
    <row r="85" spans="1:20" x14ac:dyDescent="0.3">
      <c r="A85" t="s">
        <v>214</v>
      </c>
      <c r="B85" t="s">
        <v>249</v>
      </c>
      <c r="C85" s="5" t="s">
        <v>373</v>
      </c>
      <c r="D85" s="5"/>
      <c r="E85" s="5"/>
      <c r="F85" s="5"/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/>
      <c r="T85" s="5"/>
    </row>
    <row r="86" spans="1:20" x14ac:dyDescent="0.3">
      <c r="A86" t="s">
        <v>142</v>
      </c>
      <c r="B86" t="s">
        <v>333</v>
      </c>
      <c r="C86" s="5" t="s">
        <v>467</v>
      </c>
      <c r="D86" s="5"/>
      <c r="E86" s="5"/>
      <c r="F86" s="5"/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/>
      <c r="T86" s="5"/>
    </row>
    <row r="87" spans="1:20" x14ac:dyDescent="0.3">
      <c r="A87" t="s">
        <v>213</v>
      </c>
      <c r="B87" t="s">
        <v>249</v>
      </c>
      <c r="C87" s="5" t="s">
        <v>468</v>
      </c>
      <c r="D87" s="5"/>
      <c r="E87" s="5"/>
      <c r="F87" s="5"/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/>
      <c r="T87" s="5"/>
    </row>
    <row r="88" spans="1:20" x14ac:dyDescent="0.3">
      <c r="A88" t="s">
        <v>212</v>
      </c>
      <c r="B88" t="s">
        <v>249</v>
      </c>
      <c r="C88" s="5" t="s">
        <v>469</v>
      </c>
      <c r="D88" s="5"/>
      <c r="E88" s="5"/>
      <c r="F88" s="5"/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/>
      <c r="T88" s="5"/>
    </row>
    <row r="89" spans="1:20" x14ac:dyDescent="0.3">
      <c r="A89" t="s">
        <v>211</v>
      </c>
      <c r="B89" t="s">
        <v>301</v>
      </c>
      <c r="C89" s="5" t="s">
        <v>470</v>
      </c>
      <c r="D89" s="5" t="s">
        <v>512</v>
      </c>
      <c r="E89" s="5" t="s">
        <v>471</v>
      </c>
      <c r="F89" s="5" t="s">
        <v>472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/>
      <c r="T89" s="5"/>
    </row>
    <row r="90" spans="1:20" x14ac:dyDescent="0.3">
      <c r="A90" t="s">
        <v>211</v>
      </c>
      <c r="B90" t="s">
        <v>731</v>
      </c>
      <c r="C90" s="5" t="s">
        <v>470</v>
      </c>
      <c r="D90" s="5" t="s">
        <v>512</v>
      </c>
      <c r="E90" s="5" t="s">
        <v>471</v>
      </c>
      <c r="F90" s="5" t="s">
        <v>472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/>
      <c r="T90" s="5"/>
    </row>
    <row r="91" spans="1:20" x14ac:dyDescent="0.3">
      <c r="A91" t="s">
        <v>211</v>
      </c>
      <c r="B91" t="s">
        <v>338</v>
      </c>
      <c r="C91" s="5" t="s">
        <v>470</v>
      </c>
      <c r="D91" s="5" t="s">
        <v>512</v>
      </c>
      <c r="E91" s="5" t="s">
        <v>471</v>
      </c>
      <c r="F91" s="5" t="s">
        <v>472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/>
      <c r="T91" s="5"/>
    </row>
    <row r="92" spans="1:20" x14ac:dyDescent="0.3">
      <c r="A92" t="s">
        <v>211</v>
      </c>
      <c r="B92" t="s">
        <v>732</v>
      </c>
      <c r="C92" s="5" t="s">
        <v>470</v>
      </c>
      <c r="D92" s="5" t="s">
        <v>512</v>
      </c>
      <c r="E92" s="5" t="s">
        <v>471</v>
      </c>
      <c r="F92" s="5" t="s">
        <v>472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/>
      <c r="T92" s="5"/>
    </row>
    <row r="93" spans="1:20" x14ac:dyDescent="0.3">
      <c r="A93" t="s">
        <v>211</v>
      </c>
      <c r="B93" t="s">
        <v>733</v>
      </c>
      <c r="C93" s="5" t="s">
        <v>470</v>
      </c>
      <c r="D93" s="5" t="s">
        <v>512</v>
      </c>
      <c r="E93" s="5" t="s">
        <v>471</v>
      </c>
      <c r="F93" s="5" t="s">
        <v>472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/>
      <c r="T93" s="5"/>
    </row>
    <row r="94" spans="1:20" x14ac:dyDescent="0.3">
      <c r="A94" t="s">
        <v>211</v>
      </c>
      <c r="B94" t="s">
        <v>734</v>
      </c>
      <c r="C94" s="5" t="s">
        <v>470</v>
      </c>
      <c r="D94" s="5" t="s">
        <v>512</v>
      </c>
      <c r="E94" s="5" t="s">
        <v>471</v>
      </c>
      <c r="F94" s="5" t="s">
        <v>472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/>
      <c r="T94" s="5"/>
    </row>
    <row r="95" spans="1:20" x14ac:dyDescent="0.3">
      <c r="A95" t="s">
        <v>211</v>
      </c>
      <c r="B95" t="s">
        <v>735</v>
      </c>
      <c r="C95" s="5" t="s">
        <v>470</v>
      </c>
      <c r="D95" s="5" t="s">
        <v>512</v>
      </c>
      <c r="E95" s="5" t="s">
        <v>471</v>
      </c>
      <c r="F95" s="5" t="s">
        <v>472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/>
      <c r="T95" s="5"/>
    </row>
    <row r="96" spans="1:20" x14ac:dyDescent="0.3">
      <c r="A96" t="s">
        <v>517</v>
      </c>
      <c r="C96" s="5" t="s">
        <v>513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/>
      <c r="T96" s="5"/>
    </row>
    <row r="97" spans="1:20" x14ac:dyDescent="0.3">
      <c r="A97" t="s">
        <v>516</v>
      </c>
      <c r="C97" s="5" t="s">
        <v>514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/>
      <c r="T97" s="5"/>
    </row>
    <row r="98" spans="1:20" x14ac:dyDescent="0.3">
      <c r="A98" t="s">
        <v>233</v>
      </c>
      <c r="B98" t="s">
        <v>249</v>
      </c>
      <c r="C98" s="5" t="s">
        <v>473</v>
      </c>
      <c r="D98" s="5"/>
      <c r="E98" s="5"/>
      <c r="F98" s="5"/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/>
      <c r="T98" s="5"/>
    </row>
    <row r="99" spans="1:20" x14ac:dyDescent="0.3">
      <c r="A99" t="s">
        <v>232</v>
      </c>
      <c r="B99" t="s">
        <v>342</v>
      </c>
      <c r="C99" s="5" t="s">
        <v>474</v>
      </c>
      <c r="D99" s="5" t="s">
        <v>475</v>
      </c>
      <c r="E99" s="5" t="s">
        <v>476</v>
      </c>
      <c r="F99" s="5" t="s">
        <v>477</v>
      </c>
      <c r="G99" s="5" t="s">
        <v>478</v>
      </c>
      <c r="H99" s="5" t="s">
        <v>374</v>
      </c>
      <c r="I99" s="5" t="s">
        <v>479</v>
      </c>
      <c r="J99" s="5" t="s">
        <v>480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/>
      <c r="T99" s="5"/>
    </row>
    <row r="100" spans="1:20" x14ac:dyDescent="0.3">
      <c r="A100" t="s">
        <v>231</v>
      </c>
      <c r="B100" t="s">
        <v>276</v>
      </c>
      <c r="C100" s="5" t="s">
        <v>511</v>
      </c>
      <c r="D100" s="5"/>
      <c r="E100" s="5"/>
      <c r="F100" s="5"/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/>
      <c r="T100" s="5"/>
    </row>
    <row r="101" spans="1:20" x14ac:dyDescent="0.3">
      <c r="A101" t="s">
        <v>230</v>
      </c>
      <c r="B101" t="s">
        <v>276</v>
      </c>
      <c r="C101" s="5" t="s">
        <v>502</v>
      </c>
      <c r="D101" s="5"/>
      <c r="E101" s="5"/>
      <c r="F101" s="5"/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/>
      <c r="T101" s="5"/>
    </row>
    <row r="102" spans="1:20" x14ac:dyDescent="0.3">
      <c r="A102" t="s">
        <v>229</v>
      </c>
      <c r="B102" t="s">
        <v>276</v>
      </c>
      <c r="C102" s="5" t="s">
        <v>503</v>
      </c>
      <c r="D102" s="5"/>
      <c r="E102" s="5"/>
      <c r="F102" s="5"/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/>
      <c r="T102" s="5"/>
    </row>
    <row r="103" spans="1:20" x14ac:dyDescent="0.3">
      <c r="A103" t="s">
        <v>228</v>
      </c>
      <c r="B103" t="s">
        <v>276</v>
      </c>
      <c r="C103" s="5" t="s">
        <v>504</v>
      </c>
      <c r="D103" s="5"/>
      <c r="E103" s="5"/>
      <c r="F103" s="5"/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/>
      <c r="T103" s="5"/>
    </row>
    <row r="104" spans="1:20" x14ac:dyDescent="0.3">
      <c r="A104" t="s">
        <v>227</v>
      </c>
      <c r="B104" t="s">
        <v>348</v>
      </c>
      <c r="C104" s="5" t="s">
        <v>505</v>
      </c>
      <c r="D104" s="5" t="s">
        <v>506</v>
      </c>
      <c r="E104" s="5"/>
      <c r="F104" s="5"/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/>
      <c r="T104" s="5"/>
    </row>
    <row r="105" spans="1:20" x14ac:dyDescent="0.3">
      <c r="A105" t="s">
        <v>226</v>
      </c>
      <c r="B105" t="s">
        <v>348</v>
      </c>
      <c r="C105" s="5" t="s">
        <v>507</v>
      </c>
      <c r="D105" s="5" t="s">
        <v>508</v>
      </c>
      <c r="E105" s="5"/>
      <c r="F105" s="5"/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/>
      <c r="T105" s="5"/>
    </row>
    <row r="106" spans="1:20" x14ac:dyDescent="0.3">
      <c r="A106" t="s">
        <v>225</v>
      </c>
      <c r="B106" t="s">
        <v>351</v>
      </c>
      <c r="C106" s="5" t="s">
        <v>509</v>
      </c>
      <c r="D106" s="5"/>
      <c r="E106" s="5"/>
      <c r="F106" s="5"/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/>
      <c r="T106" s="5"/>
    </row>
    <row r="107" spans="1:20" x14ac:dyDescent="0.3">
      <c r="A107" t="s">
        <v>224</v>
      </c>
      <c r="B107" t="s">
        <v>351</v>
      </c>
      <c r="C107" s="5" t="s">
        <v>510</v>
      </c>
      <c r="D107" s="5"/>
      <c r="E107" s="5"/>
      <c r="F107" s="5"/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/>
      <c r="T107" s="5"/>
    </row>
    <row r="108" spans="1:20" x14ac:dyDescent="0.3">
      <c r="A108" t="s">
        <v>223</v>
      </c>
      <c r="B108" t="s">
        <v>307</v>
      </c>
      <c r="C108" s="5" t="s">
        <v>481</v>
      </c>
      <c r="D108" s="5"/>
      <c r="E108" s="5"/>
      <c r="F108" s="5"/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/>
      <c r="T108" s="5"/>
    </row>
    <row r="109" spans="1:20" x14ac:dyDescent="0.3">
      <c r="A109" t="s">
        <v>222</v>
      </c>
      <c r="B109" t="s">
        <v>276</v>
      </c>
      <c r="C109" s="5" t="s">
        <v>482</v>
      </c>
      <c r="D109" s="5"/>
      <c r="E109" s="5"/>
      <c r="F109" s="5"/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/>
      <c r="T109" s="5"/>
    </row>
    <row r="110" spans="1:20" x14ac:dyDescent="0.3">
      <c r="A110" t="s">
        <v>221</v>
      </c>
      <c r="B110" t="s">
        <v>249</v>
      </c>
      <c r="C110" s="5" t="s">
        <v>483</v>
      </c>
      <c r="D110" s="5" t="s">
        <v>484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/>
      <c r="T110" s="5"/>
    </row>
    <row r="111" spans="1:20" x14ac:dyDescent="0.3">
      <c r="A111" t="s">
        <v>220</v>
      </c>
      <c r="B111" t="s">
        <v>249</v>
      </c>
      <c r="C111" s="5" t="s">
        <v>485</v>
      </c>
      <c r="D111" s="5" t="s">
        <v>486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/>
      <c r="T111" s="5"/>
    </row>
    <row r="112" spans="1:20" x14ac:dyDescent="0.3">
      <c r="A112" t="s">
        <v>219</v>
      </c>
      <c r="B112" t="s">
        <v>249</v>
      </c>
      <c r="C112" s="5" t="s">
        <v>487</v>
      </c>
      <c r="D112" s="5"/>
      <c r="E112" s="5"/>
      <c r="F112" s="5"/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/>
      <c r="T112" s="5"/>
    </row>
    <row r="113" spans="1:20" x14ac:dyDescent="0.3">
      <c r="A113" t="s">
        <v>218</v>
      </c>
      <c r="B113" t="s">
        <v>249</v>
      </c>
      <c r="C113" s="5" t="s">
        <v>488</v>
      </c>
      <c r="D113" s="5"/>
      <c r="E113" s="5"/>
      <c r="F113" s="5"/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/>
      <c r="T113" s="5"/>
    </row>
    <row r="114" spans="1:20" x14ac:dyDescent="0.3">
      <c r="A114" t="s">
        <v>237</v>
      </c>
      <c r="B114" t="s">
        <v>249</v>
      </c>
      <c r="C114" s="5" t="s">
        <v>489</v>
      </c>
      <c r="D114" s="5"/>
      <c r="E114" s="5"/>
      <c r="F114" s="5"/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/>
      <c r="T114" s="5"/>
    </row>
    <row r="115" spans="1:20" x14ac:dyDescent="0.3">
      <c r="A115" t="s">
        <v>236</v>
      </c>
      <c r="B115" t="s">
        <v>249</v>
      </c>
      <c r="C115" s="5" t="s">
        <v>490</v>
      </c>
      <c r="D115" s="5"/>
      <c r="E115" s="5"/>
      <c r="F115" s="5"/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/>
      <c r="T115" s="5"/>
    </row>
    <row r="116" spans="1:20" x14ac:dyDescent="0.3">
      <c r="A116" t="s">
        <v>235</v>
      </c>
      <c r="B116" t="s">
        <v>249</v>
      </c>
      <c r="C116" s="5" t="s">
        <v>491</v>
      </c>
      <c r="D116" s="5"/>
      <c r="E116" s="5"/>
      <c r="F116" s="5"/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/>
      <c r="T116" s="5"/>
    </row>
    <row r="117" spans="1:20" x14ac:dyDescent="0.3">
      <c r="A117" t="s">
        <v>234</v>
      </c>
      <c r="B117" t="s">
        <v>293</v>
      </c>
      <c r="C117" s="5" t="s">
        <v>492</v>
      </c>
      <c r="D117" s="5" t="s">
        <v>493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/>
      <c r="T117" s="5"/>
    </row>
    <row r="118" spans="1:20" x14ac:dyDescent="0.3">
      <c r="A118" t="s">
        <v>234</v>
      </c>
      <c r="B118" t="s">
        <v>338</v>
      </c>
      <c r="C118" s="5" t="s">
        <v>492</v>
      </c>
      <c r="D118" s="5" t="s">
        <v>493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/>
      <c r="T118" s="5"/>
    </row>
    <row r="119" spans="1:20" x14ac:dyDescent="0.3">
      <c r="A119" t="s">
        <v>234</v>
      </c>
      <c r="B119" t="s">
        <v>732</v>
      </c>
      <c r="C119" s="5" t="s">
        <v>492</v>
      </c>
      <c r="D119" s="5" t="s">
        <v>493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/>
      <c r="T119" s="5"/>
    </row>
    <row r="120" spans="1:20" x14ac:dyDescent="0.3">
      <c r="A120" t="s">
        <v>234</v>
      </c>
      <c r="B120" t="s">
        <v>733</v>
      </c>
      <c r="C120" s="5" t="s">
        <v>492</v>
      </c>
      <c r="D120" s="5" t="s">
        <v>493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/>
      <c r="T120" s="5"/>
    </row>
    <row r="121" spans="1:20" x14ac:dyDescent="0.3">
      <c r="A121" t="s">
        <v>234</v>
      </c>
      <c r="B121" t="s">
        <v>734</v>
      </c>
      <c r="C121" s="5" t="s">
        <v>492</v>
      </c>
      <c r="D121" s="5" t="s">
        <v>493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/>
      <c r="T121" s="5"/>
    </row>
    <row r="122" spans="1:20" x14ac:dyDescent="0.3">
      <c r="A122" t="s">
        <v>234</v>
      </c>
      <c r="B122" t="s">
        <v>736</v>
      </c>
      <c r="C122" s="5" t="s">
        <v>492</v>
      </c>
      <c r="D122" s="5" t="s">
        <v>493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/>
      <c r="T122" s="5"/>
    </row>
    <row r="123" spans="1:20" x14ac:dyDescent="0.3">
      <c r="A123" t="s">
        <v>234</v>
      </c>
      <c r="B123" t="s">
        <v>735</v>
      </c>
      <c r="C123" s="5" t="s">
        <v>492</v>
      </c>
      <c r="D123" s="5" t="s">
        <v>493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/>
      <c r="T123" s="5"/>
    </row>
    <row r="124" spans="1:20" x14ac:dyDescent="0.3">
      <c r="A124" t="s">
        <v>243</v>
      </c>
      <c r="B124" t="s">
        <v>249</v>
      </c>
      <c r="C124" s="5" t="s">
        <v>494</v>
      </c>
      <c r="D124" s="5"/>
      <c r="E124" s="5"/>
      <c r="F124" s="5"/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/>
      <c r="T124" s="5"/>
    </row>
    <row r="125" spans="1:20" x14ac:dyDescent="0.3">
      <c r="A125" t="s">
        <v>242</v>
      </c>
      <c r="B125" t="s">
        <v>249</v>
      </c>
      <c r="C125" s="5" t="s">
        <v>495</v>
      </c>
      <c r="D125" s="5"/>
      <c r="E125" s="5"/>
      <c r="F125" s="5"/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/>
      <c r="T125" s="5"/>
    </row>
    <row r="126" spans="1:20" x14ac:dyDescent="0.3">
      <c r="A126" t="s">
        <v>241</v>
      </c>
      <c r="B126" t="s">
        <v>249</v>
      </c>
      <c r="C126" s="5" t="s">
        <v>496</v>
      </c>
      <c r="D126" s="5"/>
      <c r="E126" s="5"/>
      <c r="F126" s="5"/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/>
      <c r="T126" s="5"/>
    </row>
    <row r="127" spans="1:20" x14ac:dyDescent="0.3">
      <c r="A127" t="s">
        <v>240</v>
      </c>
      <c r="B127" t="s">
        <v>249</v>
      </c>
      <c r="C127" s="5" t="s">
        <v>497</v>
      </c>
      <c r="D127" s="5"/>
      <c r="E127" s="5"/>
      <c r="F127" s="5"/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/>
      <c r="T127" s="5"/>
    </row>
    <row r="128" spans="1:20" x14ac:dyDescent="0.3">
      <c r="A128" t="s">
        <v>239</v>
      </c>
      <c r="B128" t="s">
        <v>249</v>
      </c>
      <c r="C128" s="5" t="s">
        <v>498</v>
      </c>
      <c r="D128" s="5"/>
      <c r="E128" s="5"/>
      <c r="F128" s="5"/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/>
      <c r="T128" s="5"/>
    </row>
    <row r="129" spans="1:20" x14ac:dyDescent="0.3">
      <c r="A129" t="s">
        <v>238</v>
      </c>
      <c r="B129" t="s">
        <v>249</v>
      </c>
      <c r="C129" s="5" t="s">
        <v>499</v>
      </c>
      <c r="D129" s="5"/>
      <c r="E129" s="5"/>
      <c r="F129" s="5"/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/>
      <c r="T129" s="5"/>
    </row>
    <row r="130" spans="1:20" x14ac:dyDescent="0.3">
      <c r="A130" t="s">
        <v>245</v>
      </c>
      <c r="B130" t="s">
        <v>301</v>
      </c>
      <c r="C130" s="5" t="s">
        <v>500</v>
      </c>
      <c r="D130" s="5" t="s">
        <v>501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/>
      <c r="T130" s="5"/>
    </row>
    <row r="131" spans="1:20" x14ac:dyDescent="0.3">
      <c r="A131" t="s">
        <v>245</v>
      </c>
      <c r="B131" t="s">
        <v>731</v>
      </c>
      <c r="C131" s="5" t="s">
        <v>500</v>
      </c>
      <c r="D131" s="5" t="s">
        <v>501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/>
      <c r="T131" s="5"/>
    </row>
    <row r="132" spans="1:20" x14ac:dyDescent="0.3">
      <c r="A132" t="s">
        <v>244</v>
      </c>
      <c r="B132" t="s">
        <v>338</v>
      </c>
      <c r="C132" s="5" t="s">
        <v>501</v>
      </c>
      <c r="D132" s="5"/>
      <c r="E132" s="5"/>
      <c r="F132" s="5"/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/>
      <c r="T132" s="5"/>
    </row>
    <row r="133" spans="1:20" x14ac:dyDescent="0.3">
      <c r="A133" t="s">
        <v>244</v>
      </c>
      <c r="B133" t="s">
        <v>732</v>
      </c>
      <c r="C133" s="5" t="s">
        <v>501</v>
      </c>
      <c r="D133" s="5"/>
      <c r="E133" s="5"/>
      <c r="F133" s="5"/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/>
      <c r="T133" s="5"/>
    </row>
    <row r="134" spans="1:20" x14ac:dyDescent="0.3">
      <c r="A134" t="s">
        <v>244</v>
      </c>
      <c r="B134" t="s">
        <v>733</v>
      </c>
      <c r="C134" s="5" t="s">
        <v>501</v>
      </c>
      <c r="D134" s="5"/>
      <c r="E134" s="5"/>
      <c r="F134" s="5"/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/>
      <c r="T134" s="5"/>
    </row>
    <row r="135" spans="1:20" x14ac:dyDescent="0.3">
      <c r="A135" t="s">
        <v>244</v>
      </c>
      <c r="B135" t="s">
        <v>734</v>
      </c>
      <c r="C135" s="5" t="s">
        <v>501</v>
      </c>
      <c r="D135" s="5"/>
      <c r="E135" s="5"/>
      <c r="F135" s="5"/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/>
      <c r="T135" s="5"/>
    </row>
    <row r="136" spans="1:20" x14ac:dyDescent="0.3">
      <c r="A136" t="s">
        <v>244</v>
      </c>
      <c r="B136" t="s">
        <v>736</v>
      </c>
      <c r="C136" s="5" t="s">
        <v>501</v>
      </c>
      <c r="D136" s="5"/>
      <c r="E136" s="5"/>
      <c r="F136" s="5"/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/>
      <c r="T136" s="5"/>
    </row>
  </sheetData>
  <mergeCells count="1">
    <mergeCell ref="C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58" zoomScaleNormal="100" workbookViewId="0">
      <selection activeCell="A84" sqref="A84"/>
    </sheetView>
  </sheetViews>
  <sheetFormatPr defaultRowHeight="14.4" x14ac:dyDescent="0.3"/>
  <cols>
    <col min="1" max="1" width="16.88671875" customWidth="1"/>
    <col min="2" max="2" width="29.33203125" customWidth="1"/>
    <col min="3" max="3" width="26.77734375" customWidth="1"/>
  </cols>
  <sheetData>
    <row r="1" spans="1:3" x14ac:dyDescent="0.3">
      <c r="A1" t="s">
        <v>562</v>
      </c>
      <c r="B1" t="s">
        <v>627</v>
      </c>
    </row>
    <row r="2" spans="1:3" x14ac:dyDescent="0.3">
      <c r="A2" t="s">
        <v>541</v>
      </c>
      <c r="B2" t="s">
        <v>653</v>
      </c>
    </row>
    <row r="3" spans="1:3" x14ac:dyDescent="0.3">
      <c r="A3" t="s">
        <v>540</v>
      </c>
      <c r="B3" t="s">
        <v>652</v>
      </c>
    </row>
    <row r="4" spans="1:3" x14ac:dyDescent="0.3">
      <c r="A4" t="s">
        <v>561</v>
      </c>
      <c r="B4" t="s">
        <v>628</v>
      </c>
    </row>
    <row r="5" spans="1:3" x14ac:dyDescent="0.3">
      <c r="A5" t="s">
        <v>571</v>
      </c>
      <c r="B5" t="s">
        <v>646</v>
      </c>
    </row>
    <row r="6" spans="1:3" x14ac:dyDescent="0.3">
      <c r="A6" t="s">
        <v>567</v>
      </c>
      <c r="B6" t="s">
        <v>686</v>
      </c>
    </row>
    <row r="7" spans="1:3" x14ac:dyDescent="0.3">
      <c r="A7" t="s">
        <v>573</v>
      </c>
      <c r="B7" t="s">
        <v>660</v>
      </c>
    </row>
    <row r="8" spans="1:3" x14ac:dyDescent="0.3">
      <c r="A8" t="s">
        <v>599</v>
      </c>
      <c r="B8" t="s">
        <v>704</v>
      </c>
    </row>
    <row r="9" spans="1:3" x14ac:dyDescent="0.3">
      <c r="A9" t="s">
        <v>558</v>
      </c>
      <c r="B9" t="s">
        <v>641</v>
      </c>
    </row>
    <row r="10" spans="1:3" x14ac:dyDescent="0.3">
      <c r="A10" t="s">
        <v>531</v>
      </c>
      <c r="B10" t="s">
        <v>631</v>
      </c>
    </row>
    <row r="11" spans="1:3" x14ac:dyDescent="0.3">
      <c r="A11" t="s">
        <v>535</v>
      </c>
      <c r="B11" t="s">
        <v>634</v>
      </c>
    </row>
    <row r="12" spans="1:3" x14ac:dyDescent="0.3">
      <c r="A12" t="s">
        <v>533</v>
      </c>
      <c r="B12" t="s">
        <v>636</v>
      </c>
    </row>
    <row r="13" spans="1:3" x14ac:dyDescent="0.3">
      <c r="A13" t="s">
        <v>538</v>
      </c>
      <c r="B13" t="s">
        <v>632</v>
      </c>
    </row>
    <row r="14" spans="1:3" x14ac:dyDescent="0.3">
      <c r="A14" t="s">
        <v>576</v>
      </c>
      <c r="B14" t="s">
        <v>687</v>
      </c>
    </row>
    <row r="15" spans="1:3" x14ac:dyDescent="0.3">
      <c r="A15" t="s">
        <v>552</v>
      </c>
      <c r="B15" t="s">
        <v>690</v>
      </c>
      <c r="C15" t="s">
        <v>691</v>
      </c>
    </row>
    <row r="16" spans="1:3" x14ac:dyDescent="0.3">
      <c r="A16" t="s">
        <v>559</v>
      </c>
      <c r="B16" t="s">
        <v>642</v>
      </c>
    </row>
    <row r="17" spans="1:2" x14ac:dyDescent="0.3">
      <c r="A17" t="s">
        <v>564</v>
      </c>
      <c r="B17" t="s">
        <v>626</v>
      </c>
    </row>
    <row r="18" spans="1:2" x14ac:dyDescent="0.3">
      <c r="A18" t="s">
        <v>563</v>
      </c>
      <c r="B18" t="s">
        <v>629</v>
      </c>
    </row>
    <row r="19" spans="1:2" x14ac:dyDescent="0.3">
      <c r="A19" t="s">
        <v>578</v>
      </c>
      <c r="B19" t="s">
        <v>712</v>
      </c>
    </row>
    <row r="20" spans="1:2" x14ac:dyDescent="0.3">
      <c r="A20" t="s">
        <v>623</v>
      </c>
      <c r="B20" t="s">
        <v>699</v>
      </c>
    </row>
    <row r="21" spans="1:2" x14ac:dyDescent="0.3">
      <c r="A21" t="s">
        <v>611</v>
      </c>
      <c r="B21" t="s">
        <v>656</v>
      </c>
    </row>
    <row r="22" spans="1:2" x14ac:dyDescent="0.3">
      <c r="A22" t="s">
        <v>537</v>
      </c>
      <c r="B22" t="s">
        <v>715</v>
      </c>
    </row>
    <row r="23" spans="1:2" x14ac:dyDescent="0.3">
      <c r="A23" t="s">
        <v>624</v>
      </c>
      <c r="B23" t="s">
        <v>682</v>
      </c>
    </row>
    <row r="24" spans="1:2" x14ac:dyDescent="0.3">
      <c r="A24" t="s">
        <v>622</v>
      </c>
      <c r="B24" t="s">
        <v>649</v>
      </c>
    </row>
    <row r="25" spans="1:2" x14ac:dyDescent="0.3">
      <c r="A25" t="s">
        <v>616</v>
      </c>
      <c r="B25" t="s">
        <v>644</v>
      </c>
    </row>
    <row r="26" spans="1:2" x14ac:dyDescent="0.3">
      <c r="A26" t="s">
        <v>577</v>
      </c>
      <c r="B26" t="s">
        <v>662</v>
      </c>
    </row>
    <row r="27" spans="1:2" x14ac:dyDescent="0.3">
      <c r="A27" t="s">
        <v>603</v>
      </c>
      <c r="B27" t="s">
        <v>720</v>
      </c>
    </row>
    <row r="28" spans="1:2" x14ac:dyDescent="0.3">
      <c r="A28" t="s">
        <v>545</v>
      </c>
      <c r="B28" t="s">
        <v>721</v>
      </c>
    </row>
    <row r="29" spans="1:2" x14ac:dyDescent="0.3">
      <c r="A29" t="s">
        <v>543</v>
      </c>
      <c r="B29" t="s">
        <v>705</v>
      </c>
    </row>
    <row r="30" spans="1:2" x14ac:dyDescent="0.3">
      <c r="A30" t="s">
        <v>544</v>
      </c>
      <c r="B30" t="s">
        <v>706</v>
      </c>
    </row>
    <row r="31" spans="1:2" x14ac:dyDescent="0.3">
      <c r="A31" t="s">
        <v>586</v>
      </c>
      <c r="B31" t="s">
        <v>671</v>
      </c>
    </row>
    <row r="32" spans="1:2" x14ac:dyDescent="0.3">
      <c r="A32" t="s">
        <v>582</v>
      </c>
      <c r="B32" t="s">
        <v>672</v>
      </c>
    </row>
    <row r="33" spans="1:2" x14ac:dyDescent="0.3">
      <c r="A33" t="s">
        <v>585</v>
      </c>
      <c r="B33" t="s">
        <v>673</v>
      </c>
    </row>
    <row r="34" spans="1:2" x14ac:dyDescent="0.3">
      <c r="A34" t="s">
        <v>615</v>
      </c>
      <c r="B34" t="s">
        <v>667</v>
      </c>
    </row>
    <row r="35" spans="1:2" x14ac:dyDescent="0.3">
      <c r="A35" t="s">
        <v>583</v>
      </c>
      <c r="B35" t="s">
        <v>666</v>
      </c>
    </row>
    <row r="36" spans="1:2" x14ac:dyDescent="0.3">
      <c r="A36" t="s">
        <v>594</v>
      </c>
      <c r="B36" t="s">
        <v>674</v>
      </c>
    </row>
    <row r="37" spans="1:2" x14ac:dyDescent="0.3">
      <c r="A37" t="s">
        <v>592</v>
      </c>
      <c r="B37" t="s">
        <v>675</v>
      </c>
    </row>
    <row r="38" spans="1:2" x14ac:dyDescent="0.3">
      <c r="A38" t="s">
        <v>591</v>
      </c>
      <c r="B38" t="s">
        <v>676</v>
      </c>
    </row>
    <row r="39" spans="1:2" x14ac:dyDescent="0.3">
      <c r="A39" t="s">
        <v>593</v>
      </c>
      <c r="B39" t="s">
        <v>677</v>
      </c>
    </row>
    <row r="40" spans="1:2" x14ac:dyDescent="0.3">
      <c r="A40" t="s">
        <v>618</v>
      </c>
      <c r="B40" t="s">
        <v>708</v>
      </c>
    </row>
    <row r="41" spans="1:2" x14ac:dyDescent="0.3">
      <c r="A41" t="s">
        <v>581</v>
      </c>
      <c r="B41" t="s">
        <v>722</v>
      </c>
    </row>
    <row r="42" spans="1:2" x14ac:dyDescent="0.3">
      <c r="A42" t="s">
        <v>584</v>
      </c>
      <c r="B42" t="s">
        <v>669</v>
      </c>
    </row>
    <row r="43" spans="1:2" x14ac:dyDescent="0.3">
      <c r="A43" t="s">
        <v>580</v>
      </c>
      <c r="B43" t="s">
        <v>679</v>
      </c>
    </row>
    <row r="44" spans="1:2" x14ac:dyDescent="0.3">
      <c r="A44" t="s">
        <v>590</v>
      </c>
      <c r="B44" t="s">
        <v>670</v>
      </c>
    </row>
    <row r="45" spans="1:2" x14ac:dyDescent="0.3">
      <c r="A45" t="s">
        <v>588</v>
      </c>
      <c r="B45" t="s">
        <v>681</v>
      </c>
    </row>
    <row r="46" spans="1:2" x14ac:dyDescent="0.3">
      <c r="A46" t="s">
        <v>579</v>
      </c>
      <c r="B46" t="s">
        <v>678</v>
      </c>
    </row>
    <row r="47" spans="1:2" x14ac:dyDescent="0.3">
      <c r="A47" t="s">
        <v>589</v>
      </c>
      <c r="B47" t="s">
        <v>668</v>
      </c>
    </row>
    <row r="48" spans="1:2" x14ac:dyDescent="0.3">
      <c r="A48" t="s">
        <v>587</v>
      </c>
      <c r="B48" t="s">
        <v>680</v>
      </c>
    </row>
    <row r="49" spans="1:3" x14ac:dyDescent="0.3">
      <c r="A49" t="s">
        <v>557</v>
      </c>
      <c r="B49" t="s">
        <v>639</v>
      </c>
    </row>
    <row r="50" spans="1:3" x14ac:dyDescent="0.3">
      <c r="A50" t="s">
        <v>602</v>
      </c>
      <c r="B50" t="s">
        <v>702</v>
      </c>
    </row>
    <row r="51" spans="1:3" x14ac:dyDescent="0.3">
      <c r="A51" t="s">
        <v>598</v>
      </c>
      <c r="B51" t="s">
        <v>711</v>
      </c>
    </row>
    <row r="52" spans="1:3" x14ac:dyDescent="0.3">
      <c r="A52" t="s">
        <v>601</v>
      </c>
      <c r="B52" t="s">
        <v>701</v>
      </c>
    </row>
    <row r="53" spans="1:3" x14ac:dyDescent="0.3">
      <c r="A53" t="s">
        <v>539</v>
      </c>
      <c r="B53" t="s">
        <v>716</v>
      </c>
    </row>
    <row r="54" spans="1:3" x14ac:dyDescent="0.3">
      <c r="A54" t="s">
        <v>549</v>
      </c>
      <c r="B54" t="s">
        <v>694</v>
      </c>
      <c r="C54" t="s">
        <v>695</v>
      </c>
    </row>
    <row r="55" spans="1:3" x14ac:dyDescent="0.3">
      <c r="A55" t="s">
        <v>614</v>
      </c>
      <c r="B55" t="s">
        <v>717</v>
      </c>
    </row>
    <row r="56" spans="1:3" x14ac:dyDescent="0.3">
      <c r="A56" t="s">
        <v>613</v>
      </c>
      <c r="B56" t="s">
        <v>718</v>
      </c>
    </row>
    <row r="57" spans="1:3" x14ac:dyDescent="0.3">
      <c r="A57" t="s">
        <v>612</v>
      </c>
      <c r="B57" t="s">
        <v>719</v>
      </c>
    </row>
    <row r="58" spans="1:3" x14ac:dyDescent="0.3">
      <c r="A58" t="s">
        <v>597</v>
      </c>
      <c r="B58" t="s">
        <v>684</v>
      </c>
    </row>
    <row r="59" spans="1:3" x14ac:dyDescent="0.3">
      <c r="A59" t="s">
        <v>551</v>
      </c>
      <c r="B59" t="s">
        <v>688</v>
      </c>
      <c r="C59" t="s">
        <v>689</v>
      </c>
    </row>
    <row r="60" spans="1:3" x14ac:dyDescent="0.3">
      <c r="A60" t="s">
        <v>621</v>
      </c>
      <c r="B60" t="s">
        <v>698</v>
      </c>
    </row>
    <row r="61" spans="1:3" x14ac:dyDescent="0.3">
      <c r="A61" t="s">
        <v>620</v>
      </c>
      <c r="B61" t="s">
        <v>659</v>
      </c>
    </row>
    <row r="62" spans="1:3" x14ac:dyDescent="0.3">
      <c r="A62" t="s">
        <v>560</v>
      </c>
      <c r="B62" t="s">
        <v>625</v>
      </c>
    </row>
    <row r="63" spans="1:3" x14ac:dyDescent="0.3">
      <c r="A63" t="s">
        <v>619</v>
      </c>
      <c r="B63" t="s">
        <v>683</v>
      </c>
    </row>
    <row r="64" spans="1:3" x14ac:dyDescent="0.3">
      <c r="A64" t="s">
        <v>570</v>
      </c>
      <c r="B64" t="s">
        <v>661</v>
      </c>
    </row>
    <row r="65" spans="1:2" x14ac:dyDescent="0.3">
      <c r="A65" t="s">
        <v>617</v>
      </c>
      <c r="B65" t="s">
        <v>645</v>
      </c>
    </row>
    <row r="66" spans="1:2" x14ac:dyDescent="0.3">
      <c r="A66" t="s">
        <v>569</v>
      </c>
      <c r="B66" t="s">
        <v>723</v>
      </c>
    </row>
    <row r="67" spans="1:2" x14ac:dyDescent="0.3">
      <c r="A67" t="s">
        <v>555</v>
      </c>
      <c r="B67" t="s">
        <v>640</v>
      </c>
    </row>
    <row r="68" spans="1:2" x14ac:dyDescent="0.3">
      <c r="A68" t="s">
        <v>568</v>
      </c>
      <c r="B68" t="s">
        <v>685</v>
      </c>
    </row>
    <row r="69" spans="1:2" x14ac:dyDescent="0.3">
      <c r="A69" t="s">
        <v>554</v>
      </c>
      <c r="B69" t="s">
        <v>637</v>
      </c>
    </row>
    <row r="70" spans="1:2" x14ac:dyDescent="0.3">
      <c r="A70" t="s">
        <v>606</v>
      </c>
      <c r="B70" t="s">
        <v>651</v>
      </c>
    </row>
    <row r="71" spans="1:2" x14ac:dyDescent="0.3">
      <c r="A71" t="s">
        <v>607</v>
      </c>
      <c r="B71" t="s">
        <v>655</v>
      </c>
    </row>
    <row r="72" spans="1:2" x14ac:dyDescent="0.3">
      <c r="A72" t="s">
        <v>566</v>
      </c>
      <c r="B72" t="s">
        <v>714</v>
      </c>
    </row>
    <row r="73" spans="1:2" x14ac:dyDescent="0.3">
      <c r="A73" t="s">
        <v>565</v>
      </c>
      <c r="B73" t="s">
        <v>713</v>
      </c>
    </row>
    <row r="74" spans="1:2" x14ac:dyDescent="0.3">
      <c r="A74" t="s">
        <v>600</v>
      </c>
      <c r="B74" t="s">
        <v>700</v>
      </c>
    </row>
    <row r="75" spans="1:2" x14ac:dyDescent="0.3">
      <c r="A75" t="s">
        <v>547</v>
      </c>
      <c r="B75" t="s">
        <v>700</v>
      </c>
    </row>
    <row r="76" spans="1:2" x14ac:dyDescent="0.3">
      <c r="A76" t="s">
        <v>546</v>
      </c>
      <c r="B76" t="s">
        <v>703</v>
      </c>
    </row>
    <row r="77" spans="1:2" x14ac:dyDescent="0.3">
      <c r="A77" t="s">
        <v>604</v>
      </c>
      <c r="B77" t="s">
        <v>657</v>
      </c>
    </row>
    <row r="78" spans="1:2" x14ac:dyDescent="0.3">
      <c r="A78" t="s">
        <v>605</v>
      </c>
      <c r="B78" t="s">
        <v>658</v>
      </c>
    </row>
    <row r="79" spans="1:2" x14ac:dyDescent="0.3">
      <c r="A79" t="s">
        <v>556</v>
      </c>
      <c r="B79" t="s">
        <v>638</v>
      </c>
    </row>
    <row r="80" spans="1:2" x14ac:dyDescent="0.3">
      <c r="A80" t="s">
        <v>610</v>
      </c>
      <c r="B80" t="s">
        <v>650</v>
      </c>
    </row>
    <row r="81" spans="1:3" x14ac:dyDescent="0.3">
      <c r="A81" t="s">
        <v>572</v>
      </c>
      <c r="B81" t="s">
        <v>648</v>
      </c>
    </row>
    <row r="82" spans="1:3" x14ac:dyDescent="0.3">
      <c r="A82" t="s">
        <v>550</v>
      </c>
      <c r="B82" t="s">
        <v>696</v>
      </c>
      <c r="C82" t="s">
        <v>697</v>
      </c>
    </row>
    <row r="83" spans="1:3" x14ac:dyDescent="0.3">
      <c r="A83" t="s">
        <v>608</v>
      </c>
      <c r="B83" t="s">
        <v>664</v>
      </c>
    </row>
    <row r="84" spans="1:3" x14ac:dyDescent="0.3">
      <c r="A84" t="s">
        <v>609</v>
      </c>
      <c r="B84" t="s">
        <v>665</v>
      </c>
    </row>
    <row r="85" spans="1:3" x14ac:dyDescent="0.3">
      <c r="A85" t="s">
        <v>532</v>
      </c>
      <c r="B85" t="s">
        <v>630</v>
      </c>
    </row>
    <row r="86" spans="1:3" x14ac:dyDescent="0.3">
      <c r="A86" t="s">
        <v>536</v>
      </c>
      <c r="B86" t="s">
        <v>633</v>
      </c>
    </row>
    <row r="87" spans="1:3" x14ac:dyDescent="0.3">
      <c r="A87" t="s">
        <v>534</v>
      </c>
      <c r="B87" t="s">
        <v>635</v>
      </c>
    </row>
    <row r="88" spans="1:3" x14ac:dyDescent="0.3">
      <c r="A88" t="s">
        <v>548</v>
      </c>
      <c r="B88" t="s">
        <v>692</v>
      </c>
      <c r="C88" t="s">
        <v>693</v>
      </c>
    </row>
    <row r="89" spans="1:3" x14ac:dyDescent="0.3">
      <c r="A89" t="s">
        <v>574</v>
      </c>
      <c r="B89" t="s">
        <v>647</v>
      </c>
    </row>
    <row r="90" spans="1:3" x14ac:dyDescent="0.3">
      <c r="A90" t="s">
        <v>595</v>
      </c>
      <c r="B90" t="s">
        <v>643</v>
      </c>
    </row>
    <row r="91" spans="1:3" x14ac:dyDescent="0.3">
      <c r="A91" t="s">
        <v>553</v>
      </c>
      <c r="B91" t="s">
        <v>707</v>
      </c>
    </row>
    <row r="92" spans="1:3" x14ac:dyDescent="0.3">
      <c r="A92" t="s">
        <v>596</v>
      </c>
      <c r="B92" t="s">
        <v>625</v>
      </c>
    </row>
    <row r="93" spans="1:3" x14ac:dyDescent="0.3">
      <c r="A93" t="s">
        <v>542</v>
      </c>
      <c r="B93" t="s">
        <v>654</v>
      </c>
    </row>
    <row r="94" spans="1:3" x14ac:dyDescent="0.3">
      <c r="A94" t="s">
        <v>575</v>
      </c>
      <c r="B94" t="s">
        <v>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abSelected="1" topLeftCell="E1" workbookViewId="0">
      <selection activeCell="O11" sqref="O11"/>
    </sheetView>
  </sheetViews>
  <sheetFormatPr defaultRowHeight="14.4" x14ac:dyDescent="0.3"/>
  <cols>
    <col min="1" max="1" width="15.21875" customWidth="1"/>
    <col min="2" max="2" width="29.33203125" customWidth="1"/>
    <col min="3" max="3" width="7.33203125" hidden="1" customWidth="1"/>
    <col min="4" max="4" width="8.21875" style="11" customWidth="1"/>
    <col min="5" max="13" width="3.77734375" style="7" customWidth="1"/>
    <col min="14" max="14" width="4" style="7" customWidth="1"/>
    <col min="15" max="20" width="3.77734375" style="7" customWidth="1"/>
    <col min="21" max="29" width="3.77734375" style="7" hidden="1" customWidth="1"/>
    <col min="30" max="30" width="4.6640625" style="7" hidden="1" customWidth="1"/>
    <col min="31" max="31" width="3.44140625" style="7" hidden="1" customWidth="1"/>
    <col min="32" max="32" width="10.6640625" style="7" hidden="1" customWidth="1"/>
    <col min="33" max="33" width="7.6640625" customWidth="1"/>
    <col min="34" max="34" width="6.109375" style="11" customWidth="1"/>
  </cols>
  <sheetData>
    <row r="1" spans="1:34" x14ac:dyDescent="0.3">
      <c r="A1" t="s">
        <v>562</v>
      </c>
      <c r="B1" t="s">
        <v>627</v>
      </c>
      <c r="C1" s="7">
        <v>1</v>
      </c>
      <c r="D1" s="11" t="str">
        <f>DEC2HEX(C1, 2)</f>
        <v>01</v>
      </c>
      <c r="E1" s="7">
        <v>37</v>
      </c>
      <c r="AG1" t="s">
        <v>562</v>
      </c>
      <c r="AH1" s="11" t="s">
        <v>822</v>
      </c>
    </row>
    <row r="2" spans="1:34" x14ac:dyDescent="0.3">
      <c r="A2" t="s">
        <v>541</v>
      </c>
      <c r="B2" t="s">
        <v>653</v>
      </c>
      <c r="C2" s="7">
        <v>2</v>
      </c>
      <c r="D2" s="11" t="str">
        <f t="shared" ref="D2:D65" si="0">DEC2HEX(C2, 2)</f>
        <v>02</v>
      </c>
      <c r="E2" s="7" t="s">
        <v>514</v>
      </c>
      <c r="AG2" t="s">
        <v>541</v>
      </c>
      <c r="AH2" s="11" t="s">
        <v>823</v>
      </c>
    </row>
    <row r="3" spans="1:34" x14ac:dyDescent="0.3">
      <c r="A3" t="s">
        <v>540</v>
      </c>
      <c r="B3" t="s">
        <v>652</v>
      </c>
      <c r="C3" s="7">
        <v>3</v>
      </c>
      <c r="D3" s="11" t="str">
        <f t="shared" si="0"/>
        <v>03</v>
      </c>
      <c r="E3" s="7" t="s">
        <v>513</v>
      </c>
      <c r="AG3" t="s">
        <v>540</v>
      </c>
      <c r="AH3" s="11" t="s">
        <v>824</v>
      </c>
    </row>
    <row r="4" spans="1:34" x14ac:dyDescent="0.3">
      <c r="A4" t="s">
        <v>561</v>
      </c>
      <c r="B4" t="s">
        <v>628</v>
      </c>
      <c r="C4" s="7">
        <v>4</v>
      </c>
      <c r="D4" s="11" t="str">
        <f t="shared" si="0"/>
        <v>04</v>
      </c>
      <c r="E4" s="7" t="s">
        <v>401</v>
      </c>
      <c r="AG4" t="s">
        <v>561</v>
      </c>
      <c r="AH4" s="11" t="s">
        <v>825</v>
      </c>
    </row>
    <row r="5" spans="1:34" x14ac:dyDescent="0.3">
      <c r="A5" s="8" t="s">
        <v>571</v>
      </c>
      <c r="B5" t="s">
        <v>646</v>
      </c>
      <c r="C5" s="7">
        <v>5</v>
      </c>
      <c r="D5" s="11" t="str">
        <f t="shared" si="0"/>
        <v>05</v>
      </c>
      <c r="E5" s="7">
        <v>10</v>
      </c>
      <c r="F5" s="7">
        <v>11</v>
      </c>
      <c r="G5" s="7">
        <v>12</v>
      </c>
      <c r="H5" s="7">
        <v>13</v>
      </c>
      <c r="I5" s="7">
        <v>14</v>
      </c>
      <c r="J5" s="7">
        <v>15</v>
      </c>
      <c r="K5" s="7">
        <v>80</v>
      </c>
      <c r="L5" s="7">
        <v>81</v>
      </c>
      <c r="M5" s="7">
        <v>82</v>
      </c>
      <c r="N5" s="7">
        <v>83</v>
      </c>
      <c r="AG5" t="s">
        <v>571</v>
      </c>
      <c r="AH5" s="12" t="s">
        <v>826</v>
      </c>
    </row>
    <row r="6" spans="1:34" x14ac:dyDescent="0.3">
      <c r="A6" s="8" t="s">
        <v>567</v>
      </c>
      <c r="B6" t="s">
        <v>686</v>
      </c>
      <c r="C6" s="7">
        <v>6</v>
      </c>
      <c r="D6" s="11" t="str">
        <f t="shared" si="0"/>
        <v>06</v>
      </c>
      <c r="E6" s="7">
        <v>0</v>
      </c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80</v>
      </c>
      <c r="L6" s="7">
        <v>81</v>
      </c>
      <c r="M6" s="7">
        <v>82</v>
      </c>
      <c r="N6" s="7">
        <v>83</v>
      </c>
      <c r="AG6" t="s">
        <v>567</v>
      </c>
      <c r="AH6" s="12" t="s">
        <v>827</v>
      </c>
    </row>
    <row r="7" spans="1:34" x14ac:dyDescent="0.3">
      <c r="A7" s="9" t="s">
        <v>573</v>
      </c>
      <c r="B7" t="s">
        <v>660</v>
      </c>
      <c r="C7" s="7">
        <v>7</v>
      </c>
      <c r="D7" s="11" t="str">
        <f t="shared" si="0"/>
        <v>07</v>
      </c>
      <c r="E7" s="7">
        <v>20</v>
      </c>
      <c r="F7" s="7">
        <v>21</v>
      </c>
      <c r="G7" s="7">
        <v>22</v>
      </c>
      <c r="H7" s="7">
        <v>23</v>
      </c>
      <c r="I7" s="7">
        <v>24</v>
      </c>
      <c r="J7" s="7">
        <v>25</v>
      </c>
      <c r="K7" s="7">
        <v>80</v>
      </c>
      <c r="L7" s="7">
        <v>81</v>
      </c>
      <c r="M7" s="7">
        <v>82</v>
      </c>
      <c r="N7" s="7">
        <v>83</v>
      </c>
      <c r="AG7" t="s">
        <v>573</v>
      </c>
      <c r="AH7" s="13" t="s">
        <v>828</v>
      </c>
    </row>
    <row r="8" spans="1:34" x14ac:dyDescent="0.3">
      <c r="A8" t="s">
        <v>599</v>
      </c>
      <c r="B8" t="s">
        <v>704</v>
      </c>
      <c r="C8" s="7">
        <v>8</v>
      </c>
      <c r="D8" s="11" t="str">
        <f t="shared" si="0"/>
        <v>08</v>
      </c>
      <c r="E8" s="7" t="s">
        <v>426</v>
      </c>
      <c r="F8" s="7" t="s">
        <v>509</v>
      </c>
      <c r="G8" s="7" t="s">
        <v>501</v>
      </c>
      <c r="H8" s="7" t="s">
        <v>501</v>
      </c>
      <c r="AG8" t="s">
        <v>599</v>
      </c>
      <c r="AH8" s="11" t="s">
        <v>829</v>
      </c>
    </row>
    <row r="9" spans="1:34" x14ac:dyDescent="0.3">
      <c r="A9" t="s">
        <v>558</v>
      </c>
      <c r="B9" t="s">
        <v>641</v>
      </c>
      <c r="C9" s="7">
        <v>9</v>
      </c>
      <c r="D9" s="11" t="str">
        <f t="shared" si="0"/>
        <v>09</v>
      </c>
      <c r="E9" s="7">
        <v>98</v>
      </c>
      <c r="AG9" t="s">
        <v>558</v>
      </c>
      <c r="AH9" s="11" t="s">
        <v>830</v>
      </c>
    </row>
    <row r="10" spans="1:34" x14ac:dyDescent="0.3">
      <c r="A10" t="s">
        <v>531</v>
      </c>
      <c r="B10" t="s">
        <v>631</v>
      </c>
      <c r="C10" s="7">
        <v>10</v>
      </c>
      <c r="D10" s="11" t="str">
        <f t="shared" si="0"/>
        <v>0A</v>
      </c>
      <c r="E10" s="7" t="s">
        <v>494</v>
      </c>
      <c r="AG10" t="s">
        <v>531</v>
      </c>
      <c r="AH10" s="11" t="s">
        <v>831</v>
      </c>
    </row>
    <row r="11" spans="1:34" x14ac:dyDescent="0.3">
      <c r="A11" t="s">
        <v>535</v>
      </c>
      <c r="B11" t="s">
        <v>634</v>
      </c>
      <c r="C11" s="7">
        <v>11</v>
      </c>
      <c r="D11" s="11" t="str">
        <f t="shared" si="0"/>
        <v>0B</v>
      </c>
      <c r="E11" s="7" t="s">
        <v>498</v>
      </c>
      <c r="AG11" t="s">
        <v>535</v>
      </c>
      <c r="AH11" s="11" t="s">
        <v>832</v>
      </c>
    </row>
    <row r="12" spans="1:34" x14ac:dyDescent="0.3">
      <c r="A12" t="s">
        <v>533</v>
      </c>
      <c r="B12" t="s">
        <v>636</v>
      </c>
      <c r="C12" s="7">
        <v>12</v>
      </c>
      <c r="D12" s="11" t="str">
        <f t="shared" si="0"/>
        <v>0C</v>
      </c>
      <c r="E12" s="7" t="s">
        <v>496</v>
      </c>
      <c r="AG12" t="s">
        <v>533</v>
      </c>
      <c r="AH12" s="11" t="s">
        <v>833</v>
      </c>
    </row>
    <row r="13" spans="1:34" x14ac:dyDescent="0.3">
      <c r="A13" t="s">
        <v>538</v>
      </c>
      <c r="B13" t="s">
        <v>632</v>
      </c>
      <c r="C13" s="7">
        <v>13</v>
      </c>
      <c r="D13" s="11" t="str">
        <f t="shared" si="0"/>
        <v>0D</v>
      </c>
      <c r="E13" s="7" t="s">
        <v>491</v>
      </c>
      <c r="AG13" t="s">
        <v>538</v>
      </c>
      <c r="AH13" s="11" t="s">
        <v>834</v>
      </c>
    </row>
    <row r="14" spans="1:34" x14ac:dyDescent="0.3">
      <c r="A14" s="8" t="s">
        <v>576</v>
      </c>
      <c r="B14" t="s">
        <v>687</v>
      </c>
      <c r="C14" s="7">
        <v>14</v>
      </c>
      <c r="D14" s="11" t="str">
        <f t="shared" si="0"/>
        <v>0E</v>
      </c>
      <c r="E14" s="7">
        <v>38</v>
      </c>
      <c r="F14" s="7">
        <v>39</v>
      </c>
      <c r="G14" s="7" t="s">
        <v>397</v>
      </c>
      <c r="H14" s="7" t="s">
        <v>398</v>
      </c>
      <c r="I14" s="7" t="s">
        <v>399</v>
      </c>
      <c r="J14" s="7" t="s">
        <v>400</v>
      </c>
      <c r="K14" s="7">
        <v>80</v>
      </c>
      <c r="L14" s="7">
        <v>81</v>
      </c>
      <c r="M14" s="7">
        <v>82</v>
      </c>
      <c r="N14" s="7">
        <v>83</v>
      </c>
      <c r="AG14" t="s">
        <v>576</v>
      </c>
      <c r="AH14" s="12" t="s">
        <v>835</v>
      </c>
    </row>
    <row r="15" spans="1:34" x14ac:dyDescent="0.3">
      <c r="A15" t="s">
        <v>817</v>
      </c>
      <c r="B15" t="s">
        <v>690</v>
      </c>
      <c r="C15" s="7">
        <v>15</v>
      </c>
      <c r="D15" s="11" t="str">
        <f t="shared" si="0"/>
        <v>0F</v>
      </c>
      <c r="E15" s="7" t="s">
        <v>438</v>
      </c>
      <c r="AG15" t="s">
        <v>817</v>
      </c>
      <c r="AH15" s="11" t="s">
        <v>836</v>
      </c>
    </row>
    <row r="16" spans="1:34" x14ac:dyDescent="0.3">
      <c r="A16" t="s">
        <v>755</v>
      </c>
      <c r="B16" t="s">
        <v>691</v>
      </c>
      <c r="C16" s="7">
        <v>16</v>
      </c>
      <c r="D16" s="11" t="str">
        <f t="shared" si="0"/>
        <v>10</v>
      </c>
      <c r="E16" s="7" t="s">
        <v>439</v>
      </c>
      <c r="AG16" t="s">
        <v>755</v>
      </c>
      <c r="AH16" s="11" t="s">
        <v>756</v>
      </c>
    </row>
    <row r="17" spans="1:34" x14ac:dyDescent="0.3">
      <c r="A17" t="s">
        <v>559</v>
      </c>
      <c r="B17" t="s">
        <v>642</v>
      </c>
      <c r="C17" s="7">
        <v>17</v>
      </c>
      <c r="D17" s="11" t="str">
        <f t="shared" si="0"/>
        <v>11</v>
      </c>
      <c r="E17" s="7">
        <v>99</v>
      </c>
      <c r="AG17" t="s">
        <v>559</v>
      </c>
      <c r="AH17" s="11" t="s">
        <v>757</v>
      </c>
    </row>
    <row r="18" spans="1:34" x14ac:dyDescent="0.3">
      <c r="A18" t="s">
        <v>564</v>
      </c>
      <c r="B18" t="s">
        <v>626</v>
      </c>
      <c r="C18" s="7">
        <v>18</v>
      </c>
      <c r="D18" s="11" t="str">
        <f t="shared" si="0"/>
        <v>12</v>
      </c>
      <c r="E18" s="7">
        <v>27</v>
      </c>
      <c r="AG18" t="s">
        <v>564</v>
      </c>
      <c r="AH18" s="11" t="s">
        <v>758</v>
      </c>
    </row>
    <row r="19" spans="1:34" x14ac:dyDescent="0.3">
      <c r="A19" t="s">
        <v>563</v>
      </c>
      <c r="B19" t="s">
        <v>629</v>
      </c>
      <c r="C19" s="7">
        <v>19</v>
      </c>
      <c r="D19" s="11" t="str">
        <f t="shared" si="0"/>
        <v>13</v>
      </c>
      <c r="E19" s="7" t="s">
        <v>396</v>
      </c>
      <c r="AG19" t="s">
        <v>563</v>
      </c>
      <c r="AH19" s="11" t="s">
        <v>759</v>
      </c>
    </row>
    <row r="20" spans="1:34" x14ac:dyDescent="0.3">
      <c r="A20" t="s">
        <v>578</v>
      </c>
      <c r="B20" t="s">
        <v>712</v>
      </c>
      <c r="C20" s="7">
        <v>20</v>
      </c>
      <c r="D20" s="11" t="str">
        <f t="shared" si="0"/>
        <v>14</v>
      </c>
      <c r="E20" s="7">
        <v>48</v>
      </c>
      <c r="F20" s="7">
        <v>49</v>
      </c>
      <c r="G20" s="7" t="s">
        <v>402</v>
      </c>
      <c r="H20" s="7" t="s">
        <v>403</v>
      </c>
      <c r="I20" s="7" t="s">
        <v>404</v>
      </c>
      <c r="J20" s="7" t="s">
        <v>405</v>
      </c>
      <c r="K20" s="7" t="s">
        <v>406</v>
      </c>
      <c r="L20" s="7" t="s">
        <v>407</v>
      </c>
      <c r="M20" s="7" t="s">
        <v>500</v>
      </c>
      <c r="N20" s="7" t="s">
        <v>501</v>
      </c>
      <c r="AG20" t="s">
        <v>578</v>
      </c>
      <c r="AH20" s="11" t="s">
        <v>760</v>
      </c>
    </row>
    <row r="21" spans="1:34" x14ac:dyDescent="0.3">
      <c r="A21" t="s">
        <v>623</v>
      </c>
      <c r="B21" t="s">
        <v>699</v>
      </c>
      <c r="C21" s="7">
        <v>21</v>
      </c>
      <c r="D21" s="11" t="str">
        <f t="shared" si="0"/>
        <v>15</v>
      </c>
      <c r="E21" s="7" t="s">
        <v>492</v>
      </c>
      <c r="F21" s="7" t="s">
        <v>493</v>
      </c>
      <c r="AG21" t="s">
        <v>623</v>
      </c>
      <c r="AH21" s="11" t="s">
        <v>761</v>
      </c>
    </row>
    <row r="22" spans="1:34" x14ac:dyDescent="0.3">
      <c r="A22" t="s">
        <v>611</v>
      </c>
      <c r="B22" t="s">
        <v>656</v>
      </c>
      <c r="C22" s="7">
        <v>22</v>
      </c>
      <c r="D22" s="11" t="str">
        <f t="shared" si="0"/>
        <v>16</v>
      </c>
      <c r="E22" s="7" t="s">
        <v>474</v>
      </c>
      <c r="F22" s="7" t="s">
        <v>475</v>
      </c>
      <c r="G22" s="7" t="s">
        <v>476</v>
      </c>
      <c r="H22" s="7" t="s">
        <v>477</v>
      </c>
      <c r="I22" s="7" t="s">
        <v>478</v>
      </c>
      <c r="J22" s="7" t="s">
        <v>374</v>
      </c>
      <c r="K22" s="7" t="s">
        <v>479</v>
      </c>
      <c r="L22" s="7" t="s">
        <v>480</v>
      </c>
      <c r="AG22" t="s">
        <v>611</v>
      </c>
      <c r="AH22" s="11" t="s">
        <v>762</v>
      </c>
    </row>
    <row r="23" spans="1:34" x14ac:dyDescent="0.3">
      <c r="A23" t="s">
        <v>537</v>
      </c>
      <c r="B23" t="s">
        <v>715</v>
      </c>
      <c r="C23" s="7">
        <v>23</v>
      </c>
      <c r="D23" s="11" t="str">
        <f t="shared" si="0"/>
        <v>17</v>
      </c>
      <c r="E23" s="7" t="s">
        <v>490</v>
      </c>
      <c r="AG23" t="s">
        <v>537</v>
      </c>
      <c r="AH23" s="11" t="s">
        <v>763</v>
      </c>
    </row>
    <row r="24" spans="1:34" x14ac:dyDescent="0.3">
      <c r="A24" t="s">
        <v>624</v>
      </c>
      <c r="B24" t="s">
        <v>682</v>
      </c>
      <c r="C24" s="7">
        <v>24</v>
      </c>
      <c r="D24" s="11" t="str">
        <f t="shared" si="0"/>
        <v>18</v>
      </c>
      <c r="E24" s="7" t="s">
        <v>492</v>
      </c>
      <c r="F24" s="7" t="s">
        <v>493</v>
      </c>
      <c r="AG24" t="s">
        <v>624</v>
      </c>
      <c r="AH24" s="11" t="s">
        <v>764</v>
      </c>
    </row>
    <row r="25" spans="1:34" x14ac:dyDescent="0.3">
      <c r="A25" t="s">
        <v>622</v>
      </c>
      <c r="B25" t="s">
        <v>649</v>
      </c>
      <c r="C25" s="7">
        <v>25</v>
      </c>
      <c r="D25" s="11" t="str">
        <f t="shared" si="0"/>
        <v>19</v>
      </c>
      <c r="E25" s="7" t="s">
        <v>492</v>
      </c>
      <c r="F25" s="7" t="s">
        <v>493</v>
      </c>
      <c r="AG25" t="s">
        <v>622</v>
      </c>
      <c r="AH25" s="11" t="s">
        <v>765</v>
      </c>
    </row>
    <row r="26" spans="1:34" x14ac:dyDescent="0.3">
      <c r="A26" t="s">
        <v>616</v>
      </c>
      <c r="B26" t="s">
        <v>644</v>
      </c>
      <c r="C26" s="7">
        <v>26</v>
      </c>
      <c r="D26" s="11" t="str">
        <f t="shared" si="0"/>
        <v>1A</v>
      </c>
      <c r="E26" s="7" t="s">
        <v>505</v>
      </c>
      <c r="F26" s="7" t="s">
        <v>506</v>
      </c>
      <c r="G26" s="7" t="s">
        <v>483</v>
      </c>
      <c r="H26" s="7" t="s">
        <v>484</v>
      </c>
      <c r="AG26" t="s">
        <v>616</v>
      </c>
      <c r="AH26" s="11" t="s">
        <v>387</v>
      </c>
    </row>
    <row r="27" spans="1:34" x14ac:dyDescent="0.3">
      <c r="A27" t="s">
        <v>577</v>
      </c>
      <c r="B27" t="s">
        <v>662</v>
      </c>
      <c r="C27" s="7">
        <v>27</v>
      </c>
      <c r="D27" s="11" t="str">
        <f t="shared" si="0"/>
        <v>1B</v>
      </c>
      <c r="E27" s="7">
        <v>40</v>
      </c>
      <c r="F27" s="7">
        <v>41</v>
      </c>
      <c r="G27" s="7">
        <v>42</v>
      </c>
      <c r="H27" s="7">
        <v>43</v>
      </c>
      <c r="I27" s="7">
        <v>44</v>
      </c>
      <c r="J27" s="7">
        <v>45</v>
      </c>
      <c r="K27" s="7">
        <v>46</v>
      </c>
      <c r="L27" s="7">
        <v>47</v>
      </c>
      <c r="M27" s="7" t="s">
        <v>500</v>
      </c>
      <c r="N27" s="7" t="s">
        <v>501</v>
      </c>
      <c r="AG27" t="s">
        <v>577</v>
      </c>
      <c r="AH27" s="11" t="s">
        <v>388</v>
      </c>
    </row>
    <row r="28" spans="1:34" x14ac:dyDescent="0.3">
      <c r="A28" t="s">
        <v>603</v>
      </c>
      <c r="B28" t="s">
        <v>720</v>
      </c>
      <c r="C28" s="7">
        <v>28</v>
      </c>
      <c r="D28" s="11" t="str">
        <f t="shared" si="0"/>
        <v>1C</v>
      </c>
      <c r="E28" s="7" t="s">
        <v>467</v>
      </c>
      <c r="AG28" t="s">
        <v>603</v>
      </c>
      <c r="AH28" s="11" t="s">
        <v>389</v>
      </c>
    </row>
    <row r="29" spans="1:34" x14ac:dyDescent="0.3">
      <c r="A29" t="s">
        <v>545</v>
      </c>
      <c r="B29" t="s">
        <v>721</v>
      </c>
      <c r="C29" s="7">
        <v>29</v>
      </c>
      <c r="D29" s="11" t="str">
        <f t="shared" si="0"/>
        <v>1D</v>
      </c>
      <c r="E29" s="7" t="s">
        <v>373</v>
      </c>
      <c r="AG29" t="s">
        <v>545</v>
      </c>
      <c r="AH29" s="11" t="s">
        <v>390</v>
      </c>
    </row>
    <row r="30" spans="1:34" x14ac:dyDescent="0.3">
      <c r="A30" t="s">
        <v>543</v>
      </c>
      <c r="B30" t="s">
        <v>705</v>
      </c>
      <c r="C30" s="7">
        <v>30</v>
      </c>
      <c r="D30" s="11" t="str">
        <f t="shared" si="0"/>
        <v>1E</v>
      </c>
      <c r="E30" s="7" t="s">
        <v>468</v>
      </c>
      <c r="AG30" t="s">
        <v>543</v>
      </c>
      <c r="AH30" s="11" t="s">
        <v>380</v>
      </c>
    </row>
    <row r="31" spans="1:34" x14ac:dyDescent="0.3">
      <c r="A31" t="s">
        <v>544</v>
      </c>
      <c r="B31" t="s">
        <v>706</v>
      </c>
      <c r="C31" s="7">
        <v>31</v>
      </c>
      <c r="D31" s="11" t="str">
        <f t="shared" si="0"/>
        <v>1F</v>
      </c>
      <c r="E31" s="7" t="s">
        <v>469</v>
      </c>
      <c r="AG31" t="s">
        <v>544</v>
      </c>
      <c r="AH31" s="11" t="s">
        <v>382</v>
      </c>
    </row>
    <row r="32" spans="1:34" x14ac:dyDescent="0.3">
      <c r="A32" t="s">
        <v>586</v>
      </c>
      <c r="B32" t="s">
        <v>671</v>
      </c>
      <c r="C32" s="7">
        <v>32</v>
      </c>
      <c r="D32" s="11" t="str">
        <f t="shared" si="0"/>
        <v>20</v>
      </c>
      <c r="E32" s="7">
        <v>77</v>
      </c>
      <c r="AG32" t="s">
        <v>586</v>
      </c>
      <c r="AH32" s="11" t="s">
        <v>766</v>
      </c>
    </row>
    <row r="33" spans="1:34" x14ac:dyDescent="0.3">
      <c r="A33" t="s">
        <v>582</v>
      </c>
      <c r="B33" t="s">
        <v>672</v>
      </c>
      <c r="C33" s="7">
        <v>33</v>
      </c>
      <c r="D33" s="11" t="str">
        <f t="shared" si="0"/>
        <v>21</v>
      </c>
      <c r="E33" s="7">
        <v>73</v>
      </c>
      <c r="AG33" t="s">
        <v>582</v>
      </c>
      <c r="AH33" s="11" t="s">
        <v>767</v>
      </c>
    </row>
    <row r="34" spans="1:34" x14ac:dyDescent="0.3">
      <c r="A34" t="s">
        <v>585</v>
      </c>
      <c r="B34" t="s">
        <v>673</v>
      </c>
      <c r="C34" s="7">
        <v>34</v>
      </c>
      <c r="D34" s="11" t="str">
        <f t="shared" si="0"/>
        <v>22</v>
      </c>
      <c r="E34" s="7">
        <v>76</v>
      </c>
      <c r="AG34" t="s">
        <v>585</v>
      </c>
      <c r="AH34" s="11" t="s">
        <v>768</v>
      </c>
    </row>
    <row r="35" spans="1:34" x14ac:dyDescent="0.3">
      <c r="A35" t="s">
        <v>615</v>
      </c>
      <c r="B35" t="s">
        <v>667</v>
      </c>
      <c r="C35" s="7">
        <v>35</v>
      </c>
      <c r="D35" s="11" t="str">
        <f t="shared" si="0"/>
        <v>23</v>
      </c>
      <c r="E35" s="7" t="s">
        <v>504</v>
      </c>
      <c r="AG35" t="s">
        <v>615</v>
      </c>
      <c r="AH35" s="11" t="s">
        <v>769</v>
      </c>
    </row>
    <row r="36" spans="1:34" x14ac:dyDescent="0.3">
      <c r="A36" t="s">
        <v>583</v>
      </c>
      <c r="B36" t="s">
        <v>666</v>
      </c>
      <c r="C36" s="7">
        <v>36</v>
      </c>
      <c r="D36" s="11" t="str">
        <f t="shared" si="0"/>
        <v>24</v>
      </c>
      <c r="E36" s="7">
        <v>74</v>
      </c>
      <c r="AG36" t="s">
        <v>583</v>
      </c>
      <c r="AH36" s="11" t="s">
        <v>770</v>
      </c>
    </row>
    <row r="37" spans="1:34" x14ac:dyDescent="0.3">
      <c r="A37" t="s">
        <v>594</v>
      </c>
      <c r="B37" t="s">
        <v>674</v>
      </c>
      <c r="C37" s="7">
        <v>37</v>
      </c>
      <c r="D37" s="11" t="str">
        <f t="shared" si="0"/>
        <v>25</v>
      </c>
      <c r="E37" s="7" t="s">
        <v>419</v>
      </c>
      <c r="AG37" t="s">
        <v>594</v>
      </c>
      <c r="AH37" s="11" t="s">
        <v>771</v>
      </c>
    </row>
    <row r="38" spans="1:34" x14ac:dyDescent="0.3">
      <c r="A38" t="s">
        <v>592</v>
      </c>
      <c r="B38" t="s">
        <v>675</v>
      </c>
      <c r="C38" s="7">
        <v>38</v>
      </c>
      <c r="D38" s="11" t="str">
        <f t="shared" si="0"/>
        <v>26</v>
      </c>
      <c r="E38" s="7" t="s">
        <v>417</v>
      </c>
      <c r="AG38" t="s">
        <v>592</v>
      </c>
      <c r="AH38" s="11" t="s">
        <v>772</v>
      </c>
    </row>
    <row r="39" spans="1:34" x14ac:dyDescent="0.3">
      <c r="A39" t="s">
        <v>591</v>
      </c>
      <c r="B39" t="s">
        <v>676</v>
      </c>
      <c r="C39" s="7">
        <v>39</v>
      </c>
      <c r="D39" s="11" t="str">
        <f t="shared" si="0"/>
        <v>27</v>
      </c>
      <c r="E39" s="7" t="s">
        <v>416</v>
      </c>
      <c r="AG39" t="s">
        <v>591</v>
      </c>
      <c r="AH39" s="11" t="s">
        <v>773</v>
      </c>
    </row>
    <row r="40" spans="1:34" x14ac:dyDescent="0.3">
      <c r="A40" t="s">
        <v>593</v>
      </c>
      <c r="B40" t="s">
        <v>677</v>
      </c>
      <c r="C40" s="7">
        <v>40</v>
      </c>
      <c r="D40" s="11" t="str">
        <f t="shared" si="0"/>
        <v>28</v>
      </c>
      <c r="E40" s="7" t="s">
        <v>418</v>
      </c>
      <c r="AG40" t="s">
        <v>593</v>
      </c>
      <c r="AH40" s="11" t="s">
        <v>774</v>
      </c>
    </row>
    <row r="41" spans="1:34" x14ac:dyDescent="0.3">
      <c r="A41" t="s">
        <v>618</v>
      </c>
      <c r="B41" t="s">
        <v>708</v>
      </c>
      <c r="C41" s="7">
        <v>41</v>
      </c>
      <c r="D41" s="11" t="str">
        <f t="shared" si="0"/>
        <v>29</v>
      </c>
      <c r="E41" s="7" t="s">
        <v>510</v>
      </c>
      <c r="F41" s="7" t="s">
        <v>481</v>
      </c>
      <c r="G41" s="7" t="s">
        <v>482</v>
      </c>
      <c r="H41" s="7" t="s">
        <v>501</v>
      </c>
      <c r="I41" s="7" t="s">
        <v>501</v>
      </c>
      <c r="AG41" t="s">
        <v>618</v>
      </c>
      <c r="AH41" s="11" t="s">
        <v>775</v>
      </c>
    </row>
    <row r="42" spans="1:34" x14ac:dyDescent="0.3">
      <c r="A42" t="s">
        <v>581</v>
      </c>
      <c r="B42" t="s">
        <v>722</v>
      </c>
      <c r="C42" s="7">
        <v>42</v>
      </c>
      <c r="D42" s="11" t="str">
        <f t="shared" si="0"/>
        <v>2A</v>
      </c>
      <c r="E42" s="7">
        <v>72</v>
      </c>
      <c r="AG42" t="s">
        <v>581</v>
      </c>
      <c r="AH42" s="11" t="s">
        <v>392</v>
      </c>
    </row>
    <row r="43" spans="1:34" x14ac:dyDescent="0.3">
      <c r="A43" t="s">
        <v>584</v>
      </c>
      <c r="B43" t="s">
        <v>669</v>
      </c>
      <c r="C43" s="7">
        <v>43</v>
      </c>
      <c r="D43" s="11" t="str">
        <f t="shared" si="0"/>
        <v>2B</v>
      </c>
      <c r="E43" s="7">
        <v>75</v>
      </c>
      <c r="AG43" t="s">
        <v>584</v>
      </c>
      <c r="AH43" s="11" t="s">
        <v>393</v>
      </c>
    </row>
    <row r="44" spans="1:34" x14ac:dyDescent="0.3">
      <c r="A44" t="s">
        <v>580</v>
      </c>
      <c r="B44" t="s">
        <v>679</v>
      </c>
      <c r="C44" s="7">
        <v>44</v>
      </c>
      <c r="D44" s="11" t="str">
        <f t="shared" si="0"/>
        <v>2C</v>
      </c>
      <c r="E44" s="7">
        <v>71</v>
      </c>
      <c r="AG44" t="s">
        <v>580</v>
      </c>
      <c r="AH44" s="11" t="s">
        <v>394</v>
      </c>
    </row>
    <row r="45" spans="1:34" x14ac:dyDescent="0.3">
      <c r="A45" t="s">
        <v>590</v>
      </c>
      <c r="B45" t="s">
        <v>670</v>
      </c>
      <c r="C45" s="7">
        <v>45</v>
      </c>
      <c r="D45" s="11" t="str">
        <f t="shared" si="0"/>
        <v>2D</v>
      </c>
      <c r="E45" s="7" t="s">
        <v>415</v>
      </c>
      <c r="AG45" t="s">
        <v>590</v>
      </c>
      <c r="AH45" s="11" t="s">
        <v>395</v>
      </c>
    </row>
    <row r="46" spans="1:34" x14ac:dyDescent="0.3">
      <c r="A46" t="s">
        <v>588</v>
      </c>
      <c r="B46" t="s">
        <v>681</v>
      </c>
      <c r="C46" s="7">
        <v>46</v>
      </c>
      <c r="D46" s="11" t="str">
        <f t="shared" si="0"/>
        <v>2E</v>
      </c>
      <c r="E46" s="7">
        <v>79</v>
      </c>
      <c r="AG46" t="s">
        <v>588</v>
      </c>
      <c r="AH46" s="11" t="s">
        <v>515</v>
      </c>
    </row>
    <row r="47" spans="1:34" x14ac:dyDescent="0.3">
      <c r="A47" t="s">
        <v>579</v>
      </c>
      <c r="B47" t="s">
        <v>678</v>
      </c>
      <c r="C47" s="7">
        <v>47</v>
      </c>
      <c r="D47" s="11" t="str">
        <f t="shared" si="0"/>
        <v>2F</v>
      </c>
      <c r="E47" s="7">
        <v>70</v>
      </c>
      <c r="AG47" t="s">
        <v>579</v>
      </c>
      <c r="AH47" s="11" t="s">
        <v>396</v>
      </c>
    </row>
    <row r="48" spans="1:34" x14ac:dyDescent="0.3">
      <c r="A48" t="s">
        <v>589</v>
      </c>
      <c r="B48" t="s">
        <v>668</v>
      </c>
      <c r="C48" s="7">
        <v>48</v>
      </c>
      <c r="D48" s="11" t="str">
        <f t="shared" si="0"/>
        <v>30</v>
      </c>
      <c r="E48" s="7" t="s">
        <v>414</v>
      </c>
      <c r="AG48" t="s">
        <v>589</v>
      </c>
      <c r="AH48" s="11" t="s">
        <v>776</v>
      </c>
    </row>
    <row r="49" spans="1:34" x14ac:dyDescent="0.3">
      <c r="A49" t="s">
        <v>587</v>
      </c>
      <c r="B49" t="s">
        <v>680</v>
      </c>
      <c r="C49" s="7">
        <v>49</v>
      </c>
      <c r="D49" s="11" t="str">
        <f t="shared" si="0"/>
        <v>31</v>
      </c>
      <c r="E49" s="7">
        <v>78</v>
      </c>
      <c r="AG49" t="s">
        <v>587</v>
      </c>
      <c r="AH49" s="11" t="s">
        <v>777</v>
      </c>
    </row>
    <row r="50" spans="1:34" x14ac:dyDescent="0.3">
      <c r="A50" t="s">
        <v>557</v>
      </c>
      <c r="B50" t="s">
        <v>639</v>
      </c>
      <c r="C50" s="7">
        <v>50</v>
      </c>
      <c r="D50" s="11" t="str">
        <f t="shared" si="0"/>
        <v>32</v>
      </c>
      <c r="E50" s="7" t="s">
        <v>431</v>
      </c>
      <c r="AG50" t="s">
        <v>557</v>
      </c>
      <c r="AH50" s="11" t="s">
        <v>778</v>
      </c>
    </row>
    <row r="51" spans="1:34" x14ac:dyDescent="0.3">
      <c r="A51" t="s">
        <v>602</v>
      </c>
      <c r="B51" t="s">
        <v>702</v>
      </c>
      <c r="C51" s="7">
        <v>51</v>
      </c>
      <c r="D51" s="11" t="str">
        <f t="shared" si="0"/>
        <v>33</v>
      </c>
      <c r="E51" s="7" t="s">
        <v>462</v>
      </c>
      <c r="AG51" t="s">
        <v>602</v>
      </c>
      <c r="AH51" s="11" t="s">
        <v>779</v>
      </c>
    </row>
    <row r="52" spans="1:34" x14ac:dyDescent="0.3">
      <c r="A52" t="s">
        <v>598</v>
      </c>
      <c r="B52" t="s">
        <v>711</v>
      </c>
      <c r="C52" s="7">
        <v>52</v>
      </c>
      <c r="D52" s="11" t="str">
        <f t="shared" si="0"/>
        <v>34</v>
      </c>
      <c r="E52" s="7" t="s">
        <v>424</v>
      </c>
      <c r="AG52" t="s">
        <v>598</v>
      </c>
      <c r="AH52" s="11" t="s">
        <v>780</v>
      </c>
    </row>
    <row r="53" spans="1:34" x14ac:dyDescent="0.3">
      <c r="A53" t="s">
        <v>601</v>
      </c>
      <c r="B53" t="s">
        <v>701</v>
      </c>
      <c r="C53" s="7">
        <v>53</v>
      </c>
      <c r="D53" s="11" t="str">
        <f t="shared" si="0"/>
        <v>35</v>
      </c>
      <c r="E53" s="7" t="s">
        <v>461</v>
      </c>
      <c r="AG53" t="s">
        <v>601</v>
      </c>
      <c r="AH53" s="11" t="s">
        <v>781</v>
      </c>
    </row>
    <row r="54" spans="1:34" x14ac:dyDescent="0.3">
      <c r="A54" t="s">
        <v>539</v>
      </c>
      <c r="B54" t="s">
        <v>716</v>
      </c>
      <c r="C54" s="7">
        <v>54</v>
      </c>
      <c r="D54" s="11" t="str">
        <f t="shared" si="0"/>
        <v>36</v>
      </c>
      <c r="E54" s="7" t="s">
        <v>487</v>
      </c>
      <c r="AG54" t="s">
        <v>539</v>
      </c>
      <c r="AH54" s="11" t="s">
        <v>782</v>
      </c>
    </row>
    <row r="55" spans="1:34" x14ac:dyDescent="0.3">
      <c r="A55" t="s">
        <v>818</v>
      </c>
      <c r="B55" t="s">
        <v>694</v>
      </c>
      <c r="C55" s="7">
        <v>55</v>
      </c>
      <c r="D55" s="11" t="str">
        <f t="shared" si="0"/>
        <v>37</v>
      </c>
      <c r="E55" s="7" t="s">
        <v>444</v>
      </c>
      <c r="AG55" t="s">
        <v>818</v>
      </c>
      <c r="AH55" s="11" t="s">
        <v>783</v>
      </c>
    </row>
    <row r="56" spans="1:34" x14ac:dyDescent="0.3">
      <c r="A56" t="s">
        <v>813</v>
      </c>
      <c r="B56" t="s">
        <v>695</v>
      </c>
      <c r="C56" s="7">
        <v>56</v>
      </c>
      <c r="D56" s="11" t="str">
        <f t="shared" si="0"/>
        <v>38</v>
      </c>
      <c r="E56" s="7" t="s">
        <v>445</v>
      </c>
      <c r="AG56" t="s">
        <v>813</v>
      </c>
      <c r="AH56" s="11" t="s">
        <v>784</v>
      </c>
    </row>
    <row r="57" spans="1:34" x14ac:dyDescent="0.3">
      <c r="A57" t="s">
        <v>614</v>
      </c>
      <c r="B57" t="s">
        <v>717</v>
      </c>
      <c r="C57" s="7">
        <v>57</v>
      </c>
      <c r="D57" s="11" t="str">
        <f t="shared" si="0"/>
        <v>39</v>
      </c>
      <c r="E57" s="7" t="s">
        <v>503</v>
      </c>
      <c r="AG57" t="s">
        <v>614</v>
      </c>
      <c r="AH57" s="11" t="s">
        <v>785</v>
      </c>
    </row>
    <row r="58" spans="1:34" x14ac:dyDescent="0.3">
      <c r="A58" t="s">
        <v>613</v>
      </c>
      <c r="B58" t="s">
        <v>718</v>
      </c>
      <c r="C58" s="7">
        <v>58</v>
      </c>
      <c r="D58" s="11" t="str">
        <f t="shared" si="0"/>
        <v>3A</v>
      </c>
      <c r="E58" s="7" t="s">
        <v>502</v>
      </c>
      <c r="AG58" t="s">
        <v>613</v>
      </c>
      <c r="AH58" s="11" t="s">
        <v>397</v>
      </c>
    </row>
    <row r="59" spans="1:34" x14ac:dyDescent="0.3">
      <c r="A59" t="s">
        <v>612</v>
      </c>
      <c r="B59" t="s">
        <v>719</v>
      </c>
      <c r="C59" s="7">
        <v>59</v>
      </c>
      <c r="D59" s="11" t="str">
        <f t="shared" si="0"/>
        <v>3B</v>
      </c>
      <c r="E59" s="7" t="s">
        <v>511</v>
      </c>
      <c r="AG59" t="s">
        <v>612</v>
      </c>
      <c r="AH59" s="11" t="s">
        <v>398</v>
      </c>
    </row>
    <row r="60" spans="1:34" x14ac:dyDescent="0.3">
      <c r="A60" s="8" t="s">
        <v>597</v>
      </c>
      <c r="B60" t="s">
        <v>684</v>
      </c>
      <c r="C60" s="7">
        <v>60</v>
      </c>
      <c r="D60" s="11" t="str">
        <f t="shared" si="0"/>
        <v>3C</v>
      </c>
      <c r="E60" s="7">
        <v>88</v>
      </c>
      <c r="F60" s="7">
        <v>89</v>
      </c>
      <c r="G60" s="7" t="s">
        <v>420</v>
      </c>
      <c r="H60" s="7" t="s">
        <v>421</v>
      </c>
      <c r="I60" s="7" t="s">
        <v>422</v>
      </c>
      <c r="J60" s="7" t="s">
        <v>423</v>
      </c>
      <c r="K60" s="7" t="s">
        <v>432</v>
      </c>
      <c r="L60" s="7" t="s">
        <v>433</v>
      </c>
      <c r="M60" s="7" t="s">
        <v>434</v>
      </c>
      <c r="N60" s="7" t="s">
        <v>435</v>
      </c>
      <c r="O60" s="7" t="s">
        <v>448</v>
      </c>
      <c r="P60" s="7" t="s">
        <v>449</v>
      </c>
      <c r="Q60" s="7" t="s">
        <v>450</v>
      </c>
      <c r="R60" s="7" t="s">
        <v>451</v>
      </c>
      <c r="S60" s="7" t="s">
        <v>452</v>
      </c>
      <c r="T60" s="7" t="s">
        <v>453</v>
      </c>
      <c r="U60" s="7" t="s">
        <v>454</v>
      </c>
      <c r="V60" s="7" t="s">
        <v>455</v>
      </c>
      <c r="W60" s="7" t="s">
        <v>456</v>
      </c>
      <c r="X60" s="7" t="s">
        <v>457</v>
      </c>
      <c r="Y60" s="7" t="s">
        <v>458</v>
      </c>
      <c r="Z60" s="7" t="s">
        <v>372</v>
      </c>
      <c r="AA60" s="7" t="s">
        <v>375</v>
      </c>
      <c r="AB60" s="7" t="s">
        <v>377</v>
      </c>
      <c r="AC60" s="7" t="s">
        <v>376</v>
      </c>
      <c r="AD60" s="7" t="s">
        <v>378</v>
      </c>
      <c r="AE60" s="7" t="s">
        <v>463</v>
      </c>
      <c r="AF60" s="7" t="s">
        <v>464</v>
      </c>
      <c r="AG60" t="s">
        <v>597</v>
      </c>
      <c r="AH60" s="12" t="s">
        <v>399</v>
      </c>
    </row>
    <row r="61" spans="1:34" x14ac:dyDescent="0.3">
      <c r="A61" t="s">
        <v>819</v>
      </c>
      <c r="B61" t="s">
        <v>688</v>
      </c>
      <c r="C61" s="7">
        <v>61</v>
      </c>
      <c r="D61" s="11" t="str">
        <f t="shared" si="0"/>
        <v>3D</v>
      </c>
      <c r="E61" s="7" t="s">
        <v>436</v>
      </c>
      <c r="AG61" t="s">
        <v>819</v>
      </c>
      <c r="AH61" s="11" t="s">
        <v>400</v>
      </c>
    </row>
    <row r="62" spans="1:34" x14ac:dyDescent="0.3">
      <c r="A62" t="s">
        <v>814</v>
      </c>
      <c r="B62" t="s">
        <v>689</v>
      </c>
      <c r="C62" s="7">
        <v>62</v>
      </c>
      <c r="D62" s="11" t="str">
        <f t="shared" si="0"/>
        <v>3E</v>
      </c>
      <c r="E62" s="7" t="s">
        <v>437</v>
      </c>
      <c r="AG62" t="s">
        <v>814</v>
      </c>
      <c r="AH62" s="11" t="s">
        <v>391</v>
      </c>
    </row>
    <row r="63" spans="1:34" x14ac:dyDescent="0.3">
      <c r="A63" t="s">
        <v>621</v>
      </c>
      <c r="B63" t="s">
        <v>698</v>
      </c>
      <c r="C63" s="7">
        <v>63</v>
      </c>
      <c r="D63" s="11" t="str">
        <f t="shared" si="0"/>
        <v>3F</v>
      </c>
      <c r="E63" s="7" t="s">
        <v>492</v>
      </c>
      <c r="F63" s="7" t="s">
        <v>493</v>
      </c>
      <c r="AG63" t="s">
        <v>621</v>
      </c>
      <c r="AH63" s="11" t="s">
        <v>401</v>
      </c>
    </row>
    <row r="64" spans="1:34" x14ac:dyDescent="0.3">
      <c r="A64" t="s">
        <v>620</v>
      </c>
      <c r="B64" t="s">
        <v>659</v>
      </c>
      <c r="C64" s="7">
        <v>64</v>
      </c>
      <c r="D64" s="11" t="str">
        <f t="shared" si="0"/>
        <v>40</v>
      </c>
      <c r="E64" s="7" t="s">
        <v>492</v>
      </c>
      <c r="F64" s="7" t="s">
        <v>493</v>
      </c>
      <c r="AG64" t="s">
        <v>620</v>
      </c>
      <c r="AH64" s="11" t="s">
        <v>786</v>
      </c>
    </row>
    <row r="65" spans="1:34" x14ac:dyDescent="0.3">
      <c r="A65" t="s">
        <v>808</v>
      </c>
      <c r="B65" t="s">
        <v>625</v>
      </c>
      <c r="C65" s="7">
        <v>65</v>
      </c>
      <c r="D65" s="11" t="str">
        <f t="shared" si="0"/>
        <v>41</v>
      </c>
      <c r="E65" s="7">
        <v>86</v>
      </c>
      <c r="F65" s="7">
        <v>87</v>
      </c>
      <c r="G65" s="7">
        <v>90</v>
      </c>
      <c r="H65" s="7">
        <v>91</v>
      </c>
      <c r="I65" s="7">
        <v>92</v>
      </c>
      <c r="J65" s="7">
        <v>93</v>
      </c>
      <c r="K65" s="7">
        <v>94</v>
      </c>
      <c r="L65" s="7">
        <v>95</v>
      </c>
      <c r="M65" s="7">
        <v>96</v>
      </c>
      <c r="N65" s="7">
        <v>97</v>
      </c>
      <c r="AG65" t="s">
        <v>808</v>
      </c>
      <c r="AH65" s="11" t="s">
        <v>787</v>
      </c>
    </row>
    <row r="66" spans="1:34" x14ac:dyDescent="0.3">
      <c r="A66" t="s">
        <v>619</v>
      </c>
      <c r="B66" t="s">
        <v>683</v>
      </c>
      <c r="C66" s="7">
        <v>66</v>
      </c>
      <c r="D66" s="11" t="str">
        <f t="shared" ref="D66:D98" si="1">DEC2HEX(C66, 2)</f>
        <v>42</v>
      </c>
      <c r="E66" s="7" t="s">
        <v>492</v>
      </c>
      <c r="F66" s="7" t="s">
        <v>493</v>
      </c>
      <c r="AG66" t="s">
        <v>619</v>
      </c>
      <c r="AH66" s="11" t="s">
        <v>788</v>
      </c>
    </row>
    <row r="67" spans="1:34" x14ac:dyDescent="0.3">
      <c r="A67" s="8" t="s">
        <v>570</v>
      </c>
      <c r="B67" t="s">
        <v>661</v>
      </c>
      <c r="C67" s="7">
        <v>67</v>
      </c>
      <c r="D67" s="11" t="str">
        <f t="shared" si="1"/>
        <v>43</v>
      </c>
      <c r="E67" s="7">
        <v>8</v>
      </c>
      <c r="F67" s="7">
        <v>9</v>
      </c>
      <c r="G67" s="7" t="s">
        <v>383</v>
      </c>
      <c r="H67" s="7" t="s">
        <v>384</v>
      </c>
      <c r="I67" s="7" t="s">
        <v>385</v>
      </c>
      <c r="J67" s="7" t="s">
        <v>386</v>
      </c>
      <c r="K67" s="7">
        <v>80</v>
      </c>
      <c r="L67" s="7">
        <v>81</v>
      </c>
      <c r="M67" s="7">
        <v>82</v>
      </c>
      <c r="N67" s="7">
        <v>83</v>
      </c>
      <c r="AG67" t="s">
        <v>570</v>
      </c>
      <c r="AH67" s="12" t="s">
        <v>789</v>
      </c>
    </row>
    <row r="68" spans="1:34" x14ac:dyDescent="0.3">
      <c r="A68" t="s">
        <v>617</v>
      </c>
      <c r="B68" t="s">
        <v>645</v>
      </c>
      <c r="C68" s="7">
        <v>68</v>
      </c>
      <c r="D68" s="11" t="str">
        <f t="shared" si="1"/>
        <v>44</v>
      </c>
      <c r="E68" s="7" t="s">
        <v>507</v>
      </c>
      <c r="F68" s="7" t="s">
        <v>508</v>
      </c>
      <c r="G68" s="7" t="s">
        <v>485</v>
      </c>
      <c r="H68" s="7" t="s">
        <v>486</v>
      </c>
      <c r="AG68" t="s">
        <v>617</v>
      </c>
      <c r="AH68" s="11" t="s">
        <v>790</v>
      </c>
    </row>
    <row r="69" spans="1:34" x14ac:dyDescent="0.3">
      <c r="A69" t="s">
        <v>569</v>
      </c>
      <c r="B69" t="s">
        <v>723</v>
      </c>
      <c r="C69" s="7">
        <v>69</v>
      </c>
      <c r="D69" s="11" t="str">
        <f t="shared" si="1"/>
        <v>45</v>
      </c>
      <c r="E69" s="7">
        <v>7</v>
      </c>
      <c r="F69" s="7" t="s">
        <v>381</v>
      </c>
      <c r="G69" s="7">
        <v>17</v>
      </c>
      <c r="H69" s="7" t="s">
        <v>382</v>
      </c>
      <c r="I69" s="7">
        <v>58</v>
      </c>
      <c r="J69" s="7">
        <v>59</v>
      </c>
      <c r="K69" s="7" t="s">
        <v>408</v>
      </c>
      <c r="L69" s="7" t="s">
        <v>409</v>
      </c>
      <c r="M69" s="7" t="s">
        <v>410</v>
      </c>
      <c r="N69" s="7" t="s">
        <v>411</v>
      </c>
      <c r="O69" s="7" t="s">
        <v>412</v>
      </c>
      <c r="P69" s="7" t="s">
        <v>413</v>
      </c>
      <c r="Q69" s="7" t="s">
        <v>425</v>
      </c>
      <c r="AG69" t="s">
        <v>569</v>
      </c>
      <c r="AH69" s="11" t="s">
        <v>791</v>
      </c>
    </row>
    <row r="70" spans="1:34" x14ac:dyDescent="0.3">
      <c r="A70" t="s">
        <v>555</v>
      </c>
      <c r="B70" t="s">
        <v>640</v>
      </c>
      <c r="C70" s="7">
        <v>70</v>
      </c>
      <c r="D70" s="11" t="str">
        <f t="shared" si="1"/>
        <v>46</v>
      </c>
      <c r="E70" s="7" t="s">
        <v>429</v>
      </c>
      <c r="AG70" t="s">
        <v>555</v>
      </c>
      <c r="AH70" s="11" t="s">
        <v>792</v>
      </c>
    </row>
    <row r="71" spans="1:34" x14ac:dyDescent="0.3">
      <c r="A71" t="s">
        <v>568</v>
      </c>
      <c r="B71" t="s">
        <v>685</v>
      </c>
      <c r="C71" s="7">
        <v>71</v>
      </c>
      <c r="D71" s="11" t="str">
        <f t="shared" si="1"/>
        <v>47</v>
      </c>
      <c r="E71" s="7">
        <v>6</v>
      </c>
      <c r="F71" s="7" t="s">
        <v>379</v>
      </c>
      <c r="G71" s="7">
        <v>16</v>
      </c>
      <c r="H71" s="7" t="s">
        <v>380</v>
      </c>
      <c r="I71" s="7">
        <v>50</v>
      </c>
      <c r="J71" s="7">
        <v>51</v>
      </c>
      <c r="K71" s="7">
        <v>52</v>
      </c>
      <c r="L71" s="7">
        <v>53</v>
      </c>
      <c r="M71" s="7">
        <v>54</v>
      </c>
      <c r="N71" s="7">
        <v>55</v>
      </c>
      <c r="O71" s="7">
        <v>56</v>
      </c>
      <c r="P71" s="7">
        <v>57</v>
      </c>
      <c r="Q71" s="7" t="s">
        <v>501</v>
      </c>
      <c r="AG71" t="s">
        <v>568</v>
      </c>
      <c r="AH71" s="11" t="s">
        <v>793</v>
      </c>
    </row>
    <row r="72" spans="1:34" x14ac:dyDescent="0.3">
      <c r="A72" t="s">
        <v>554</v>
      </c>
      <c r="B72" t="s">
        <v>637</v>
      </c>
      <c r="C72" s="7">
        <v>72</v>
      </c>
      <c r="D72" s="11" t="str">
        <f t="shared" si="1"/>
        <v>48</v>
      </c>
      <c r="E72" s="7" t="s">
        <v>428</v>
      </c>
      <c r="AG72" t="s">
        <v>554</v>
      </c>
      <c r="AH72" s="11" t="s">
        <v>794</v>
      </c>
    </row>
    <row r="73" spans="1:34" x14ac:dyDescent="0.3">
      <c r="A73" t="s">
        <v>606</v>
      </c>
      <c r="B73" t="s">
        <v>651</v>
      </c>
      <c r="C73" s="7">
        <v>73</v>
      </c>
      <c r="D73" s="11" t="str">
        <f t="shared" si="1"/>
        <v>49</v>
      </c>
      <c r="E73" s="7" t="s">
        <v>470</v>
      </c>
      <c r="F73" s="7" t="s">
        <v>512</v>
      </c>
      <c r="G73" s="7" t="s">
        <v>471</v>
      </c>
      <c r="H73" s="7" t="s">
        <v>472</v>
      </c>
      <c r="AG73" t="s">
        <v>606</v>
      </c>
      <c r="AH73" s="11" t="s">
        <v>795</v>
      </c>
    </row>
    <row r="74" spans="1:34" x14ac:dyDescent="0.3">
      <c r="A74" t="s">
        <v>607</v>
      </c>
      <c r="B74" t="s">
        <v>655</v>
      </c>
      <c r="C74" s="7">
        <v>74</v>
      </c>
      <c r="D74" s="11" t="str">
        <f t="shared" si="1"/>
        <v>4A</v>
      </c>
      <c r="E74" s="7" t="s">
        <v>470</v>
      </c>
      <c r="F74" s="7" t="s">
        <v>512</v>
      </c>
      <c r="G74" s="7" t="s">
        <v>471</v>
      </c>
      <c r="H74" s="7" t="s">
        <v>472</v>
      </c>
      <c r="AG74" t="s">
        <v>607</v>
      </c>
      <c r="AH74" s="11" t="s">
        <v>402</v>
      </c>
    </row>
    <row r="75" spans="1:34" x14ac:dyDescent="0.3">
      <c r="A75" t="s">
        <v>809</v>
      </c>
      <c r="B75" t="s">
        <v>714</v>
      </c>
      <c r="C75" s="7">
        <v>75</v>
      </c>
      <c r="D75" s="11" t="str">
        <f t="shared" si="1"/>
        <v>4B</v>
      </c>
      <c r="E75" s="7" t="s">
        <v>489</v>
      </c>
      <c r="AG75" t="s">
        <v>809</v>
      </c>
      <c r="AH75" s="11" t="s">
        <v>403</v>
      </c>
    </row>
    <row r="76" spans="1:34" x14ac:dyDescent="0.3">
      <c r="A76" t="s">
        <v>810</v>
      </c>
      <c r="B76" t="s">
        <v>713</v>
      </c>
      <c r="C76" s="7">
        <v>76</v>
      </c>
      <c r="D76" s="11" t="str">
        <f t="shared" si="1"/>
        <v>4C</v>
      </c>
      <c r="E76" s="7" t="s">
        <v>488</v>
      </c>
      <c r="AG76" t="s">
        <v>810</v>
      </c>
      <c r="AH76" s="11" t="s">
        <v>404</v>
      </c>
    </row>
    <row r="77" spans="1:34" x14ac:dyDescent="0.3">
      <c r="A77" t="s">
        <v>600</v>
      </c>
      <c r="B77" t="s">
        <v>700</v>
      </c>
      <c r="C77" s="7">
        <v>77</v>
      </c>
      <c r="D77" s="11" t="str">
        <f t="shared" si="1"/>
        <v>4D</v>
      </c>
      <c r="E77" s="7" t="s">
        <v>459</v>
      </c>
      <c r="F77" s="7" t="s">
        <v>460</v>
      </c>
      <c r="AG77" t="s">
        <v>600</v>
      </c>
      <c r="AH77" s="11" t="s">
        <v>405</v>
      </c>
    </row>
    <row r="78" spans="1:34" x14ac:dyDescent="0.3">
      <c r="A78" t="s">
        <v>811</v>
      </c>
      <c r="B78" t="s">
        <v>703</v>
      </c>
      <c r="C78" s="7">
        <v>78</v>
      </c>
      <c r="D78" s="11" t="str">
        <f t="shared" si="1"/>
        <v>4E</v>
      </c>
      <c r="E78" s="7" t="s">
        <v>466</v>
      </c>
      <c r="F78" s="7" t="s">
        <v>465</v>
      </c>
      <c r="AG78" t="s">
        <v>546</v>
      </c>
      <c r="AH78" s="11" t="s">
        <v>406</v>
      </c>
    </row>
    <row r="79" spans="1:34" x14ac:dyDescent="0.3">
      <c r="A79" t="s">
        <v>604</v>
      </c>
      <c r="B79" t="s">
        <v>657</v>
      </c>
      <c r="C79" s="7">
        <v>79</v>
      </c>
      <c r="D79" s="11" t="str">
        <f t="shared" si="1"/>
        <v>4F</v>
      </c>
      <c r="E79" s="7" t="s">
        <v>470</v>
      </c>
      <c r="F79" s="7" t="s">
        <v>512</v>
      </c>
      <c r="G79" s="7" t="s">
        <v>471</v>
      </c>
      <c r="H79" s="7" t="s">
        <v>472</v>
      </c>
      <c r="AG79" t="s">
        <v>604</v>
      </c>
      <c r="AH79" s="11" t="s">
        <v>407</v>
      </c>
    </row>
    <row r="80" spans="1:34" x14ac:dyDescent="0.3">
      <c r="A80" t="s">
        <v>605</v>
      </c>
      <c r="B80" t="s">
        <v>658</v>
      </c>
      <c r="C80" s="7">
        <v>80</v>
      </c>
      <c r="D80" s="11" t="str">
        <f t="shared" si="1"/>
        <v>50</v>
      </c>
      <c r="E80" s="7" t="s">
        <v>470</v>
      </c>
      <c r="F80" s="7" t="s">
        <v>512</v>
      </c>
      <c r="G80" s="7" t="s">
        <v>471</v>
      </c>
      <c r="H80" s="7" t="s">
        <v>472</v>
      </c>
      <c r="AG80" t="s">
        <v>605</v>
      </c>
      <c r="AH80" s="11" t="s">
        <v>796</v>
      </c>
    </row>
    <row r="81" spans="1:34" x14ac:dyDescent="0.3">
      <c r="A81" t="s">
        <v>556</v>
      </c>
      <c r="B81" t="s">
        <v>638</v>
      </c>
      <c r="C81" s="7">
        <v>81</v>
      </c>
      <c r="D81" s="11" t="str">
        <f t="shared" si="1"/>
        <v>51</v>
      </c>
      <c r="E81" s="7" t="s">
        <v>430</v>
      </c>
      <c r="AG81" t="s">
        <v>556</v>
      </c>
      <c r="AH81" s="11" t="s">
        <v>797</v>
      </c>
    </row>
    <row r="82" spans="1:34" x14ac:dyDescent="0.3">
      <c r="A82" t="s">
        <v>610</v>
      </c>
      <c r="B82" t="s">
        <v>650</v>
      </c>
      <c r="C82" s="7">
        <v>82</v>
      </c>
      <c r="D82" s="11" t="str">
        <f t="shared" si="1"/>
        <v>52</v>
      </c>
      <c r="E82" s="7" t="s">
        <v>470</v>
      </c>
      <c r="F82" s="7" t="s">
        <v>512</v>
      </c>
      <c r="G82" s="7" t="s">
        <v>471</v>
      </c>
      <c r="H82" s="7" t="s">
        <v>472</v>
      </c>
      <c r="AG82" t="s">
        <v>610</v>
      </c>
      <c r="AH82" s="11" t="s">
        <v>798</v>
      </c>
    </row>
    <row r="83" spans="1:34" x14ac:dyDescent="0.3">
      <c r="A83" s="8" t="s">
        <v>572</v>
      </c>
      <c r="B83" t="s">
        <v>648</v>
      </c>
      <c r="C83" s="7">
        <v>83</v>
      </c>
      <c r="D83" s="11" t="str">
        <f t="shared" si="1"/>
        <v>53</v>
      </c>
      <c r="E83" s="7">
        <v>18</v>
      </c>
      <c r="F83" s="7">
        <v>19</v>
      </c>
      <c r="G83" s="7" t="s">
        <v>387</v>
      </c>
      <c r="H83" s="7" t="s">
        <v>388</v>
      </c>
      <c r="I83" s="7" t="s">
        <v>389</v>
      </c>
      <c r="J83" s="7" t="s">
        <v>390</v>
      </c>
      <c r="K83" s="7">
        <v>80</v>
      </c>
      <c r="L83" s="7">
        <v>81</v>
      </c>
      <c r="M83" s="7">
        <v>82</v>
      </c>
      <c r="N83" s="7">
        <v>83</v>
      </c>
      <c r="AG83" t="s">
        <v>572</v>
      </c>
      <c r="AH83" s="12" t="s">
        <v>799</v>
      </c>
    </row>
    <row r="84" spans="1:34" x14ac:dyDescent="0.3">
      <c r="A84" t="s">
        <v>820</v>
      </c>
      <c r="B84" t="s">
        <v>696</v>
      </c>
      <c r="C84" s="7">
        <v>84</v>
      </c>
      <c r="D84" s="11" t="str">
        <f t="shared" si="1"/>
        <v>54</v>
      </c>
      <c r="E84" s="7" t="s">
        <v>446</v>
      </c>
      <c r="AG84" t="s">
        <v>820</v>
      </c>
      <c r="AH84" s="11" t="s">
        <v>800</v>
      </c>
    </row>
    <row r="85" spans="1:34" x14ac:dyDescent="0.3">
      <c r="A85" t="s">
        <v>815</v>
      </c>
      <c r="B85" t="s">
        <v>697</v>
      </c>
      <c r="C85" s="7">
        <v>85</v>
      </c>
      <c r="D85" s="11" t="str">
        <f t="shared" si="1"/>
        <v>55</v>
      </c>
      <c r="E85" s="7" t="s">
        <v>447</v>
      </c>
      <c r="AG85" t="s">
        <v>815</v>
      </c>
      <c r="AH85" s="11" t="s">
        <v>801</v>
      </c>
    </row>
    <row r="86" spans="1:34" x14ac:dyDescent="0.3">
      <c r="A86" t="s">
        <v>608</v>
      </c>
      <c r="B86" t="s">
        <v>664</v>
      </c>
      <c r="C86" s="7">
        <v>86</v>
      </c>
      <c r="D86" s="11" t="str">
        <f t="shared" si="1"/>
        <v>56</v>
      </c>
      <c r="E86" s="7" t="s">
        <v>470</v>
      </c>
      <c r="F86" s="7" t="s">
        <v>512</v>
      </c>
      <c r="G86" s="7" t="s">
        <v>471</v>
      </c>
      <c r="H86" s="7" t="s">
        <v>472</v>
      </c>
      <c r="AG86" t="s">
        <v>608</v>
      </c>
      <c r="AH86" s="11" t="s">
        <v>802</v>
      </c>
    </row>
    <row r="87" spans="1:34" x14ac:dyDescent="0.3">
      <c r="A87" t="s">
        <v>609</v>
      </c>
      <c r="B87" t="s">
        <v>665</v>
      </c>
      <c r="C87" s="7">
        <v>87</v>
      </c>
      <c r="D87" s="11" t="str">
        <f t="shared" si="1"/>
        <v>57</v>
      </c>
      <c r="E87" s="7" t="s">
        <v>470</v>
      </c>
      <c r="F87" s="7" t="s">
        <v>512</v>
      </c>
      <c r="G87" s="7" t="s">
        <v>471</v>
      </c>
      <c r="H87" s="7" t="s">
        <v>472</v>
      </c>
      <c r="AG87" t="s">
        <v>609</v>
      </c>
      <c r="AH87" s="11" t="s">
        <v>803</v>
      </c>
    </row>
    <row r="88" spans="1:34" x14ac:dyDescent="0.3">
      <c r="A88" t="s">
        <v>532</v>
      </c>
      <c r="B88" t="s">
        <v>630</v>
      </c>
      <c r="C88" s="7">
        <v>88</v>
      </c>
      <c r="D88" s="11" t="str">
        <f t="shared" si="1"/>
        <v>58</v>
      </c>
      <c r="E88" s="7" t="s">
        <v>495</v>
      </c>
      <c r="AG88" t="s">
        <v>532</v>
      </c>
      <c r="AH88" s="11" t="s">
        <v>804</v>
      </c>
    </row>
    <row r="89" spans="1:34" x14ac:dyDescent="0.3">
      <c r="A89" t="s">
        <v>536</v>
      </c>
      <c r="B89" t="s">
        <v>633</v>
      </c>
      <c r="C89" s="7">
        <v>89</v>
      </c>
      <c r="D89" s="11" t="str">
        <f t="shared" si="1"/>
        <v>59</v>
      </c>
      <c r="E89" s="7" t="s">
        <v>499</v>
      </c>
      <c r="AG89" t="s">
        <v>536</v>
      </c>
      <c r="AH89" s="11" t="s">
        <v>805</v>
      </c>
    </row>
    <row r="90" spans="1:34" x14ac:dyDescent="0.3">
      <c r="A90" t="s">
        <v>534</v>
      </c>
      <c r="B90" t="s">
        <v>635</v>
      </c>
      <c r="C90" s="7">
        <v>90</v>
      </c>
      <c r="D90" s="11" t="str">
        <f t="shared" si="1"/>
        <v>5A</v>
      </c>
      <c r="E90" s="7" t="s">
        <v>497</v>
      </c>
      <c r="AG90" t="s">
        <v>534</v>
      </c>
      <c r="AH90" s="11" t="s">
        <v>408</v>
      </c>
    </row>
    <row r="91" spans="1:34" x14ac:dyDescent="0.3">
      <c r="A91" t="s">
        <v>821</v>
      </c>
      <c r="B91" t="s">
        <v>692</v>
      </c>
      <c r="C91" s="7">
        <v>91</v>
      </c>
      <c r="D91" s="11" t="str">
        <f t="shared" si="1"/>
        <v>5B</v>
      </c>
      <c r="E91" s="7" t="s">
        <v>442</v>
      </c>
      <c r="AG91" t="s">
        <v>821</v>
      </c>
      <c r="AH91" s="11" t="s">
        <v>409</v>
      </c>
    </row>
    <row r="92" spans="1:34" x14ac:dyDescent="0.3">
      <c r="A92" t="s">
        <v>816</v>
      </c>
      <c r="B92" t="s">
        <v>693</v>
      </c>
      <c r="C92" s="7">
        <v>92</v>
      </c>
      <c r="D92" s="11" t="str">
        <f t="shared" si="1"/>
        <v>5C</v>
      </c>
      <c r="E92" s="7" t="s">
        <v>443</v>
      </c>
      <c r="AG92" t="s">
        <v>816</v>
      </c>
      <c r="AH92" s="11" t="s">
        <v>410</v>
      </c>
    </row>
    <row r="93" spans="1:34" x14ac:dyDescent="0.3">
      <c r="A93" s="8" t="s">
        <v>574</v>
      </c>
      <c r="B93" t="s">
        <v>647</v>
      </c>
      <c r="C93" s="7">
        <v>93</v>
      </c>
      <c r="D93" s="11" t="str">
        <f t="shared" si="1"/>
        <v>5D</v>
      </c>
      <c r="E93" s="7">
        <v>28</v>
      </c>
      <c r="F93" s="7">
        <v>29</v>
      </c>
      <c r="G93" s="7" t="s">
        <v>392</v>
      </c>
      <c r="H93" s="7" t="s">
        <v>393</v>
      </c>
      <c r="I93" s="7" t="s">
        <v>394</v>
      </c>
      <c r="J93" s="7" t="s">
        <v>395</v>
      </c>
      <c r="K93" s="7">
        <v>80</v>
      </c>
      <c r="L93" s="7">
        <v>81</v>
      </c>
      <c r="M93" s="7">
        <v>82</v>
      </c>
      <c r="N93" s="7">
        <v>83</v>
      </c>
      <c r="AG93" t="s">
        <v>574</v>
      </c>
      <c r="AH93" s="12" t="s">
        <v>411</v>
      </c>
    </row>
    <row r="94" spans="1:34" x14ac:dyDescent="0.3">
      <c r="A94" t="s">
        <v>595</v>
      </c>
      <c r="B94" t="s">
        <v>643</v>
      </c>
      <c r="C94" s="7">
        <v>94</v>
      </c>
      <c r="D94" s="11" t="str">
        <f t="shared" si="1"/>
        <v>5E</v>
      </c>
      <c r="E94" s="7">
        <v>84</v>
      </c>
      <c r="F94" s="7">
        <v>85</v>
      </c>
      <c r="G94" s="7" t="s">
        <v>440</v>
      </c>
      <c r="H94" s="7" t="s">
        <v>441</v>
      </c>
      <c r="I94" s="7" t="s">
        <v>492</v>
      </c>
      <c r="J94" s="7" t="s">
        <v>493</v>
      </c>
      <c r="AG94" t="s">
        <v>595</v>
      </c>
      <c r="AH94" s="11" t="s">
        <v>412</v>
      </c>
    </row>
    <row r="95" spans="1:34" x14ac:dyDescent="0.3">
      <c r="A95" t="s">
        <v>553</v>
      </c>
      <c r="B95" t="s">
        <v>707</v>
      </c>
      <c r="C95" s="7">
        <v>95</v>
      </c>
      <c r="D95" s="11" t="str">
        <f t="shared" si="1"/>
        <v>5F</v>
      </c>
      <c r="E95" s="7" t="s">
        <v>427</v>
      </c>
      <c r="AG95" t="s">
        <v>553</v>
      </c>
      <c r="AH95" s="11" t="s">
        <v>413</v>
      </c>
    </row>
    <row r="96" spans="1:34" x14ac:dyDescent="0.3">
      <c r="A96" t="s">
        <v>542</v>
      </c>
      <c r="B96" t="s">
        <v>654</v>
      </c>
      <c r="C96" s="7">
        <v>96</v>
      </c>
      <c r="D96" s="11" t="str">
        <f t="shared" si="1"/>
        <v>60</v>
      </c>
      <c r="E96" s="7" t="s">
        <v>473</v>
      </c>
      <c r="AG96" t="s">
        <v>542</v>
      </c>
      <c r="AH96" s="11" t="s">
        <v>806</v>
      </c>
    </row>
    <row r="97" spans="1:34" x14ac:dyDescent="0.3">
      <c r="A97" s="8" t="s">
        <v>575</v>
      </c>
      <c r="B97" t="s">
        <v>663</v>
      </c>
      <c r="C97" s="7">
        <v>97</v>
      </c>
      <c r="D97" s="11" t="str">
        <f t="shared" si="1"/>
        <v>61</v>
      </c>
      <c r="E97" s="7">
        <v>30</v>
      </c>
      <c r="F97" s="7">
        <v>31</v>
      </c>
      <c r="G97" s="7">
        <v>32</v>
      </c>
      <c r="H97" s="7">
        <v>33</v>
      </c>
      <c r="I97" s="7">
        <v>34</v>
      </c>
      <c r="J97" s="7">
        <v>35</v>
      </c>
      <c r="K97" s="7">
        <v>80</v>
      </c>
      <c r="L97" s="7">
        <v>81</v>
      </c>
      <c r="M97" s="7">
        <v>82</v>
      </c>
      <c r="N97" s="7">
        <v>83</v>
      </c>
      <c r="AG97" t="s">
        <v>575</v>
      </c>
      <c r="AH97" s="12" t="s">
        <v>807</v>
      </c>
    </row>
    <row r="98" spans="1:34" x14ac:dyDescent="0.3">
      <c r="D98" s="11" t="str">
        <f t="shared" si="1"/>
        <v>00</v>
      </c>
      <c r="E98" s="7">
        <v>26</v>
      </c>
      <c r="F98" s="7" t="s">
        <v>515</v>
      </c>
      <c r="G98" s="7">
        <v>36</v>
      </c>
      <c r="H98" s="7" t="s">
        <v>391</v>
      </c>
      <c r="AG98" t="s">
        <v>812</v>
      </c>
      <c r="AH98" s="11">
        <v>66</v>
      </c>
    </row>
    <row r="131" spans="33:33" x14ac:dyDescent="0.3">
      <c r="AG131" t="s">
        <v>596</v>
      </c>
    </row>
    <row r="134" spans="33:33" x14ac:dyDescent="0.3">
      <c r="AG134" t="s">
        <v>575</v>
      </c>
    </row>
    <row r="135" spans="33:33" x14ac:dyDescent="0.3">
      <c r="AG135" t="s">
        <v>575</v>
      </c>
    </row>
  </sheetData>
  <conditionalFormatting sqref="B1:B97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26" sqref="C26"/>
    </sheetView>
  </sheetViews>
  <sheetFormatPr defaultRowHeight="14.4" x14ac:dyDescent="0.3"/>
  <cols>
    <col min="2" max="2" width="8.88671875" style="11"/>
    <col min="3" max="3" width="34.44140625" customWidth="1"/>
    <col min="4" max="4" width="11.44140625" customWidth="1"/>
  </cols>
  <sheetData>
    <row r="1" spans="1:3" x14ac:dyDescent="0.3">
      <c r="A1" t="s">
        <v>562</v>
      </c>
      <c r="B1" s="11" t="s">
        <v>837</v>
      </c>
      <c r="C1" t="str">
        <f>"find_com "&amp;A1&amp;", "&amp;B1&amp;"h, 04h"</f>
        <v>find_com AAA, 01h, 04h</v>
      </c>
    </row>
    <row r="2" spans="1:3" x14ac:dyDescent="0.3">
      <c r="A2" t="s">
        <v>541</v>
      </c>
      <c r="B2" s="11" t="s">
        <v>838</v>
      </c>
      <c r="C2" t="str">
        <f t="shared" ref="C2:C64" si="0">"find_com "&amp;A2&amp;", "&amp;B2&amp;"h, 04h"</f>
        <v>find_com AAD, 02h, 04h</v>
      </c>
    </row>
    <row r="3" spans="1:3" x14ac:dyDescent="0.3">
      <c r="A3" t="s">
        <v>540</v>
      </c>
      <c r="B3" s="11" t="s">
        <v>839</v>
      </c>
      <c r="C3" t="str">
        <f t="shared" si="0"/>
        <v>find_com AAM, 03h, 04h</v>
      </c>
    </row>
    <row r="4" spans="1:3" x14ac:dyDescent="0.3">
      <c r="A4" t="s">
        <v>561</v>
      </c>
      <c r="B4" s="11" t="s">
        <v>840</v>
      </c>
      <c r="C4" t="str">
        <f t="shared" si="0"/>
        <v>find_com AAS, 04h, 04h</v>
      </c>
    </row>
    <row r="5" spans="1:3" x14ac:dyDescent="0.3">
      <c r="A5" t="s">
        <v>571</v>
      </c>
      <c r="B5" s="11" t="s">
        <v>841</v>
      </c>
      <c r="C5" t="str">
        <f t="shared" si="0"/>
        <v>find_com ADC , 05h, 04h</v>
      </c>
    </row>
    <row r="6" spans="1:3" x14ac:dyDescent="0.3">
      <c r="A6" t="s">
        <v>567</v>
      </c>
      <c r="B6" s="11" t="s">
        <v>842</v>
      </c>
      <c r="C6" t="str">
        <f t="shared" si="0"/>
        <v>find_com ADD , 06h, 04h</v>
      </c>
    </row>
    <row r="7" spans="1:3" x14ac:dyDescent="0.3">
      <c r="A7" t="s">
        <v>573</v>
      </c>
      <c r="B7" s="11" t="s">
        <v>843</v>
      </c>
      <c r="C7" t="str">
        <f t="shared" si="0"/>
        <v>find_com AND , 07h, 04h</v>
      </c>
    </row>
    <row r="8" spans="1:3" x14ac:dyDescent="0.3">
      <c r="A8" t="s">
        <v>599</v>
      </c>
      <c r="B8" s="11" t="s">
        <v>844</v>
      </c>
      <c r="C8" t="str">
        <f t="shared" si="0"/>
        <v>find_com CALL , 08h, 04h</v>
      </c>
    </row>
    <row r="9" spans="1:3" x14ac:dyDescent="0.3">
      <c r="A9" t="s">
        <v>558</v>
      </c>
      <c r="B9" s="11" t="s">
        <v>845</v>
      </c>
      <c r="C9" t="str">
        <f t="shared" si="0"/>
        <v>find_com CBW, 09h, 04h</v>
      </c>
    </row>
    <row r="10" spans="1:3" x14ac:dyDescent="0.3">
      <c r="A10" t="s">
        <v>531</v>
      </c>
      <c r="B10" s="11" t="s">
        <v>383</v>
      </c>
      <c r="C10" t="str">
        <f t="shared" si="0"/>
        <v>find_com CLC, 0Ah, 04h</v>
      </c>
    </row>
    <row r="11" spans="1:3" x14ac:dyDescent="0.3">
      <c r="A11" t="s">
        <v>535</v>
      </c>
      <c r="B11" s="11" t="s">
        <v>384</v>
      </c>
      <c r="C11" t="str">
        <f t="shared" si="0"/>
        <v>find_com CLD, 0Bh, 04h</v>
      </c>
    </row>
    <row r="12" spans="1:3" x14ac:dyDescent="0.3">
      <c r="A12" t="s">
        <v>533</v>
      </c>
      <c r="B12" s="11" t="s">
        <v>385</v>
      </c>
      <c r="C12" t="str">
        <f t="shared" si="0"/>
        <v>find_com CLI, 0Ch, 04h</v>
      </c>
    </row>
    <row r="13" spans="1:3" x14ac:dyDescent="0.3">
      <c r="A13" t="s">
        <v>538</v>
      </c>
      <c r="B13" s="11" t="s">
        <v>386</v>
      </c>
      <c r="C13" t="str">
        <f t="shared" si="0"/>
        <v>find_com CMC, 0Dh, 04h</v>
      </c>
    </row>
    <row r="14" spans="1:3" x14ac:dyDescent="0.3">
      <c r="A14" t="s">
        <v>576</v>
      </c>
      <c r="B14" s="11" t="s">
        <v>379</v>
      </c>
      <c r="C14" t="str">
        <f t="shared" si="0"/>
        <v>find_com CMP , 0Eh, 04h</v>
      </c>
    </row>
    <row r="15" spans="1:3" x14ac:dyDescent="0.3">
      <c r="A15" t="s">
        <v>817</v>
      </c>
      <c r="B15" s="11" t="s">
        <v>381</v>
      </c>
      <c r="C15" t="str">
        <f>"find_com "&amp;A15&amp;", "&amp;B15&amp;"h, 06h"</f>
        <v>find_com CMPSB, 0Fh, 06h</v>
      </c>
    </row>
    <row r="16" spans="1:3" x14ac:dyDescent="0.3">
      <c r="A16" t="s">
        <v>755</v>
      </c>
      <c r="B16" s="11" t="s">
        <v>756</v>
      </c>
      <c r="C16" t="str">
        <f>"find_com "&amp;A16&amp;", "&amp;B16&amp;"h, 06h"</f>
        <v>find_com CMPSW, 10h, 06h</v>
      </c>
    </row>
    <row r="17" spans="1:3" x14ac:dyDescent="0.3">
      <c r="A17" t="s">
        <v>559</v>
      </c>
      <c r="B17" s="11" t="s">
        <v>757</v>
      </c>
      <c r="C17" t="str">
        <f t="shared" si="0"/>
        <v>find_com CWD, 11h, 04h</v>
      </c>
    </row>
    <row r="18" spans="1:3" x14ac:dyDescent="0.3">
      <c r="A18" t="s">
        <v>564</v>
      </c>
      <c r="B18" s="11" t="s">
        <v>758</v>
      </c>
      <c r="C18" t="str">
        <f t="shared" si="0"/>
        <v>find_com DAA, 12h, 04h</v>
      </c>
    </row>
    <row r="19" spans="1:3" x14ac:dyDescent="0.3">
      <c r="A19" t="s">
        <v>563</v>
      </c>
      <c r="B19" s="11" t="s">
        <v>759</v>
      </c>
      <c r="C19" t="str">
        <f t="shared" si="0"/>
        <v>find_com DAS, 13h, 04h</v>
      </c>
    </row>
    <row r="20" spans="1:3" x14ac:dyDescent="0.3">
      <c r="A20" t="s">
        <v>578</v>
      </c>
      <c r="B20" s="11" t="s">
        <v>760</v>
      </c>
      <c r="C20" t="str">
        <f t="shared" si="0"/>
        <v>find_com DEC , 14h, 04h</v>
      </c>
    </row>
    <row r="21" spans="1:3" x14ac:dyDescent="0.3">
      <c r="A21" t="s">
        <v>623</v>
      </c>
      <c r="B21" s="11" t="s">
        <v>761</v>
      </c>
      <c r="C21" t="str">
        <f t="shared" si="0"/>
        <v>find_com DIV , 15h, 04h</v>
      </c>
    </row>
    <row r="22" spans="1:3" x14ac:dyDescent="0.3">
      <c r="A22" t="s">
        <v>611</v>
      </c>
      <c r="B22" s="11" t="s">
        <v>762</v>
      </c>
      <c r="C22" t="str">
        <f t="shared" si="0"/>
        <v>find_com ESC , 16h, 04h</v>
      </c>
    </row>
    <row r="23" spans="1:3" x14ac:dyDescent="0.3">
      <c r="A23" t="s">
        <v>537</v>
      </c>
      <c r="B23" s="11" t="s">
        <v>763</v>
      </c>
      <c r="C23" t="str">
        <f t="shared" si="0"/>
        <v>find_com HLT, 17h, 04h</v>
      </c>
    </row>
    <row r="24" spans="1:3" x14ac:dyDescent="0.3">
      <c r="A24" t="s">
        <v>624</v>
      </c>
      <c r="B24" s="11" t="s">
        <v>764</v>
      </c>
      <c r="C24" t="str">
        <f>"find_com "&amp;A24&amp;", "&amp;B24&amp;"h, 05h"</f>
        <v>find_com IDIV , 18h, 05h</v>
      </c>
    </row>
    <row r="25" spans="1:3" x14ac:dyDescent="0.3">
      <c r="A25" t="s">
        <v>622</v>
      </c>
      <c r="B25" s="11" t="s">
        <v>765</v>
      </c>
      <c r="C25" t="str">
        <f>"find_com "&amp;A25&amp;", "&amp;B25&amp;"h, 05h"</f>
        <v>find_com IMUL , 19h, 05h</v>
      </c>
    </row>
    <row r="26" spans="1:3" x14ac:dyDescent="0.3">
      <c r="A26" t="s">
        <v>616</v>
      </c>
      <c r="B26" s="11" t="s">
        <v>387</v>
      </c>
      <c r="C26" t="str">
        <f>"find_com "&amp;A26&amp;", "&amp;B26&amp;"h, 03h"</f>
        <v>find_com IN , 1Ah, 03h</v>
      </c>
    </row>
    <row r="27" spans="1:3" x14ac:dyDescent="0.3">
      <c r="A27" t="s">
        <v>577</v>
      </c>
      <c r="B27" s="11" t="s">
        <v>388</v>
      </c>
      <c r="C27" t="str">
        <f t="shared" si="0"/>
        <v>find_com INC , 1Bh, 04h</v>
      </c>
    </row>
    <row r="28" spans="1:3" x14ac:dyDescent="0.3">
      <c r="A28" t="s">
        <v>603</v>
      </c>
      <c r="B28" s="11" t="s">
        <v>389</v>
      </c>
      <c r="C28" t="str">
        <f t="shared" si="0"/>
        <v>find_com INT , 1Ch, 04h</v>
      </c>
    </row>
    <row r="29" spans="1:3" x14ac:dyDescent="0.3">
      <c r="A29" t="s">
        <v>545</v>
      </c>
      <c r="B29" s="11" t="s">
        <v>390</v>
      </c>
      <c r="C29" t="s">
        <v>846</v>
      </c>
    </row>
    <row r="30" spans="1:3" x14ac:dyDescent="0.3">
      <c r="A30" t="s">
        <v>543</v>
      </c>
      <c r="B30" s="11" t="s">
        <v>380</v>
      </c>
      <c r="C30" t="str">
        <f>"find_com "&amp;A30&amp;", "&amp;B30&amp;"h, 05h"</f>
        <v>find_com INTO, 1Eh, 05h</v>
      </c>
    </row>
    <row r="31" spans="1:3" x14ac:dyDescent="0.3">
      <c r="A31" t="s">
        <v>544</v>
      </c>
      <c r="B31" s="11" t="s">
        <v>382</v>
      </c>
      <c r="C31" t="str">
        <f>"find_com "&amp;A31&amp;", "&amp;B31&amp;"h, 05h"</f>
        <v>find_com IRET, 1Fh, 05h</v>
      </c>
    </row>
    <row r="32" spans="1:3" x14ac:dyDescent="0.3">
      <c r="A32" t="s">
        <v>586</v>
      </c>
      <c r="B32" s="11" t="s">
        <v>766</v>
      </c>
      <c r="C32" t="str">
        <f>"find_com "&amp;A32&amp;", "&amp;B32&amp;"h, 03h"</f>
        <v>find_com JA , 20h, 03h</v>
      </c>
    </row>
    <row r="33" spans="1:3" x14ac:dyDescent="0.3">
      <c r="A33" t="s">
        <v>582</v>
      </c>
      <c r="B33" s="11" t="s">
        <v>767</v>
      </c>
      <c r="C33" t="str">
        <f t="shared" si="0"/>
        <v>find_com JAE , 21h, 04h</v>
      </c>
    </row>
    <row r="34" spans="1:3" x14ac:dyDescent="0.3">
      <c r="A34" t="s">
        <v>585</v>
      </c>
      <c r="B34" s="11" t="s">
        <v>768</v>
      </c>
      <c r="C34" t="str">
        <f t="shared" si="0"/>
        <v>find_com JBE , 22h, 04h</v>
      </c>
    </row>
    <row r="35" spans="1:3" x14ac:dyDescent="0.3">
      <c r="A35" t="s">
        <v>615</v>
      </c>
      <c r="B35" s="11" t="s">
        <v>769</v>
      </c>
      <c r="C35" t="str">
        <f>"find_com "&amp;A35&amp;", "&amp;B35&amp;"h, 05h"</f>
        <v>find_com JCXZ , 23h, 05h</v>
      </c>
    </row>
    <row r="36" spans="1:3" x14ac:dyDescent="0.3">
      <c r="A36" t="s">
        <v>583</v>
      </c>
      <c r="B36" s="11" t="s">
        <v>770</v>
      </c>
      <c r="C36" t="str">
        <f>"find_com "&amp;A36&amp;", "&amp;B36&amp;"h, 03h"</f>
        <v>find_com JE , 24h, 03h</v>
      </c>
    </row>
    <row r="37" spans="1:3" x14ac:dyDescent="0.3">
      <c r="A37" t="s">
        <v>594</v>
      </c>
      <c r="B37" s="11" t="s">
        <v>771</v>
      </c>
      <c r="C37" t="str">
        <f>"find_com "&amp;A37&amp;", "&amp;B37&amp;"h, 03h"</f>
        <v>find_com JG , 25h, 03h</v>
      </c>
    </row>
    <row r="38" spans="1:3" x14ac:dyDescent="0.3">
      <c r="A38" t="s">
        <v>592</v>
      </c>
      <c r="B38" s="11" t="s">
        <v>772</v>
      </c>
      <c r="C38" t="str">
        <f t="shared" si="0"/>
        <v>find_com JGE , 26h, 04h</v>
      </c>
    </row>
    <row r="39" spans="1:3" x14ac:dyDescent="0.3">
      <c r="A39" t="s">
        <v>591</v>
      </c>
      <c r="B39" s="11" t="s">
        <v>773</v>
      </c>
      <c r="C39" t="str">
        <f>"find_com "&amp;A39&amp;", "&amp;B39&amp;"h, 03h"</f>
        <v>find_com JL , 27h, 03h</v>
      </c>
    </row>
    <row r="40" spans="1:3" x14ac:dyDescent="0.3">
      <c r="A40" t="s">
        <v>593</v>
      </c>
      <c r="B40" s="11" t="s">
        <v>774</v>
      </c>
      <c r="C40" t="str">
        <f t="shared" si="0"/>
        <v>find_com JLE , 28h, 04h</v>
      </c>
    </row>
    <row r="41" spans="1:3" x14ac:dyDescent="0.3">
      <c r="A41" t="s">
        <v>618</v>
      </c>
      <c r="B41" s="11" t="s">
        <v>775</v>
      </c>
      <c r="C41" t="str">
        <f t="shared" si="0"/>
        <v>find_com JMP , 29h, 04h</v>
      </c>
    </row>
    <row r="42" spans="1:3" x14ac:dyDescent="0.3">
      <c r="A42" t="s">
        <v>581</v>
      </c>
      <c r="B42" s="11" t="s">
        <v>392</v>
      </c>
      <c r="C42" t="str">
        <f>"find_com "&amp;A42&amp;", "&amp;B42&amp;"h, 05h"</f>
        <v>find_com JNAE , 2Ah, 05h</v>
      </c>
    </row>
    <row r="43" spans="1:3" x14ac:dyDescent="0.3">
      <c r="A43" t="s">
        <v>584</v>
      </c>
      <c r="B43" s="11" t="s">
        <v>393</v>
      </c>
      <c r="C43" t="str">
        <f t="shared" si="0"/>
        <v>find_com JNE , 2Bh, 04h</v>
      </c>
    </row>
    <row r="44" spans="1:3" x14ac:dyDescent="0.3">
      <c r="A44" t="s">
        <v>580</v>
      </c>
      <c r="B44" s="11" t="s">
        <v>394</v>
      </c>
      <c r="C44" t="str">
        <f t="shared" si="0"/>
        <v>find_com JNO , 2Ch, 04h</v>
      </c>
    </row>
    <row r="45" spans="1:3" x14ac:dyDescent="0.3">
      <c r="A45" t="s">
        <v>590</v>
      </c>
      <c r="B45" s="11" t="s">
        <v>395</v>
      </c>
      <c r="C45" t="str">
        <f t="shared" si="0"/>
        <v>find_com JNP , 2Dh, 04h</v>
      </c>
    </row>
    <row r="46" spans="1:3" x14ac:dyDescent="0.3">
      <c r="A46" t="s">
        <v>588</v>
      </c>
      <c r="B46" s="11" t="s">
        <v>515</v>
      </c>
      <c r="C46" t="str">
        <f t="shared" si="0"/>
        <v>find_com JNS , 2Eh, 04h</v>
      </c>
    </row>
    <row r="47" spans="1:3" x14ac:dyDescent="0.3">
      <c r="A47" t="s">
        <v>579</v>
      </c>
      <c r="B47" s="11" t="s">
        <v>396</v>
      </c>
      <c r="C47" t="str">
        <f>"find_com "&amp;A47&amp;", "&amp;B47&amp;"h, 03h"</f>
        <v>find_com JO , 2Fh, 03h</v>
      </c>
    </row>
    <row r="48" spans="1:3" x14ac:dyDescent="0.3">
      <c r="A48" t="s">
        <v>589</v>
      </c>
      <c r="B48" s="11" t="s">
        <v>776</v>
      </c>
      <c r="C48" t="str">
        <f t="shared" ref="C48:C49" si="1">"find_com "&amp;A48&amp;", "&amp;B48&amp;"h, 03h"</f>
        <v>find_com JP , 30h, 03h</v>
      </c>
    </row>
    <row r="49" spans="1:3" x14ac:dyDescent="0.3">
      <c r="A49" t="s">
        <v>587</v>
      </c>
      <c r="B49" s="11" t="s">
        <v>777</v>
      </c>
      <c r="C49" t="str">
        <f t="shared" si="1"/>
        <v>find_com JS , 31h, 03h</v>
      </c>
    </row>
    <row r="50" spans="1:3" x14ac:dyDescent="0.3">
      <c r="A50" t="s">
        <v>557</v>
      </c>
      <c r="B50" s="11" t="s">
        <v>778</v>
      </c>
      <c r="C50" t="str">
        <f>"find_com "&amp;A50&amp;", "&amp;B50&amp;"h, 05h"</f>
        <v>find_com LAHF, 32h, 05h</v>
      </c>
    </row>
    <row r="51" spans="1:3" x14ac:dyDescent="0.3">
      <c r="A51" t="s">
        <v>602</v>
      </c>
      <c r="B51" s="11" t="s">
        <v>779</v>
      </c>
      <c r="C51" t="str">
        <f t="shared" si="0"/>
        <v>find_com LDS , 33h, 04h</v>
      </c>
    </row>
    <row r="52" spans="1:3" x14ac:dyDescent="0.3">
      <c r="A52" t="s">
        <v>598</v>
      </c>
      <c r="B52" s="11" t="s">
        <v>780</v>
      </c>
      <c r="C52" t="str">
        <f t="shared" si="0"/>
        <v>find_com LEA , 34h, 04h</v>
      </c>
    </row>
    <row r="53" spans="1:3" x14ac:dyDescent="0.3">
      <c r="A53" t="s">
        <v>601</v>
      </c>
      <c r="B53" s="11" t="s">
        <v>781</v>
      </c>
      <c r="C53" t="str">
        <f t="shared" si="0"/>
        <v>find_com LES , 35h, 04h</v>
      </c>
    </row>
    <row r="54" spans="1:3" x14ac:dyDescent="0.3">
      <c r="A54" t="s">
        <v>539</v>
      </c>
      <c r="B54" s="11" t="s">
        <v>782</v>
      </c>
      <c r="C54" t="str">
        <f>"find_com "&amp;A54&amp;", "&amp;B54&amp;"h, 05h"</f>
        <v>find_com LOCK, 36h, 05h</v>
      </c>
    </row>
    <row r="55" spans="1:3" x14ac:dyDescent="0.3">
      <c r="A55" t="s">
        <v>818</v>
      </c>
      <c r="B55" s="11" t="s">
        <v>783</v>
      </c>
      <c r="C55" t="str">
        <f>"find_com "&amp;A55&amp;", "&amp;B55&amp;"h, 06h"</f>
        <v>find_com LODSB, 37h, 06h</v>
      </c>
    </row>
    <row r="56" spans="1:3" x14ac:dyDescent="0.3">
      <c r="A56" t="s">
        <v>813</v>
      </c>
      <c r="B56" s="11" t="s">
        <v>784</v>
      </c>
      <c r="C56" t="str">
        <f>"find_com "&amp;A56&amp;", "&amp;B56&amp;"h, 06h"</f>
        <v>find_com LODSW, 38h, 06h</v>
      </c>
    </row>
    <row r="57" spans="1:3" x14ac:dyDescent="0.3">
      <c r="A57" t="s">
        <v>614</v>
      </c>
      <c r="B57" s="11" t="s">
        <v>785</v>
      </c>
      <c r="C57" t="str">
        <f>"find_com "&amp;A57&amp;", "&amp;B57&amp;"h, 05h"</f>
        <v>find_com LOOP , 39h, 05h</v>
      </c>
    </row>
    <row r="58" spans="1:3" x14ac:dyDescent="0.3">
      <c r="A58" t="s">
        <v>613</v>
      </c>
      <c r="B58" s="11" t="s">
        <v>397</v>
      </c>
      <c r="C58" t="str">
        <f>"find_com "&amp;A58&amp;", "&amp;B58&amp;"h, 06h"</f>
        <v>find_com LOOPE , 3Ah, 06h</v>
      </c>
    </row>
    <row r="59" spans="1:3" x14ac:dyDescent="0.3">
      <c r="A59" t="s">
        <v>612</v>
      </c>
      <c r="B59" s="11" t="s">
        <v>398</v>
      </c>
      <c r="C59" t="str">
        <f>"find_com "&amp;A59&amp;", "&amp;B59&amp;"h, 07h"</f>
        <v>find_com LOOPNE , 3Bh, 07h</v>
      </c>
    </row>
    <row r="60" spans="1:3" x14ac:dyDescent="0.3">
      <c r="A60" t="s">
        <v>597</v>
      </c>
      <c r="B60" s="11" t="s">
        <v>399</v>
      </c>
      <c r="C60" t="str">
        <f t="shared" si="0"/>
        <v>find_com MOV , 3Ch, 04h</v>
      </c>
    </row>
    <row r="61" spans="1:3" x14ac:dyDescent="0.3">
      <c r="A61" t="s">
        <v>819</v>
      </c>
      <c r="B61" s="11" t="s">
        <v>400</v>
      </c>
      <c r="C61" t="str">
        <f>"find_com "&amp;A61&amp;", "&amp;B61&amp;"h, 06h"</f>
        <v>find_com MOVSB, 3Dh, 06h</v>
      </c>
    </row>
    <row r="62" spans="1:3" x14ac:dyDescent="0.3">
      <c r="A62" t="s">
        <v>814</v>
      </c>
      <c r="B62" s="11" t="s">
        <v>391</v>
      </c>
      <c r="C62" t="str">
        <f>"find_com "&amp;A62&amp;", "&amp;B62&amp;"h, 06h"</f>
        <v>find_com MOVSW, 3Eh, 06h</v>
      </c>
    </row>
    <row r="63" spans="1:3" x14ac:dyDescent="0.3">
      <c r="A63" t="s">
        <v>621</v>
      </c>
      <c r="B63" s="11" t="s">
        <v>401</v>
      </c>
      <c r="C63" t="str">
        <f t="shared" si="0"/>
        <v>find_com MUL , 3Fh, 04h</v>
      </c>
    </row>
    <row r="64" spans="1:3" x14ac:dyDescent="0.3">
      <c r="A64" t="s">
        <v>620</v>
      </c>
      <c r="B64" s="11" t="s">
        <v>786</v>
      </c>
      <c r="C64" t="str">
        <f t="shared" si="0"/>
        <v>find_com NEG , 40h, 04h</v>
      </c>
    </row>
    <row r="65" spans="1:3" x14ac:dyDescent="0.3">
      <c r="A65" t="s">
        <v>808</v>
      </c>
      <c r="B65" s="11" t="s">
        <v>787</v>
      </c>
      <c r="C65" t="str">
        <f>"find_com "&amp;A65&amp;", "&amp;B65&amp;"h, 05h"</f>
        <v>find_com XCHG, 41h, 05h</v>
      </c>
    </row>
    <row r="66" spans="1:3" x14ac:dyDescent="0.3">
      <c r="A66" t="s">
        <v>619</v>
      </c>
      <c r="B66" s="11" t="s">
        <v>788</v>
      </c>
      <c r="C66" t="str">
        <f t="shared" ref="C66:C97" si="2">"find_com "&amp;A66&amp;", "&amp;B66&amp;"h, 04h"</f>
        <v>find_com NOT , 42h, 04h</v>
      </c>
    </row>
    <row r="67" spans="1:3" x14ac:dyDescent="0.3">
      <c r="A67" t="s">
        <v>570</v>
      </c>
      <c r="B67" s="11" t="s">
        <v>789</v>
      </c>
      <c r="C67" t="str">
        <f>"find_com "&amp;A67&amp;", "&amp;B67&amp;"h, 03h"</f>
        <v>find_com OR , 43h, 03h</v>
      </c>
    </row>
    <row r="68" spans="1:3" x14ac:dyDescent="0.3">
      <c r="A68" t="s">
        <v>617</v>
      </c>
      <c r="B68" s="11" t="s">
        <v>790</v>
      </c>
      <c r="C68" t="str">
        <f t="shared" si="2"/>
        <v>find_com OUT , 44h, 04h</v>
      </c>
    </row>
    <row r="69" spans="1:3" x14ac:dyDescent="0.3">
      <c r="A69" t="s">
        <v>569</v>
      </c>
      <c r="B69" s="11" t="s">
        <v>791</v>
      </c>
      <c r="C69" t="str">
        <f t="shared" si="2"/>
        <v>find_com POP , 45h, 04h</v>
      </c>
    </row>
    <row r="70" spans="1:3" x14ac:dyDescent="0.3">
      <c r="A70" t="s">
        <v>555</v>
      </c>
      <c r="B70" s="11" t="s">
        <v>792</v>
      </c>
      <c r="C70" t="str">
        <f>"find_com "&amp;A70&amp;", "&amp;B70&amp;"h, 05h"</f>
        <v>find_com POPF, 46h, 05h</v>
      </c>
    </row>
    <row r="71" spans="1:3" x14ac:dyDescent="0.3">
      <c r="A71" t="s">
        <v>568</v>
      </c>
      <c r="B71" s="11" t="s">
        <v>793</v>
      </c>
      <c r="C71" t="str">
        <f>"find_com "&amp;A71&amp;", "&amp;B71&amp;"h, 05h"</f>
        <v>find_com PUSH , 47h, 05h</v>
      </c>
    </row>
    <row r="72" spans="1:3" x14ac:dyDescent="0.3">
      <c r="A72" t="s">
        <v>554</v>
      </c>
      <c r="B72" s="11" t="s">
        <v>794</v>
      </c>
      <c r="C72" t="str">
        <f>"find_com "&amp;A72&amp;", "&amp;B72&amp;"h, 06h"</f>
        <v>find_com PUSHF, 48h, 06h</v>
      </c>
    </row>
    <row r="73" spans="1:3" x14ac:dyDescent="0.3">
      <c r="A73" t="s">
        <v>606</v>
      </c>
      <c r="B73" s="11" t="s">
        <v>795</v>
      </c>
      <c r="C73" t="str">
        <f t="shared" si="2"/>
        <v>find_com RCL , 49h, 04h</v>
      </c>
    </row>
    <row r="74" spans="1:3" x14ac:dyDescent="0.3">
      <c r="A74" t="s">
        <v>607</v>
      </c>
      <c r="B74" s="11" t="s">
        <v>402</v>
      </c>
      <c r="C74" t="str">
        <f t="shared" si="2"/>
        <v>find_com RCR , 4Ah, 04h</v>
      </c>
    </row>
    <row r="75" spans="1:3" x14ac:dyDescent="0.3">
      <c r="A75" t="s">
        <v>809</v>
      </c>
      <c r="B75" s="11" t="s">
        <v>403</v>
      </c>
      <c r="C75" t="str">
        <f t="shared" si="2"/>
        <v>find_com REP, 4Bh, 04h</v>
      </c>
    </row>
    <row r="76" spans="1:3" x14ac:dyDescent="0.3">
      <c r="A76" t="s">
        <v>810</v>
      </c>
      <c r="B76" s="11" t="s">
        <v>404</v>
      </c>
      <c r="C76" t="str">
        <f>"find_com "&amp;A76&amp;", "&amp;B76&amp;"h, 06h"</f>
        <v>find_com REPNZ, 4Ch, 06h</v>
      </c>
    </row>
    <row r="77" spans="1:3" x14ac:dyDescent="0.3">
      <c r="A77" t="s">
        <v>600</v>
      </c>
      <c r="B77" s="11" t="s">
        <v>405</v>
      </c>
      <c r="C77" t="str">
        <f t="shared" si="2"/>
        <v>find_com RET , 4Dh, 04h</v>
      </c>
    </row>
    <row r="78" spans="1:3" x14ac:dyDescent="0.3">
      <c r="A78" t="s">
        <v>811</v>
      </c>
      <c r="B78" s="11" t="s">
        <v>406</v>
      </c>
      <c r="C78" t="str">
        <f>"find_com "&amp;A78&amp;", "&amp;B78&amp;"h, 05h"</f>
        <v>find_com RETF , 4Eh, 05h</v>
      </c>
    </row>
    <row r="79" spans="1:3" x14ac:dyDescent="0.3">
      <c r="A79" t="s">
        <v>604</v>
      </c>
      <c r="B79" s="11" t="s">
        <v>407</v>
      </c>
      <c r="C79" t="str">
        <f t="shared" si="2"/>
        <v>find_com ROL , 4Fh, 04h</v>
      </c>
    </row>
    <row r="80" spans="1:3" x14ac:dyDescent="0.3">
      <c r="A80" t="s">
        <v>605</v>
      </c>
      <c r="B80" s="11" t="s">
        <v>796</v>
      </c>
      <c r="C80" t="str">
        <f t="shared" si="2"/>
        <v>find_com ROR , 50h, 04h</v>
      </c>
    </row>
    <row r="81" spans="1:3" x14ac:dyDescent="0.3">
      <c r="A81" t="s">
        <v>556</v>
      </c>
      <c r="B81" s="11" t="s">
        <v>797</v>
      </c>
      <c r="C81" t="str">
        <f>"find_com "&amp;A81&amp;", "&amp;B81&amp;"h, 05h"</f>
        <v>find_com SAHF, 51h, 05h</v>
      </c>
    </row>
    <row r="82" spans="1:3" x14ac:dyDescent="0.3">
      <c r="A82" t="s">
        <v>610</v>
      </c>
      <c r="B82" s="11" t="s">
        <v>798</v>
      </c>
      <c r="C82" t="str">
        <f t="shared" si="2"/>
        <v>find_com SAR , 52h, 04h</v>
      </c>
    </row>
    <row r="83" spans="1:3" x14ac:dyDescent="0.3">
      <c r="A83" t="s">
        <v>572</v>
      </c>
      <c r="B83" s="11" t="s">
        <v>799</v>
      </c>
      <c r="C83" t="str">
        <f t="shared" si="2"/>
        <v>find_com SBB , 53h, 04h</v>
      </c>
    </row>
    <row r="84" spans="1:3" x14ac:dyDescent="0.3">
      <c r="A84" t="s">
        <v>820</v>
      </c>
      <c r="B84" s="11" t="s">
        <v>800</v>
      </c>
      <c r="C84" t="str">
        <f>"find_com "&amp;A84&amp;", "&amp;B84&amp;"h, 06h"</f>
        <v>find_com SCASB, 54h, 06h</v>
      </c>
    </row>
    <row r="85" spans="1:3" x14ac:dyDescent="0.3">
      <c r="A85" t="s">
        <v>815</v>
      </c>
      <c r="B85" s="11" t="s">
        <v>801</v>
      </c>
      <c r="C85" t="str">
        <f>"find_com "&amp;A85&amp;", "&amp;B85&amp;"h, 06h"</f>
        <v>find_com SCASW, 55h, 06h</v>
      </c>
    </row>
    <row r="86" spans="1:3" x14ac:dyDescent="0.3">
      <c r="A86" t="s">
        <v>608</v>
      </c>
      <c r="B86" s="11" t="s">
        <v>802</v>
      </c>
      <c r="C86" t="str">
        <f t="shared" si="2"/>
        <v>find_com SHL , 56h, 04h</v>
      </c>
    </row>
    <row r="87" spans="1:3" x14ac:dyDescent="0.3">
      <c r="A87" t="s">
        <v>609</v>
      </c>
      <c r="B87" s="11" t="s">
        <v>803</v>
      </c>
      <c r="C87" t="str">
        <f t="shared" si="2"/>
        <v>find_com SHR , 57h, 04h</v>
      </c>
    </row>
    <row r="88" spans="1:3" x14ac:dyDescent="0.3">
      <c r="A88" t="s">
        <v>532</v>
      </c>
      <c r="B88" s="11" t="s">
        <v>804</v>
      </c>
      <c r="C88" t="str">
        <f t="shared" si="2"/>
        <v>find_com STC, 58h, 04h</v>
      </c>
    </row>
    <row r="89" spans="1:3" x14ac:dyDescent="0.3">
      <c r="A89" t="s">
        <v>536</v>
      </c>
      <c r="B89" s="11" t="s">
        <v>805</v>
      </c>
      <c r="C89" t="str">
        <f t="shared" si="2"/>
        <v>find_com STD, 59h, 04h</v>
      </c>
    </row>
    <row r="90" spans="1:3" x14ac:dyDescent="0.3">
      <c r="A90" t="s">
        <v>534</v>
      </c>
      <c r="B90" s="11" t="s">
        <v>408</v>
      </c>
      <c r="C90" t="str">
        <f t="shared" si="2"/>
        <v>find_com STI, 5Ah, 04h</v>
      </c>
    </row>
    <row r="91" spans="1:3" x14ac:dyDescent="0.3">
      <c r="A91" t="s">
        <v>821</v>
      </c>
      <c r="B91" s="11" t="s">
        <v>409</v>
      </c>
      <c r="C91" t="str">
        <f>"find_com "&amp;A91&amp;", "&amp;B91&amp;"h, 06h"</f>
        <v>find_com STOSB, 5Bh, 06h</v>
      </c>
    </row>
    <row r="92" spans="1:3" x14ac:dyDescent="0.3">
      <c r="A92" t="s">
        <v>816</v>
      </c>
      <c r="B92" s="11" t="s">
        <v>410</v>
      </c>
      <c r="C92" t="str">
        <f>"find_com "&amp;A92&amp;", "&amp;B92&amp;"h, 06h"</f>
        <v>find_com STOSW, 5Ch, 06h</v>
      </c>
    </row>
    <row r="93" spans="1:3" x14ac:dyDescent="0.3">
      <c r="A93" t="s">
        <v>574</v>
      </c>
      <c r="B93" s="11" t="s">
        <v>411</v>
      </c>
      <c r="C93" t="str">
        <f t="shared" si="2"/>
        <v>find_com SUB , 5Dh, 04h</v>
      </c>
    </row>
    <row r="94" spans="1:3" x14ac:dyDescent="0.3">
      <c r="A94" t="s">
        <v>595</v>
      </c>
      <c r="B94" s="11" t="s">
        <v>412</v>
      </c>
      <c r="C94" t="str">
        <f>"find_com "&amp;A94&amp;", "&amp;B94&amp;"h, 05h"</f>
        <v>find_com TEST , 5Eh, 05h</v>
      </c>
    </row>
    <row r="95" spans="1:3" x14ac:dyDescent="0.3">
      <c r="A95" t="s">
        <v>553</v>
      </c>
      <c r="B95" s="11" t="s">
        <v>413</v>
      </c>
      <c r="C95" t="str">
        <f t="shared" ref="C95:C96" si="3">"find_com "&amp;A95&amp;", "&amp;B95&amp;"h, 05h"</f>
        <v>find_com WAIT, 5Fh, 05h</v>
      </c>
    </row>
    <row r="96" spans="1:3" x14ac:dyDescent="0.3">
      <c r="A96" t="s">
        <v>542</v>
      </c>
      <c r="B96" s="11" t="s">
        <v>806</v>
      </c>
      <c r="C96" t="str">
        <f t="shared" si="3"/>
        <v>find_com XLAT, 60h, 05h</v>
      </c>
    </row>
    <row r="97" spans="1:3" x14ac:dyDescent="0.3">
      <c r="A97" t="s">
        <v>575</v>
      </c>
      <c r="B97" s="11" t="s">
        <v>807</v>
      </c>
      <c r="C97" t="str">
        <f t="shared" si="2"/>
        <v>find_com XOR , 61h, 04h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SEK kodai</vt:lpstr>
      <vt:lpstr>Sheet3</vt:lpstr>
      <vt:lpstr>Komandos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Rokas Giedraitis</dc:creator>
  <cp:lastModifiedBy>Rokas Giedraitis</cp:lastModifiedBy>
  <cp:lastPrinted>2016-11-25T11:00:54Z</cp:lastPrinted>
  <dcterms:created xsi:type="dcterms:W3CDTF">2016-11-25T09:58:06Z</dcterms:created>
  <dcterms:modified xsi:type="dcterms:W3CDTF">2016-12-20T21:33:43Z</dcterms:modified>
</cp:coreProperties>
</file>