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F53A45C-CDBC-472E-A30D-C6DF049903DA}" xr6:coauthVersionLast="47" xr6:coauthVersionMax="47" xr10:uidLastSave="{00000000-0000-0000-0000-000000000000}"/>
  <bookViews>
    <workbookView xWindow="-108" yWindow="-108" windowWidth="23256" windowHeight="12456" xr2:uid="{C544F951-E25D-4E8F-81F4-1D62B5E474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L20" i="1"/>
  <c r="M3" i="1"/>
  <c r="M4" i="1"/>
  <c r="M5" i="1"/>
  <c r="M6" i="1"/>
  <c r="M7" i="1"/>
  <c r="M8" i="1"/>
  <c r="M9" i="1"/>
  <c r="M10" i="1"/>
  <c r="M11" i="1"/>
  <c r="M2" i="1"/>
  <c r="N2" i="1" s="1"/>
  <c r="N3" i="1" s="1"/>
  <c r="N4" i="1" s="1"/>
  <c r="I21" i="1"/>
  <c r="L4" i="1"/>
  <c r="L5" i="1"/>
  <c r="L6" i="1" s="1"/>
  <c r="L7" i="1" s="1"/>
  <c r="L8" i="1" s="1"/>
  <c r="L9" i="1" s="1"/>
  <c r="L10" i="1" s="1"/>
  <c r="L11" i="1" s="1"/>
  <c r="L3" i="1"/>
  <c r="L2" i="1"/>
  <c r="K3" i="1"/>
  <c r="K4" i="1"/>
  <c r="K5" i="1"/>
  <c r="K6" i="1"/>
  <c r="K7" i="1"/>
  <c r="K8" i="1"/>
  <c r="K9" i="1"/>
  <c r="K10" i="1"/>
  <c r="K11" i="1"/>
  <c r="K2" i="1"/>
  <c r="I20" i="1"/>
  <c r="G12" i="1"/>
  <c r="G3" i="1"/>
  <c r="G4" i="1"/>
  <c r="G5" i="1"/>
  <c r="G6" i="1"/>
  <c r="G7" i="1"/>
  <c r="G8" i="1"/>
  <c r="G9" i="1"/>
  <c r="G10" i="1"/>
  <c r="G11" i="1"/>
  <c r="G2" i="1"/>
  <c r="F12" i="1"/>
  <c r="H3" i="1"/>
  <c r="J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J10" i="1" s="1"/>
  <c r="H11" i="1"/>
  <c r="J11" i="1" s="1"/>
  <c r="H2" i="1"/>
  <c r="J2" i="1" s="1"/>
  <c r="N5" i="1" l="1"/>
  <c r="N6" i="1" s="1"/>
  <c r="N7" i="1" s="1"/>
  <c r="N8" i="1" s="1"/>
  <c r="N9" i="1" s="1"/>
  <c r="N10" i="1" s="1"/>
  <c r="N11" i="1" s="1"/>
  <c r="J9" i="1"/>
  <c r="J7" i="1"/>
  <c r="J6" i="1"/>
  <c r="J8" i="1"/>
  <c r="J5" i="1"/>
  <c r="J4" i="1"/>
  <c r="I2" i="1"/>
  <c r="I11" i="1"/>
  <c r="I3" i="1"/>
  <c r="I10" i="1"/>
  <c r="I22" i="1" l="1"/>
  <c r="J12" i="1"/>
  <c r="I12" i="1"/>
  <c r="I19" i="1" s="1"/>
  <c r="I18" i="1" l="1"/>
</calcChain>
</file>

<file path=xl/sharedStrings.xml><?xml version="1.0" encoding="utf-8"?>
<sst xmlns="http://schemas.openxmlformats.org/spreadsheetml/2006/main" count="26" uniqueCount="24">
  <si>
    <t>Cost</t>
  </si>
  <si>
    <t>Final cost</t>
  </si>
  <si>
    <t>Benefit</t>
  </si>
  <si>
    <t>80,60,000</t>
  </si>
  <si>
    <t>75,30,000</t>
  </si>
  <si>
    <t>DF</t>
  </si>
  <si>
    <t>Income</t>
  </si>
  <si>
    <t>PV of Income</t>
  </si>
  <si>
    <t>NPV</t>
  </si>
  <si>
    <t>BCR</t>
  </si>
  <si>
    <t>IRR</t>
  </si>
  <si>
    <t>Sum</t>
  </si>
  <si>
    <t>NPV1</t>
  </si>
  <si>
    <t>NPV2</t>
  </si>
  <si>
    <t>PV of Cost</t>
  </si>
  <si>
    <t>Cashflow</t>
  </si>
  <si>
    <t>PayBackPeriod</t>
  </si>
  <si>
    <t xml:space="preserve">Discount Rate </t>
  </si>
  <si>
    <t>D.PayBackPeriod</t>
  </si>
  <si>
    <t xml:space="preserve">Year </t>
  </si>
  <si>
    <t>C.CashFlow</t>
  </si>
  <si>
    <t>C.D.CashFlow</t>
  </si>
  <si>
    <t>D.CashFlow</t>
  </si>
  <si>
    <t xml:space="preserve">MaintainanceCost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</si>
</sst>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9" fontId="0" fillId="5" borderId="0" xfId="0" applyNumberFormat="1" applyFill="1"/>
    <xf numFmtId="0" fontId="1" fillId="6" borderId="0" xfId="0" applyFont="1" applyFill="1"/>
    <xf numFmtId="9" fontId="1" fillId="6" borderId="0" xfId="0" applyNumberFormat="1" applyFont="1" applyFill="1"/>
    <xf numFmtId="0" fontId="1" fillId="4" borderId="0" xfId="0" applyFont="1" applyFill="1"/>
    <xf numFmtId="2" fontId="0" fillId="5" borderId="0" xfId="0" applyNumberFormat="1" applyFill="1"/>
    <xf numFmtId="2" fontId="0" fillId="3" borderId="0" xfId="0" applyNumberFormat="1" applyFill="1"/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2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3" fontId="2" fillId="8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7BF7-7262-40F9-B7BF-A65601076573}">
  <dimension ref="A1:N22"/>
  <sheetViews>
    <sheetView tabSelected="1" zoomScale="91" workbookViewId="0">
      <selection activeCell="D17" sqref="D17"/>
    </sheetView>
  </sheetViews>
  <sheetFormatPr defaultRowHeight="14.4" x14ac:dyDescent="0.3"/>
  <cols>
    <col min="3" max="3" width="18.21875" customWidth="1"/>
    <col min="4" max="4" width="8.6640625" customWidth="1"/>
    <col min="5" max="5" width="11.77734375" customWidth="1"/>
    <col min="6" max="6" width="9.6640625" customWidth="1"/>
    <col min="7" max="7" width="10.21875" customWidth="1"/>
    <col min="8" max="8" width="15.77734375" customWidth="1"/>
    <col min="9" max="9" width="14.88671875" customWidth="1"/>
    <col min="10" max="10" width="12" customWidth="1"/>
    <col min="11" max="11" width="11.44140625" customWidth="1"/>
    <col min="12" max="12" width="14.5546875" customWidth="1"/>
    <col min="13" max="13" width="13.21875" customWidth="1"/>
    <col min="14" max="14" width="16.5546875" customWidth="1"/>
  </cols>
  <sheetData>
    <row r="1" spans="1:14" x14ac:dyDescent="0.3">
      <c r="A1" s="9"/>
      <c r="B1" s="10" t="s">
        <v>19</v>
      </c>
      <c r="C1" s="10" t="s">
        <v>23</v>
      </c>
      <c r="D1" s="10" t="s">
        <v>0</v>
      </c>
      <c r="E1" s="10" t="s">
        <v>1</v>
      </c>
      <c r="F1" s="10" t="s">
        <v>6</v>
      </c>
      <c r="G1" s="10" t="s">
        <v>2</v>
      </c>
      <c r="H1" s="10" t="s">
        <v>5</v>
      </c>
      <c r="I1" s="10" t="s">
        <v>14</v>
      </c>
      <c r="J1" s="10" t="s">
        <v>7</v>
      </c>
      <c r="K1" s="10" t="s">
        <v>15</v>
      </c>
      <c r="L1" s="10" t="s">
        <v>20</v>
      </c>
      <c r="M1" s="10" t="s">
        <v>22</v>
      </c>
      <c r="N1" s="10" t="s">
        <v>21</v>
      </c>
    </row>
    <row r="2" spans="1:14" x14ac:dyDescent="0.3">
      <c r="A2" s="13">
        <v>0</v>
      </c>
      <c r="B2" s="13">
        <v>2024</v>
      </c>
      <c r="C2" s="13"/>
      <c r="D2" s="14" t="s">
        <v>3</v>
      </c>
      <c r="E2" s="14">
        <v>8060000</v>
      </c>
      <c r="F2" s="13"/>
      <c r="G2" s="13">
        <f>F2-E2</f>
        <v>-8060000</v>
      </c>
      <c r="H2" s="15">
        <f>1/(1+$D$15)^A2</f>
        <v>1</v>
      </c>
      <c r="I2" s="16">
        <f>E2*H2</f>
        <v>8060000</v>
      </c>
      <c r="J2" s="16">
        <f>F2*H2</f>
        <v>0</v>
      </c>
      <c r="K2" s="13">
        <f xml:space="preserve"> F2-E2</f>
        <v>-8060000</v>
      </c>
      <c r="L2" s="13">
        <f>K2</f>
        <v>-8060000</v>
      </c>
      <c r="M2" s="16">
        <f>K2/(1+$D$16)^A2</f>
        <v>-8060000</v>
      </c>
      <c r="N2" s="16">
        <f>M2</f>
        <v>-8060000</v>
      </c>
    </row>
    <row r="3" spans="1:14" x14ac:dyDescent="0.3">
      <c r="A3" s="13">
        <v>1</v>
      </c>
      <c r="B3" s="13">
        <v>2025</v>
      </c>
      <c r="C3" s="13"/>
      <c r="D3" s="17" t="s">
        <v>4</v>
      </c>
      <c r="E3" s="17">
        <v>7530000</v>
      </c>
      <c r="F3" s="13"/>
      <c r="G3" s="13">
        <f t="shared" ref="G3:G11" si="0">F3-E3</f>
        <v>-7530000</v>
      </c>
      <c r="H3" s="15">
        <f t="shared" ref="H3:H11" si="1">1/(1+$D$15)^A3</f>
        <v>0.90909090909090906</v>
      </c>
      <c r="I3" s="16">
        <f t="shared" ref="I3:I11" si="2">E3*H3</f>
        <v>6845454.5454545449</v>
      </c>
      <c r="J3" s="16">
        <f t="shared" ref="J3:J11" si="3">F3*H3</f>
        <v>0</v>
      </c>
      <c r="K3" s="13">
        <f t="shared" ref="K3:K11" si="4" xml:space="preserve"> F3-E3</f>
        <v>-7530000</v>
      </c>
      <c r="L3" s="13">
        <f>L2+K3</f>
        <v>-15590000</v>
      </c>
      <c r="M3" s="16">
        <f t="shared" ref="M3:M11" si="5">K3/(1+$D$16)^A3</f>
        <v>-6845454.5454545449</v>
      </c>
      <c r="N3" s="16">
        <f>N2+M3</f>
        <v>-14905454.545454545</v>
      </c>
    </row>
    <row r="4" spans="1:14" x14ac:dyDescent="0.3">
      <c r="A4" s="13">
        <v>2</v>
      </c>
      <c r="B4" s="13">
        <v>2026</v>
      </c>
      <c r="C4" s="13">
        <v>300000</v>
      </c>
      <c r="D4" s="13"/>
      <c r="E4" s="13">
        <v>300000</v>
      </c>
      <c r="F4" s="13">
        <v>6000000</v>
      </c>
      <c r="G4" s="13">
        <f t="shared" si="0"/>
        <v>5700000</v>
      </c>
      <c r="H4" s="15">
        <f t="shared" si="1"/>
        <v>0.82644628099173545</v>
      </c>
      <c r="I4" s="16">
        <f t="shared" si="2"/>
        <v>247933.88429752062</v>
      </c>
      <c r="J4" s="16">
        <f t="shared" si="3"/>
        <v>4958677.6859504124</v>
      </c>
      <c r="K4" s="13">
        <f t="shared" si="4"/>
        <v>5700000</v>
      </c>
      <c r="L4" s="13">
        <f t="shared" ref="L4:L11" si="6">L3+K4</f>
        <v>-9890000</v>
      </c>
      <c r="M4" s="16">
        <f t="shared" si="5"/>
        <v>4710743.8016528916</v>
      </c>
      <c r="N4" s="16">
        <f t="shared" ref="N4:N11" si="7">N3+M4</f>
        <v>-10194710.743801653</v>
      </c>
    </row>
    <row r="5" spans="1:14" x14ac:dyDescent="0.3">
      <c r="A5" s="13">
        <v>3</v>
      </c>
      <c r="B5" s="13">
        <v>2027</v>
      </c>
      <c r="C5" s="13">
        <v>300000</v>
      </c>
      <c r="D5" s="13"/>
      <c r="E5" s="13">
        <v>300000</v>
      </c>
      <c r="F5" s="13">
        <v>2000000</v>
      </c>
      <c r="G5" s="13">
        <f t="shared" si="0"/>
        <v>1700000</v>
      </c>
      <c r="H5" s="15">
        <f t="shared" si="1"/>
        <v>0.75131480090157754</v>
      </c>
      <c r="I5" s="16">
        <f t="shared" si="2"/>
        <v>225394.44027047325</v>
      </c>
      <c r="J5" s="16">
        <f t="shared" si="3"/>
        <v>1502629.6018031552</v>
      </c>
      <c r="K5" s="13">
        <f t="shared" si="4"/>
        <v>1700000</v>
      </c>
      <c r="L5" s="13">
        <f t="shared" si="6"/>
        <v>-8190000</v>
      </c>
      <c r="M5" s="16">
        <f t="shared" si="5"/>
        <v>1277235.1615326819</v>
      </c>
      <c r="N5" s="16">
        <f t="shared" si="7"/>
        <v>-8917475.5822689719</v>
      </c>
    </row>
    <row r="6" spans="1:14" x14ac:dyDescent="0.3">
      <c r="A6" s="13">
        <v>4</v>
      </c>
      <c r="B6" s="13">
        <v>2028</v>
      </c>
      <c r="C6" s="13">
        <v>300000</v>
      </c>
      <c r="D6" s="13"/>
      <c r="E6" s="13">
        <v>300000</v>
      </c>
      <c r="F6" s="13">
        <v>2000000</v>
      </c>
      <c r="G6" s="13">
        <f t="shared" si="0"/>
        <v>1700000</v>
      </c>
      <c r="H6" s="15">
        <f t="shared" si="1"/>
        <v>0.68301345536507052</v>
      </c>
      <c r="I6" s="16">
        <f t="shared" si="2"/>
        <v>204904.03660952116</v>
      </c>
      <c r="J6" s="16">
        <f t="shared" si="3"/>
        <v>1366026.910730141</v>
      </c>
      <c r="K6" s="13">
        <f t="shared" si="4"/>
        <v>1700000</v>
      </c>
      <c r="L6" s="13">
        <f t="shared" si="6"/>
        <v>-6490000</v>
      </c>
      <c r="M6" s="16">
        <f t="shared" si="5"/>
        <v>1161122.8741206198</v>
      </c>
      <c r="N6" s="16">
        <f t="shared" si="7"/>
        <v>-7756352.7081483519</v>
      </c>
    </row>
    <row r="7" spans="1:14" x14ac:dyDescent="0.3">
      <c r="A7" s="13">
        <v>5</v>
      </c>
      <c r="B7" s="13">
        <v>2029</v>
      </c>
      <c r="C7" s="13">
        <v>300000</v>
      </c>
      <c r="D7" s="13"/>
      <c r="E7" s="13">
        <v>300000</v>
      </c>
      <c r="F7" s="13">
        <v>3000000</v>
      </c>
      <c r="G7" s="13">
        <f t="shared" si="0"/>
        <v>2700000</v>
      </c>
      <c r="H7" s="15">
        <f t="shared" si="1"/>
        <v>0.62092132305915493</v>
      </c>
      <c r="I7" s="16">
        <f t="shared" si="2"/>
        <v>186276.39691774649</v>
      </c>
      <c r="J7" s="16">
        <f t="shared" si="3"/>
        <v>1862763.9691774647</v>
      </c>
      <c r="K7" s="13">
        <f t="shared" si="4"/>
        <v>2700000</v>
      </c>
      <c r="L7" s="13">
        <f t="shared" si="6"/>
        <v>-3790000</v>
      </c>
      <c r="M7" s="16">
        <f t="shared" si="5"/>
        <v>1676487.5722597183</v>
      </c>
      <c r="N7" s="16">
        <f t="shared" si="7"/>
        <v>-6079865.1358886333</v>
      </c>
    </row>
    <row r="8" spans="1:14" x14ac:dyDescent="0.3">
      <c r="A8" s="13">
        <v>6</v>
      </c>
      <c r="B8" s="13">
        <v>2030</v>
      </c>
      <c r="C8" s="13">
        <v>350000</v>
      </c>
      <c r="D8" s="13"/>
      <c r="E8" s="13">
        <v>350000</v>
      </c>
      <c r="F8" s="13">
        <v>3000000</v>
      </c>
      <c r="G8" s="13">
        <f t="shared" si="0"/>
        <v>2650000</v>
      </c>
      <c r="H8" s="15">
        <f t="shared" si="1"/>
        <v>0.56447393005377722</v>
      </c>
      <c r="I8" s="16">
        <f t="shared" si="2"/>
        <v>197565.87551882202</v>
      </c>
      <c r="J8" s="16">
        <f t="shared" si="3"/>
        <v>1693421.7901613316</v>
      </c>
      <c r="K8" s="13">
        <f t="shared" si="4"/>
        <v>2650000</v>
      </c>
      <c r="L8" s="13">
        <f t="shared" si="6"/>
        <v>-1140000</v>
      </c>
      <c r="M8" s="16">
        <f t="shared" si="5"/>
        <v>1495855.9146425095</v>
      </c>
      <c r="N8" s="16">
        <f t="shared" si="7"/>
        <v>-4584009.2212461233</v>
      </c>
    </row>
    <row r="9" spans="1:14" x14ac:dyDescent="0.3">
      <c r="A9" s="13">
        <v>7</v>
      </c>
      <c r="B9" s="13">
        <v>2031</v>
      </c>
      <c r="C9" s="13">
        <v>350000</v>
      </c>
      <c r="D9" s="13"/>
      <c r="E9" s="13">
        <v>350000</v>
      </c>
      <c r="F9" s="13">
        <v>4000000</v>
      </c>
      <c r="G9" s="13">
        <f t="shared" si="0"/>
        <v>3650000</v>
      </c>
      <c r="H9" s="15">
        <f t="shared" si="1"/>
        <v>0.51315811823070645</v>
      </c>
      <c r="I9" s="16">
        <f t="shared" si="2"/>
        <v>179605.34138074727</v>
      </c>
      <c r="J9" s="16">
        <f t="shared" si="3"/>
        <v>2052632.4729228257</v>
      </c>
      <c r="K9" s="13">
        <f t="shared" si="4"/>
        <v>3650000</v>
      </c>
      <c r="L9" s="13">
        <f t="shared" si="6"/>
        <v>2510000</v>
      </c>
      <c r="M9" s="16">
        <f t="shared" si="5"/>
        <v>1873027.1315420785</v>
      </c>
      <c r="N9" s="16">
        <f t="shared" si="7"/>
        <v>-2710982.0897040451</v>
      </c>
    </row>
    <row r="10" spans="1:14" x14ac:dyDescent="0.3">
      <c r="A10" s="13">
        <v>8</v>
      </c>
      <c r="B10" s="13">
        <v>2032</v>
      </c>
      <c r="C10" s="13">
        <v>350000</v>
      </c>
      <c r="D10" s="13"/>
      <c r="E10" s="13">
        <v>350000</v>
      </c>
      <c r="F10" s="13">
        <v>4000000</v>
      </c>
      <c r="G10" s="13">
        <f t="shared" si="0"/>
        <v>3650000</v>
      </c>
      <c r="H10" s="15">
        <f t="shared" si="1"/>
        <v>0.46650738020973315</v>
      </c>
      <c r="I10" s="16">
        <f t="shared" si="2"/>
        <v>163277.5830734066</v>
      </c>
      <c r="J10" s="16">
        <f t="shared" si="3"/>
        <v>1866029.5208389326</v>
      </c>
      <c r="K10" s="13">
        <f t="shared" si="4"/>
        <v>3650000</v>
      </c>
      <c r="L10" s="13">
        <f t="shared" si="6"/>
        <v>6160000</v>
      </c>
      <c r="M10" s="16">
        <f t="shared" si="5"/>
        <v>1702751.9377655261</v>
      </c>
      <c r="N10" s="16">
        <f t="shared" si="7"/>
        <v>-1008230.151938519</v>
      </c>
    </row>
    <row r="11" spans="1:14" x14ac:dyDescent="0.3">
      <c r="A11" s="13">
        <v>9</v>
      </c>
      <c r="B11" s="13">
        <v>2033</v>
      </c>
      <c r="C11" s="13">
        <v>350000</v>
      </c>
      <c r="D11" s="13"/>
      <c r="E11" s="13">
        <v>350000</v>
      </c>
      <c r="F11" s="13">
        <v>4000000</v>
      </c>
      <c r="G11" s="13">
        <f t="shared" si="0"/>
        <v>3650000</v>
      </c>
      <c r="H11" s="15">
        <f t="shared" si="1"/>
        <v>0.42409761837248466</v>
      </c>
      <c r="I11" s="16">
        <f t="shared" si="2"/>
        <v>148434.16643036963</v>
      </c>
      <c r="J11" s="16">
        <f t="shared" si="3"/>
        <v>1696390.4734899388</v>
      </c>
      <c r="K11" s="13">
        <f t="shared" si="4"/>
        <v>3650000</v>
      </c>
      <c r="L11" s="13">
        <f t="shared" si="6"/>
        <v>9810000</v>
      </c>
      <c r="M11" s="16">
        <f t="shared" si="5"/>
        <v>1547956.3070595691</v>
      </c>
      <c r="N11" s="16">
        <f t="shared" si="7"/>
        <v>539726.15512105008</v>
      </c>
    </row>
    <row r="12" spans="1:14" x14ac:dyDescent="0.3">
      <c r="A12" s="2" t="s">
        <v>11</v>
      </c>
      <c r="B12" s="1"/>
      <c r="C12" s="1"/>
      <c r="D12" s="1"/>
      <c r="E12" s="11">
        <f>SUM(E2:E11)</f>
        <v>18190000</v>
      </c>
      <c r="F12" s="11">
        <f t="shared" ref="F12:J12" si="8">SUM(F2:F11)</f>
        <v>28000000</v>
      </c>
      <c r="G12" s="11">
        <f>SUM(G2:G11)</f>
        <v>9810000</v>
      </c>
      <c r="H12" s="11"/>
      <c r="I12" s="12">
        <f t="shared" si="8"/>
        <v>16458846.269953152</v>
      </c>
      <c r="J12" s="12">
        <f t="shared" si="8"/>
        <v>16998572.425074205</v>
      </c>
      <c r="K12" s="1"/>
      <c r="L12" s="1"/>
      <c r="M12" s="1"/>
      <c r="N12" s="1"/>
    </row>
    <row r="15" spans="1:14" x14ac:dyDescent="0.3">
      <c r="C15" s="6" t="s">
        <v>5</v>
      </c>
      <c r="D15" s="3">
        <v>0.1</v>
      </c>
    </row>
    <row r="16" spans="1:14" x14ac:dyDescent="0.3">
      <c r="C16" s="6" t="s">
        <v>17</v>
      </c>
      <c r="D16" s="3">
        <v>0.1</v>
      </c>
    </row>
    <row r="18" spans="8:12" x14ac:dyDescent="0.3">
      <c r="H18" s="4" t="s">
        <v>8</v>
      </c>
      <c r="I18" s="7">
        <f>J12-I12</f>
        <v>539726.15512105264</v>
      </c>
      <c r="K18" s="4" t="s">
        <v>12</v>
      </c>
      <c r="L18" s="8">
        <v>539726.15509999997</v>
      </c>
    </row>
    <row r="19" spans="8:12" x14ac:dyDescent="0.3">
      <c r="H19" s="4" t="s">
        <v>9</v>
      </c>
      <c r="I19" s="7">
        <f>J12/I12</f>
        <v>1.032792465903662</v>
      </c>
      <c r="K19" s="4" t="s">
        <v>13</v>
      </c>
      <c r="L19" s="8">
        <v>-66790.781650000004</v>
      </c>
    </row>
    <row r="20" spans="8:12" x14ac:dyDescent="0.3">
      <c r="H20" s="4" t="s">
        <v>10</v>
      </c>
      <c r="I20" s="3">
        <f>IRR(G2:G11)</f>
        <v>0.10886405143876465</v>
      </c>
      <c r="K20" s="4" t="s">
        <v>10</v>
      </c>
      <c r="L20" s="8">
        <f>((L18*0.11)-(L19*0.1))/(L18-L19)</f>
        <v>0.10889878126062076</v>
      </c>
    </row>
    <row r="21" spans="8:12" x14ac:dyDescent="0.3">
      <c r="H21" s="4" t="s">
        <v>16</v>
      </c>
      <c r="I21" s="7">
        <f>A8+(-L8/K9)</f>
        <v>6.3123287671232875</v>
      </c>
    </row>
    <row r="22" spans="8:12" x14ac:dyDescent="0.3">
      <c r="H22" s="5" t="s">
        <v>18</v>
      </c>
      <c r="I22" s="7">
        <f>A9+(N9/M10)</f>
        <v>5.4078819529862985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mujahidul islam</dc:creator>
  <cp:lastModifiedBy>mujahidul islam</cp:lastModifiedBy>
  <dcterms:created xsi:type="dcterms:W3CDTF">2024-09-20T13:10:43Z</dcterms:created>
  <dcterms:modified xsi:type="dcterms:W3CDTF">2024-10-01T16:02:00Z</dcterms:modified>
</cp:coreProperties>
</file>