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dana\Documents\GitHub\COVID_19_Peru\data\"/>
    </mc:Choice>
  </mc:AlternateContent>
  <xr:revisionPtr revIDLastSave="0" documentId="13_ncr:1_{AB4B6FBA-681C-425F-8F4A-40D5099549DF}" xr6:coauthVersionLast="44" xr6:coauthVersionMax="45" xr10:uidLastSave="{00000000-0000-0000-0000-000000000000}"/>
  <bookViews>
    <workbookView xWindow="-120" yWindow="-120" windowWidth="27645" windowHeight="16440" xr2:uid="{E9E663FF-962C-4FB3-A815-5A696B3626DF}"/>
  </bookViews>
  <sheets>
    <sheet name="Overall" sheetId="1" r:id="rId1"/>
    <sheet name="Increase_per_2_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1" l="1"/>
  <c r="H64" i="1"/>
  <c r="J65" i="1" s="1"/>
  <c r="I64" i="1"/>
  <c r="K65" i="1" s="1"/>
  <c r="J64" i="1"/>
  <c r="K64" i="1"/>
  <c r="G65" i="1"/>
  <c r="H65" i="1"/>
  <c r="J66" i="1" s="1"/>
  <c r="I65" i="1"/>
  <c r="K66" i="1" s="1"/>
  <c r="G66" i="1"/>
  <c r="H66" i="1"/>
  <c r="J67" i="1" s="1"/>
  <c r="I66" i="1"/>
  <c r="K67" i="1" s="1"/>
  <c r="G67" i="1"/>
  <c r="H67" i="1"/>
  <c r="I67" i="1"/>
  <c r="E58" i="1"/>
  <c r="E59" i="1"/>
  <c r="E60" i="1"/>
  <c r="E61" i="1"/>
  <c r="E62" i="1"/>
  <c r="E63" i="1"/>
  <c r="E64" i="1"/>
  <c r="E65" i="1"/>
  <c r="E66" i="1"/>
  <c r="E67" i="1"/>
  <c r="D67" i="1"/>
  <c r="D66" i="1"/>
  <c r="D65" i="1"/>
  <c r="G56" i="1" l="1"/>
  <c r="H56" i="1"/>
  <c r="I56" i="1"/>
  <c r="K57" i="1" s="1"/>
  <c r="G57" i="1"/>
  <c r="H57" i="1"/>
  <c r="J57" i="1" s="1"/>
  <c r="I57" i="1"/>
  <c r="G58" i="1"/>
  <c r="H58" i="1"/>
  <c r="J59" i="1" s="1"/>
  <c r="I58" i="1"/>
  <c r="K59" i="1" s="1"/>
  <c r="G59" i="1"/>
  <c r="H59" i="1"/>
  <c r="I59" i="1"/>
  <c r="G60" i="1"/>
  <c r="H60" i="1"/>
  <c r="I60" i="1"/>
  <c r="J60" i="1"/>
  <c r="G61" i="1"/>
  <c r="H61" i="1"/>
  <c r="J62" i="1" s="1"/>
  <c r="I61" i="1"/>
  <c r="G62" i="1"/>
  <c r="H62" i="1"/>
  <c r="J63" i="1" s="1"/>
  <c r="I62" i="1"/>
  <c r="G63" i="1"/>
  <c r="H63" i="1"/>
  <c r="I63" i="1"/>
  <c r="K63" i="1"/>
  <c r="E56" i="1"/>
  <c r="E57" i="1"/>
  <c r="G55" i="1"/>
  <c r="D64" i="1"/>
  <c r="D63" i="1"/>
  <c r="D62" i="1"/>
  <c r="D61" i="1"/>
  <c r="D60" i="1"/>
  <c r="J61" i="1" l="1"/>
  <c r="K58" i="1"/>
  <c r="K62" i="1"/>
  <c r="K60" i="1"/>
  <c r="J58" i="1"/>
  <c r="K61" i="1"/>
  <c r="D57" i="1"/>
  <c r="D58" i="1"/>
  <c r="D59" i="1"/>
  <c r="K45" i="1" l="1"/>
  <c r="K46" i="1"/>
  <c r="J47" i="1"/>
  <c r="K47" i="1"/>
  <c r="K53" i="1"/>
  <c r="K54" i="1"/>
  <c r="J55" i="1"/>
  <c r="K55" i="1"/>
  <c r="I43" i="1"/>
  <c r="K44" i="1" s="1"/>
  <c r="I44" i="1"/>
  <c r="I45" i="1"/>
  <c r="I46" i="1"/>
  <c r="I47" i="1"/>
  <c r="K48" i="1" s="1"/>
  <c r="I48" i="1"/>
  <c r="K49" i="1" s="1"/>
  <c r="I49" i="1"/>
  <c r="I50" i="1"/>
  <c r="K50" i="1" s="1"/>
  <c r="I51" i="1"/>
  <c r="I52" i="1"/>
  <c r="K52" i="1" s="1"/>
  <c r="I53" i="1"/>
  <c r="I54" i="1"/>
  <c r="I55" i="1"/>
  <c r="K56" i="1" s="1"/>
  <c r="H43" i="1"/>
  <c r="J44" i="1" s="1"/>
  <c r="H44" i="1"/>
  <c r="J45" i="1" s="1"/>
  <c r="H45" i="1"/>
  <c r="J46" i="1" s="1"/>
  <c r="H46" i="1"/>
  <c r="H47" i="1"/>
  <c r="J48" i="1" s="1"/>
  <c r="H48" i="1"/>
  <c r="J49" i="1" s="1"/>
  <c r="H49" i="1"/>
  <c r="J50" i="1" s="1"/>
  <c r="H50" i="1"/>
  <c r="J51" i="1" s="1"/>
  <c r="H51" i="1"/>
  <c r="J52" i="1" s="1"/>
  <c r="H52" i="1"/>
  <c r="J53" i="1" s="1"/>
  <c r="H53" i="1"/>
  <c r="J54" i="1" s="1"/>
  <c r="H54" i="1"/>
  <c r="H55" i="1"/>
  <c r="J56" i="1" s="1"/>
  <c r="G43" i="1"/>
  <c r="G44" i="1"/>
  <c r="G45" i="1"/>
  <c r="G46" i="1"/>
  <c r="G47" i="1"/>
  <c r="G48" i="1"/>
  <c r="G49" i="1"/>
  <c r="G50" i="1"/>
  <c r="G51" i="1"/>
  <c r="G52" i="1"/>
  <c r="G53" i="1"/>
  <c r="G54" i="1"/>
  <c r="E47" i="1"/>
  <c r="E48" i="1"/>
  <c r="E49" i="1"/>
  <c r="E50" i="1"/>
  <c r="E51" i="1"/>
  <c r="E52" i="1"/>
  <c r="E53" i="1"/>
  <c r="E54" i="1"/>
  <c r="E55" i="1"/>
  <c r="D56" i="1"/>
  <c r="K51" i="1" l="1"/>
  <c r="D55" i="1"/>
  <c r="D54" i="1"/>
  <c r="D53" i="1" l="1"/>
  <c r="D52" i="1"/>
  <c r="D51" i="1"/>
  <c r="D50" i="1" l="1"/>
  <c r="D49" i="1"/>
  <c r="D48" i="1" l="1"/>
  <c r="D47" i="1" l="1"/>
  <c r="E46" i="1" l="1"/>
  <c r="D46" i="1"/>
  <c r="B25" i="2" l="1"/>
  <c r="E45" i="1"/>
  <c r="D45" i="1"/>
  <c r="E44" i="1" l="1"/>
  <c r="D44" i="1"/>
  <c r="B24" i="2" l="1"/>
  <c r="C25" i="2" s="1"/>
  <c r="E43" i="1"/>
  <c r="D43" i="1"/>
  <c r="B22" i="2" l="1"/>
  <c r="B23" i="2"/>
  <c r="C24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G42" i="1"/>
  <c r="E42" i="1"/>
  <c r="D42" i="1"/>
  <c r="H42" i="1"/>
  <c r="J43" i="1" s="1"/>
  <c r="I42" i="1"/>
  <c r="K43" i="1" s="1"/>
  <c r="G41" i="1" l="1"/>
  <c r="E41" i="1"/>
  <c r="D41" i="1"/>
  <c r="H41" i="1"/>
  <c r="I41" i="1"/>
  <c r="K42" i="1" l="1"/>
  <c r="J42" i="1"/>
  <c r="I40" i="1"/>
  <c r="K41" i="1" s="1"/>
  <c r="K4" i="1"/>
  <c r="K5" i="1"/>
  <c r="K6" i="1"/>
  <c r="K7" i="1"/>
  <c r="K8" i="1"/>
  <c r="K9" i="1"/>
  <c r="K10" i="1"/>
  <c r="K11" i="1"/>
  <c r="K12" i="1"/>
  <c r="K13" i="1"/>
  <c r="K14" i="1"/>
  <c r="K1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4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38" i="1"/>
  <c r="K38" i="1" s="1"/>
  <c r="I17" i="1"/>
  <c r="I18" i="1"/>
  <c r="K18" i="1" s="1"/>
  <c r="I19" i="1"/>
  <c r="I20" i="1"/>
  <c r="K20" i="1" s="1"/>
  <c r="I21" i="1"/>
  <c r="K21" i="1" s="1"/>
  <c r="I22" i="1"/>
  <c r="I23" i="1"/>
  <c r="K23" i="1" s="1"/>
  <c r="I24" i="1"/>
  <c r="K24" i="1" s="1"/>
  <c r="I25" i="1"/>
  <c r="I26" i="1"/>
  <c r="K26" i="1" s="1"/>
  <c r="I27" i="1"/>
  <c r="I28" i="1"/>
  <c r="K28" i="1" s="1"/>
  <c r="I29" i="1"/>
  <c r="K29" i="1" s="1"/>
  <c r="I30" i="1"/>
  <c r="I31" i="1"/>
  <c r="K31" i="1" s="1"/>
  <c r="I32" i="1"/>
  <c r="K32" i="1" s="1"/>
  <c r="I33" i="1"/>
  <c r="I34" i="1"/>
  <c r="K34" i="1" s="1"/>
  <c r="I35" i="1"/>
  <c r="I36" i="1"/>
  <c r="K36" i="1" s="1"/>
  <c r="I37" i="1"/>
  <c r="K37" i="1" s="1"/>
  <c r="I39" i="1"/>
  <c r="I16" i="1"/>
  <c r="K16" i="1" s="1"/>
  <c r="H40" i="1"/>
  <c r="C21" i="2"/>
  <c r="C18" i="2"/>
  <c r="C16" i="2"/>
  <c r="C14" i="2"/>
  <c r="C13" i="2"/>
  <c r="C6" i="2"/>
  <c r="K33" i="1" l="1"/>
  <c r="K25" i="1"/>
  <c r="K17" i="1"/>
  <c r="J41" i="1"/>
  <c r="K39" i="1"/>
  <c r="K40" i="1"/>
  <c r="K30" i="1"/>
  <c r="K22" i="1"/>
  <c r="K35" i="1"/>
  <c r="K27" i="1"/>
  <c r="K19" i="1"/>
  <c r="C17" i="2"/>
  <c r="C8" i="2"/>
  <c r="C12" i="2"/>
  <c r="C19" i="2"/>
  <c r="C9" i="2"/>
  <c r="C10" i="2"/>
  <c r="C11" i="2"/>
  <c r="C20" i="2"/>
  <c r="C7" i="2"/>
  <c r="C15" i="2"/>
  <c r="C22" i="2"/>
  <c r="H39" i="1"/>
  <c r="J40" i="1" s="1"/>
  <c r="H38" i="1"/>
  <c r="H37" i="1"/>
  <c r="H36" i="1"/>
  <c r="H35" i="1"/>
  <c r="J36" i="1" s="1"/>
  <c r="H34" i="1"/>
  <c r="J35" i="1" s="1"/>
  <c r="H33" i="1"/>
  <c r="H32" i="1"/>
  <c r="H31" i="1"/>
  <c r="H30" i="1"/>
  <c r="H29" i="1"/>
  <c r="H28" i="1"/>
  <c r="H27" i="1"/>
  <c r="J28" i="1" s="1"/>
  <c r="H26" i="1"/>
  <c r="J27" i="1" s="1"/>
  <c r="H25" i="1"/>
  <c r="H24" i="1"/>
  <c r="H23" i="1"/>
  <c r="H22" i="1"/>
  <c r="H21" i="1"/>
  <c r="H20" i="1"/>
  <c r="H19" i="1"/>
  <c r="J20" i="1" s="1"/>
  <c r="H18" i="1"/>
  <c r="J19" i="1" s="1"/>
  <c r="H17" i="1"/>
  <c r="H16" i="1"/>
  <c r="H15" i="1"/>
  <c r="H14" i="1"/>
  <c r="H13" i="1"/>
  <c r="H12" i="1"/>
  <c r="H11" i="1"/>
  <c r="H10" i="1"/>
  <c r="J11" i="1" s="1"/>
  <c r="H9" i="1"/>
  <c r="H8" i="1"/>
  <c r="H7" i="1"/>
  <c r="H6" i="1"/>
  <c r="H5" i="1"/>
  <c r="H4" i="1"/>
  <c r="J5" i="1" s="1"/>
  <c r="J8" i="1" l="1"/>
  <c r="J16" i="1"/>
  <c r="J24" i="1"/>
  <c r="J32" i="1"/>
  <c r="J12" i="1"/>
  <c r="J13" i="1"/>
  <c r="J21" i="1"/>
  <c r="J29" i="1"/>
  <c r="J37" i="1"/>
  <c r="J7" i="1"/>
  <c r="J15" i="1"/>
  <c r="J23" i="1"/>
  <c r="J31" i="1"/>
  <c r="J39" i="1"/>
  <c r="J6" i="1"/>
  <c r="J14" i="1"/>
  <c r="J22" i="1"/>
  <c r="J30" i="1"/>
  <c r="J38" i="1"/>
  <c r="J9" i="1"/>
  <c r="J17" i="1"/>
  <c r="J25" i="1"/>
  <c r="J33" i="1"/>
  <c r="J4" i="1"/>
  <c r="J10" i="1"/>
  <c r="J18" i="1"/>
  <c r="J26" i="1"/>
  <c r="J34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<sst xmlns="http://schemas.openxmlformats.org/spreadsheetml/2006/main" count="14" uniqueCount="13">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</sst>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67" totalsRowShown="0">
  <autoFilter ref="A2:K67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5" totalsRowShown="0">
  <autoFilter ref="A2:C25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7"/>
  <sheetViews>
    <sheetView tabSelected="1" topLeftCell="B29" workbookViewId="0">
      <selection activeCell="J66" sqref="J66"/>
    </sheetView>
  </sheetViews>
  <sheetFormatPr defaultRowHeight="15" x14ac:dyDescent="0.25"/>
  <cols>
    <col min="1" max="1" width="9.7109375" bestFit="1" customWidth="1"/>
    <col min="2" max="3" width="19" bestFit="1" customWidth="1"/>
    <col min="4" max="5" width="21.85546875" bestFit="1" customWidth="1"/>
    <col min="6" max="6" width="9.42578125" bestFit="1" customWidth="1"/>
    <col min="7" max="7" width="14" bestFit="1" customWidth="1"/>
    <col min="8" max="8" width="38.42578125" style="3" bestFit="1" customWidth="1"/>
    <col min="9" max="9" width="33.5703125" style="3" bestFit="1" customWidth="1"/>
    <col min="10" max="10" width="35.28515625" style="3" bestFit="1" customWidth="1"/>
    <col min="11" max="11" width="36.42578125" bestFit="1" customWidth="1"/>
  </cols>
  <sheetData>
    <row r="2" spans="1:1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25">
      <c r="A3" s="1">
        <v>43897</v>
      </c>
      <c r="B3">
        <v>6</v>
      </c>
      <c r="C3">
        <v>6</v>
      </c>
      <c r="D3">
        <v>6</v>
      </c>
      <c r="E3">
        <v>6</v>
      </c>
      <c r="F3">
        <v>0</v>
      </c>
      <c r="G3">
        <v>0</v>
      </c>
      <c r="H3" s="3">
        <v>0</v>
      </c>
      <c r="I3" s="3">
        <v>0</v>
      </c>
      <c r="J3" s="3">
        <v>0</v>
      </c>
      <c r="K3" s="4">
        <v>0</v>
      </c>
    </row>
    <row r="4" spans="1:16" x14ac:dyDescent="0.25">
      <c r="A4" s="1">
        <v>43898</v>
      </c>
      <c r="B4">
        <v>7</v>
      </c>
      <c r="C4">
        <v>6</v>
      </c>
      <c r="D4">
        <f t="shared" ref="D4:D40" si="0">B4-B3</f>
        <v>1</v>
      </c>
      <c r="E4">
        <f>Table2[[#This Row],[Lima_Total_Cases]]-C3</f>
        <v>0</v>
      </c>
      <c r="F4">
        <v>0</v>
      </c>
      <c r="G4">
        <f>Table2[[#This Row],[Deaths_Total]]-F3</f>
        <v>0</v>
      </c>
      <c r="H4" s="3">
        <f t="shared" ref="H4:H39" si="1">(B4-B3)/B3</f>
        <v>0.16666666666666666</v>
      </c>
      <c r="I4" s="3">
        <v>0</v>
      </c>
      <c r="J4" s="3">
        <f>Table2[[#This Row],[percent_cases_increase_per_day_Peru]]-H3</f>
        <v>0.16666666666666666</v>
      </c>
      <c r="K4" s="4">
        <f>Table2[[#This Row],[percent_death_increase_per_day]]-I3</f>
        <v>0</v>
      </c>
      <c r="P4" s="1"/>
    </row>
    <row r="5" spans="1:16" x14ac:dyDescent="0.25">
      <c r="A5" s="1">
        <v>43899</v>
      </c>
      <c r="B5">
        <v>9</v>
      </c>
      <c r="C5">
        <v>8</v>
      </c>
      <c r="D5">
        <f t="shared" si="0"/>
        <v>2</v>
      </c>
      <c r="E5">
        <f>Table2[[#This Row],[Lima_Total_Cases]]-C4</f>
        <v>2</v>
      </c>
      <c r="F5">
        <v>0</v>
      </c>
      <c r="G5">
        <f>Table2[[#This Row],[Deaths_Total]]-F4</f>
        <v>0</v>
      </c>
      <c r="H5" s="3">
        <f t="shared" si="1"/>
        <v>0.2857142857142857</v>
      </c>
      <c r="I5" s="3">
        <v>0</v>
      </c>
      <c r="J5" s="3">
        <f>Table2[[#This Row],[percent_cases_increase_per_day_Peru]]-H4</f>
        <v>0.11904761904761904</v>
      </c>
      <c r="K5" s="4">
        <f>Table2[[#This Row],[percent_death_increase_per_day]]-I4</f>
        <v>0</v>
      </c>
    </row>
    <row r="6" spans="1:16" x14ac:dyDescent="0.25">
      <c r="A6" s="1">
        <v>43900</v>
      </c>
      <c r="B6">
        <v>11</v>
      </c>
      <c r="C6">
        <v>8</v>
      </c>
      <c r="D6">
        <f t="shared" si="0"/>
        <v>2</v>
      </c>
      <c r="E6">
        <f>Table2[[#This Row],[Lima_Total_Cases]]-C5</f>
        <v>0</v>
      </c>
      <c r="F6">
        <v>0</v>
      </c>
      <c r="G6">
        <f>Table2[[#This Row],[Deaths_Total]]-F5</f>
        <v>0</v>
      </c>
      <c r="H6" s="3">
        <f t="shared" si="1"/>
        <v>0.22222222222222221</v>
      </c>
      <c r="I6" s="3">
        <v>0</v>
      </c>
      <c r="J6" s="3">
        <f>Table2[[#This Row],[percent_cases_increase_per_day_Peru]]-H5</f>
        <v>-6.3492063492063489E-2</v>
      </c>
      <c r="K6" s="4">
        <f>Table2[[#This Row],[percent_death_increase_per_day]]-I5</f>
        <v>0</v>
      </c>
      <c r="P6" s="1"/>
    </row>
    <row r="7" spans="1:16" x14ac:dyDescent="0.25">
      <c r="A7" s="1">
        <v>43901</v>
      </c>
      <c r="B7">
        <v>15</v>
      </c>
      <c r="C7">
        <v>11</v>
      </c>
      <c r="D7">
        <f t="shared" si="0"/>
        <v>4</v>
      </c>
      <c r="E7">
        <f>Table2[[#This Row],[Lima_Total_Cases]]-C6</f>
        <v>3</v>
      </c>
      <c r="F7">
        <v>0</v>
      </c>
      <c r="G7">
        <f>Table2[[#This Row],[Deaths_Total]]-F6</f>
        <v>0</v>
      </c>
      <c r="H7" s="3">
        <f t="shared" si="1"/>
        <v>0.36363636363636365</v>
      </c>
      <c r="I7" s="3">
        <v>0</v>
      </c>
      <c r="J7" s="3">
        <f>Table2[[#This Row],[percent_cases_increase_per_day_Peru]]-H6</f>
        <v>0.14141414141414144</v>
      </c>
      <c r="K7" s="4">
        <f>Table2[[#This Row],[percent_death_increase_per_day]]-I6</f>
        <v>0</v>
      </c>
    </row>
    <row r="8" spans="1:16" x14ac:dyDescent="0.25">
      <c r="A8" s="1">
        <v>43902</v>
      </c>
      <c r="B8">
        <v>22</v>
      </c>
      <c r="C8">
        <v>17</v>
      </c>
      <c r="D8">
        <f t="shared" si="0"/>
        <v>7</v>
      </c>
      <c r="E8">
        <f>Table2[[#This Row],[Lima_Total_Cases]]-C7</f>
        <v>6</v>
      </c>
      <c r="F8">
        <v>0</v>
      </c>
      <c r="G8">
        <f>Table2[[#This Row],[Deaths_Total]]-F7</f>
        <v>0</v>
      </c>
      <c r="H8" s="3">
        <f t="shared" si="1"/>
        <v>0.46666666666666667</v>
      </c>
      <c r="I8" s="3">
        <v>0</v>
      </c>
      <c r="J8" s="3">
        <f>Table2[[#This Row],[percent_cases_increase_per_day_Peru]]-H7</f>
        <v>0.10303030303030303</v>
      </c>
      <c r="K8" s="4">
        <f>Table2[[#This Row],[percent_death_increase_per_day]]-I7</f>
        <v>0</v>
      </c>
      <c r="P8" s="1"/>
    </row>
    <row r="9" spans="1:16" x14ac:dyDescent="0.25">
      <c r="A9" s="1">
        <v>43903</v>
      </c>
      <c r="B9">
        <v>38</v>
      </c>
      <c r="C9">
        <v>32</v>
      </c>
      <c r="D9">
        <f t="shared" si="0"/>
        <v>16</v>
      </c>
      <c r="E9">
        <f>Table2[[#This Row],[Lima_Total_Cases]]-C8</f>
        <v>15</v>
      </c>
      <c r="F9">
        <v>0</v>
      </c>
      <c r="G9">
        <f>Table2[[#This Row],[Deaths_Total]]-F8</f>
        <v>0</v>
      </c>
      <c r="H9" s="3">
        <f t="shared" si="1"/>
        <v>0.72727272727272729</v>
      </c>
      <c r="I9" s="3">
        <v>0</v>
      </c>
      <c r="J9" s="3">
        <f>Table2[[#This Row],[percent_cases_increase_per_day_Peru]]-H8</f>
        <v>0.26060606060606062</v>
      </c>
      <c r="K9" s="4">
        <f>Table2[[#This Row],[percent_death_increase_per_day]]-I8</f>
        <v>0</v>
      </c>
    </row>
    <row r="10" spans="1:16" x14ac:dyDescent="0.25">
      <c r="A10" s="1">
        <v>43904</v>
      </c>
      <c r="B10">
        <v>43</v>
      </c>
      <c r="C10">
        <v>37</v>
      </c>
      <c r="D10">
        <f t="shared" si="0"/>
        <v>5</v>
      </c>
      <c r="E10">
        <f>Table2[[#This Row],[Lima_Total_Cases]]-C9</f>
        <v>5</v>
      </c>
      <c r="F10">
        <v>0</v>
      </c>
      <c r="G10">
        <f>Table2[[#This Row],[Deaths_Total]]-F9</f>
        <v>0</v>
      </c>
      <c r="H10" s="3">
        <f t="shared" si="1"/>
        <v>0.13157894736842105</v>
      </c>
      <c r="I10" s="3">
        <v>0</v>
      </c>
      <c r="J10" s="3">
        <f>Table2[[#This Row],[percent_cases_increase_per_day_Peru]]-H9</f>
        <v>-0.59569377990430628</v>
      </c>
      <c r="K10" s="4">
        <f>Table2[[#This Row],[percent_death_increase_per_day]]-I9</f>
        <v>0</v>
      </c>
      <c r="P10" s="1"/>
    </row>
    <row r="11" spans="1:16" x14ac:dyDescent="0.25">
      <c r="A11" s="1">
        <v>43905</v>
      </c>
      <c r="B11">
        <v>71</v>
      </c>
      <c r="C11">
        <v>58</v>
      </c>
      <c r="D11">
        <f t="shared" si="0"/>
        <v>28</v>
      </c>
      <c r="E11">
        <f>Table2[[#This Row],[Lima_Total_Cases]]-C10</f>
        <v>21</v>
      </c>
      <c r="F11">
        <v>0</v>
      </c>
      <c r="G11">
        <f>Table2[[#This Row],[Deaths_Total]]-F10</f>
        <v>0</v>
      </c>
      <c r="H11" s="3">
        <f t="shared" si="1"/>
        <v>0.65116279069767447</v>
      </c>
      <c r="I11" s="3">
        <v>0</v>
      </c>
      <c r="J11" s="3">
        <f>Table2[[#This Row],[percent_cases_increase_per_day_Peru]]-H10</f>
        <v>0.51958384332925345</v>
      </c>
      <c r="K11" s="4">
        <f>Table2[[#This Row],[percent_death_increase_per_day]]-I10</f>
        <v>0</v>
      </c>
    </row>
    <row r="12" spans="1:16" x14ac:dyDescent="0.25">
      <c r="A12" s="1">
        <v>43906</v>
      </c>
      <c r="B12">
        <v>86</v>
      </c>
      <c r="C12">
        <v>70</v>
      </c>
      <c r="D12">
        <f t="shared" si="0"/>
        <v>15</v>
      </c>
      <c r="E12">
        <f>Table2[[#This Row],[Lima_Total_Cases]]-C11</f>
        <v>12</v>
      </c>
      <c r="F12">
        <v>0</v>
      </c>
      <c r="G12">
        <f>Table2[[#This Row],[Deaths_Total]]-F11</f>
        <v>0</v>
      </c>
      <c r="H12" s="3">
        <f t="shared" si="1"/>
        <v>0.21126760563380281</v>
      </c>
      <c r="I12" s="3">
        <v>0</v>
      </c>
      <c r="J12" s="3">
        <f>Table2[[#This Row],[percent_cases_increase_per_day_Peru]]-H11</f>
        <v>-0.43989518506387165</v>
      </c>
      <c r="K12" s="4">
        <f>Table2[[#This Row],[percent_death_increase_per_day]]-I11</f>
        <v>0</v>
      </c>
      <c r="P12" s="1"/>
    </row>
    <row r="13" spans="1:16" x14ac:dyDescent="0.25">
      <c r="A13" s="1">
        <v>43907</v>
      </c>
      <c r="B13">
        <v>117</v>
      </c>
      <c r="C13">
        <v>96</v>
      </c>
      <c r="D13">
        <f t="shared" si="0"/>
        <v>31</v>
      </c>
      <c r="E13">
        <f>Table2[[#This Row],[Lima_Total_Cases]]-C12</f>
        <v>26</v>
      </c>
      <c r="F13">
        <v>0</v>
      </c>
      <c r="G13">
        <f>Table2[[#This Row],[Deaths_Total]]-F12</f>
        <v>0</v>
      </c>
      <c r="H13" s="3">
        <f t="shared" si="1"/>
        <v>0.36046511627906974</v>
      </c>
      <c r="I13" s="3">
        <v>0</v>
      </c>
      <c r="J13" s="3">
        <f>Table2[[#This Row],[percent_cases_increase_per_day_Peru]]-H12</f>
        <v>0.14919751064526693</v>
      </c>
      <c r="K13" s="4">
        <f>Table2[[#This Row],[percent_death_increase_per_day]]-I12</f>
        <v>0</v>
      </c>
    </row>
    <row r="14" spans="1:16" x14ac:dyDescent="0.25">
      <c r="A14" s="1">
        <v>43908</v>
      </c>
      <c r="B14">
        <v>145</v>
      </c>
      <c r="C14">
        <v>111</v>
      </c>
      <c r="D14">
        <f t="shared" si="0"/>
        <v>28</v>
      </c>
      <c r="E14">
        <f>Table2[[#This Row],[Lima_Total_Cases]]-C13</f>
        <v>15</v>
      </c>
      <c r="F14">
        <v>0</v>
      </c>
      <c r="G14">
        <f>Table2[[#This Row],[Deaths_Total]]-F13</f>
        <v>0</v>
      </c>
      <c r="H14" s="3">
        <f t="shared" si="1"/>
        <v>0.23931623931623933</v>
      </c>
      <c r="I14" s="3">
        <v>0</v>
      </c>
      <c r="J14" s="3">
        <f>Table2[[#This Row],[percent_cases_increase_per_day_Peru]]-H13</f>
        <v>-0.12114887696283042</v>
      </c>
      <c r="K14" s="4">
        <f>Table2[[#This Row],[percent_death_increase_per_day]]-I13</f>
        <v>0</v>
      </c>
      <c r="P14" s="1"/>
    </row>
    <row r="15" spans="1:16" x14ac:dyDescent="0.25">
      <c r="A15" s="1">
        <v>43909</v>
      </c>
      <c r="B15">
        <v>234</v>
      </c>
      <c r="C15">
        <v>194</v>
      </c>
      <c r="D15">
        <f t="shared" si="0"/>
        <v>89</v>
      </c>
      <c r="E15">
        <f>Table2[[#This Row],[Lima_Total_Cases]]-C14</f>
        <v>83</v>
      </c>
      <c r="F15">
        <v>3</v>
      </c>
      <c r="G15">
        <f>Table2[[#This Row],[Deaths_Total]]-F14</f>
        <v>3</v>
      </c>
      <c r="H15" s="3">
        <f t="shared" si="1"/>
        <v>0.61379310344827587</v>
      </c>
      <c r="I15" s="3">
        <v>0</v>
      </c>
      <c r="J15" s="3">
        <f>Table2[[#This Row],[percent_cases_increase_per_day_Peru]]-H14</f>
        <v>0.37447686413203651</v>
      </c>
      <c r="K15" s="4">
        <f>Table2[[#This Row],[percent_death_increase_per_day]]-I14</f>
        <v>0</v>
      </c>
    </row>
    <row r="16" spans="1:16" x14ac:dyDescent="0.25">
      <c r="A16" s="1">
        <v>43910</v>
      </c>
      <c r="B16">
        <v>263</v>
      </c>
      <c r="C16">
        <v>212</v>
      </c>
      <c r="D16">
        <f t="shared" si="0"/>
        <v>29</v>
      </c>
      <c r="E16">
        <f>Table2[[#This Row],[Lima_Total_Cases]]-C15</f>
        <v>18</v>
      </c>
      <c r="F16">
        <v>4</v>
      </c>
      <c r="G16">
        <f>Table2[[#This Row],[Deaths_Total]]-F15</f>
        <v>1</v>
      </c>
      <c r="H16" s="3">
        <f t="shared" si="1"/>
        <v>0.12393162393162394</v>
      </c>
      <c r="I16" s="3">
        <f>(F16-F15)/F15</f>
        <v>0.33333333333333331</v>
      </c>
      <c r="J16" s="3">
        <f>Table2[[#This Row],[percent_cases_increase_per_day_Peru]]-H15</f>
        <v>-0.48986147951665193</v>
      </c>
      <c r="K16" s="4">
        <f>Table2[[#This Row],[percent_death_increase_per_day]]-I15</f>
        <v>0.33333333333333331</v>
      </c>
      <c r="P16" s="1"/>
    </row>
    <row r="17" spans="1:16" x14ac:dyDescent="0.25">
      <c r="A17" s="1">
        <v>43911</v>
      </c>
      <c r="B17">
        <v>318</v>
      </c>
      <c r="C17">
        <v>241</v>
      </c>
      <c r="D17">
        <f t="shared" si="0"/>
        <v>55</v>
      </c>
      <c r="E17">
        <f>Table2[[#This Row],[Lima_Total_Cases]]-C16</f>
        <v>29</v>
      </c>
      <c r="F17">
        <v>5</v>
      </c>
      <c r="G17">
        <f>Table2[[#This Row],[Deaths_Total]]-F16</f>
        <v>1</v>
      </c>
      <c r="H17" s="3">
        <f t="shared" si="1"/>
        <v>0.20912547528517111</v>
      </c>
      <c r="I17" s="3">
        <f t="shared" ref="I17:I39" si="2">(F17-F16)/F16</f>
        <v>0.25</v>
      </c>
      <c r="J17" s="3">
        <f>Table2[[#This Row],[percent_cases_increase_per_day_Peru]]-H16</f>
        <v>8.5193851353547179E-2</v>
      </c>
      <c r="K17" s="4">
        <f>Table2[[#This Row],[percent_death_increase_per_day]]-I16</f>
        <v>-8.3333333333333315E-2</v>
      </c>
    </row>
    <row r="18" spans="1:16" x14ac:dyDescent="0.25">
      <c r="A18" s="1">
        <v>43912</v>
      </c>
      <c r="B18">
        <v>361</v>
      </c>
      <c r="C18">
        <v>278</v>
      </c>
      <c r="D18">
        <f t="shared" si="0"/>
        <v>43</v>
      </c>
      <c r="E18">
        <f>Table2[[#This Row],[Lima_Total_Cases]]-C17</f>
        <v>37</v>
      </c>
      <c r="F18">
        <v>5</v>
      </c>
      <c r="G18">
        <f>Table2[[#This Row],[Deaths_Total]]-F17</f>
        <v>0</v>
      </c>
      <c r="H18" s="3">
        <f t="shared" si="1"/>
        <v>0.13522012578616352</v>
      </c>
      <c r="I18" s="3">
        <f t="shared" si="2"/>
        <v>0</v>
      </c>
      <c r="J18" s="3">
        <f>Table2[[#This Row],[percent_cases_increase_per_day_Peru]]-H17</f>
        <v>-7.3905349499007594E-2</v>
      </c>
      <c r="K18" s="4">
        <f>Table2[[#This Row],[percent_death_increase_per_day]]-I17</f>
        <v>-0.25</v>
      </c>
    </row>
    <row r="19" spans="1:16" x14ac:dyDescent="0.25">
      <c r="A19" s="1">
        <v>43913</v>
      </c>
      <c r="B19">
        <v>395</v>
      </c>
      <c r="C19">
        <v>307</v>
      </c>
      <c r="D19">
        <f t="shared" si="0"/>
        <v>34</v>
      </c>
      <c r="E19">
        <f>Table2[[#This Row],[Lima_Total_Cases]]-C18</f>
        <v>29</v>
      </c>
      <c r="F19">
        <v>5</v>
      </c>
      <c r="G19">
        <f>Table2[[#This Row],[Deaths_Total]]-F18</f>
        <v>0</v>
      </c>
      <c r="H19" s="3">
        <f t="shared" si="1"/>
        <v>9.4182825484764546E-2</v>
      </c>
      <c r="I19" s="3">
        <f t="shared" si="2"/>
        <v>0</v>
      </c>
      <c r="J19" s="3">
        <f>Table2[[#This Row],[percent_cases_increase_per_day_Peru]]-H18</f>
        <v>-4.1037300301398974E-2</v>
      </c>
      <c r="K19" s="4">
        <f>Table2[[#This Row],[percent_death_increase_per_day]]-I18</f>
        <v>0</v>
      </c>
      <c r="P19" s="1"/>
    </row>
    <row r="20" spans="1:16" x14ac:dyDescent="0.25">
      <c r="A20" s="1">
        <v>43914</v>
      </c>
      <c r="B20">
        <v>416</v>
      </c>
      <c r="C20">
        <v>322</v>
      </c>
      <c r="D20">
        <f t="shared" si="0"/>
        <v>21</v>
      </c>
      <c r="E20">
        <f>Table2[[#This Row],[Lima_Total_Cases]]-C19</f>
        <v>15</v>
      </c>
      <c r="F20">
        <v>7</v>
      </c>
      <c r="G20">
        <f>Table2[[#This Row],[Deaths_Total]]-F19</f>
        <v>2</v>
      </c>
      <c r="H20" s="3">
        <f t="shared" si="1"/>
        <v>5.3164556962025315E-2</v>
      </c>
      <c r="I20" s="3">
        <f t="shared" si="2"/>
        <v>0.4</v>
      </c>
      <c r="J20" s="3">
        <f>Table2[[#This Row],[percent_cases_increase_per_day_Peru]]-H19</f>
        <v>-4.101826852273923E-2</v>
      </c>
      <c r="K20" s="4">
        <f>Table2[[#This Row],[percent_death_increase_per_day]]-I19</f>
        <v>0.4</v>
      </c>
    </row>
    <row r="21" spans="1:16" x14ac:dyDescent="0.25">
      <c r="A21" s="1">
        <v>43915</v>
      </c>
      <c r="B21">
        <v>480</v>
      </c>
      <c r="C21">
        <v>369</v>
      </c>
      <c r="D21">
        <f t="shared" si="0"/>
        <v>64</v>
      </c>
      <c r="E21">
        <f>Table2[[#This Row],[Lima_Total_Cases]]-C20</f>
        <v>47</v>
      </c>
      <c r="F21">
        <v>9</v>
      </c>
      <c r="G21">
        <f>Table2[[#This Row],[Deaths_Total]]-F20</f>
        <v>2</v>
      </c>
      <c r="H21" s="3">
        <f t="shared" si="1"/>
        <v>0.15384615384615385</v>
      </c>
      <c r="I21" s="3">
        <f t="shared" si="2"/>
        <v>0.2857142857142857</v>
      </c>
      <c r="J21" s="3">
        <f>Table2[[#This Row],[percent_cases_increase_per_day_Peru]]-H20</f>
        <v>0.10068159688412853</v>
      </c>
      <c r="K21" s="4">
        <f>Table2[[#This Row],[percent_death_increase_per_day]]-I20</f>
        <v>-0.11428571428571432</v>
      </c>
    </row>
    <row r="22" spans="1:16" x14ac:dyDescent="0.25">
      <c r="A22" s="1">
        <v>43916</v>
      </c>
      <c r="B22">
        <v>580</v>
      </c>
      <c r="C22">
        <v>453</v>
      </c>
      <c r="D22">
        <f t="shared" si="0"/>
        <v>100</v>
      </c>
      <c r="E22">
        <f>Table2[[#This Row],[Lima_Total_Cases]]-C21</f>
        <v>84</v>
      </c>
      <c r="F22">
        <v>9</v>
      </c>
      <c r="G22">
        <f>Table2[[#This Row],[Deaths_Total]]-F21</f>
        <v>0</v>
      </c>
      <c r="H22" s="3">
        <f t="shared" si="1"/>
        <v>0.20833333333333334</v>
      </c>
      <c r="I22" s="3">
        <f t="shared" si="2"/>
        <v>0</v>
      </c>
      <c r="J22" s="3">
        <f>Table2[[#This Row],[percent_cases_increase_per_day_Peru]]-H21</f>
        <v>5.4487179487179488E-2</v>
      </c>
      <c r="K22" s="4">
        <f>Table2[[#This Row],[percent_death_increase_per_day]]-I21</f>
        <v>-0.2857142857142857</v>
      </c>
      <c r="P22" s="1"/>
    </row>
    <row r="23" spans="1:16" x14ac:dyDescent="0.25">
      <c r="A23" s="1">
        <v>43917</v>
      </c>
      <c r="B23">
        <v>635</v>
      </c>
      <c r="C23">
        <v>494</v>
      </c>
      <c r="D23">
        <f t="shared" si="0"/>
        <v>55</v>
      </c>
      <c r="E23">
        <f>Table2[[#This Row],[Lima_Total_Cases]]-C22</f>
        <v>41</v>
      </c>
      <c r="F23">
        <v>9</v>
      </c>
      <c r="G23">
        <f>Table2[[#This Row],[Deaths_Total]]-F22</f>
        <v>0</v>
      </c>
      <c r="H23" s="3">
        <f t="shared" si="1"/>
        <v>9.4827586206896547E-2</v>
      </c>
      <c r="I23" s="3">
        <f t="shared" si="2"/>
        <v>0</v>
      </c>
      <c r="J23" s="3">
        <f>Table2[[#This Row],[percent_cases_increase_per_day_Peru]]-H22</f>
        <v>-0.1135057471264368</v>
      </c>
      <c r="K23" s="4">
        <f>Table2[[#This Row],[percent_death_increase_per_day]]-I22</f>
        <v>0</v>
      </c>
    </row>
    <row r="24" spans="1:16" x14ac:dyDescent="0.25">
      <c r="A24" s="1">
        <v>43918</v>
      </c>
      <c r="B24">
        <v>671</v>
      </c>
      <c r="C24">
        <v>518</v>
      </c>
      <c r="D24">
        <f t="shared" si="0"/>
        <v>36</v>
      </c>
      <c r="E24">
        <f>Table2[[#This Row],[Lima_Total_Cases]]-C23</f>
        <v>24</v>
      </c>
      <c r="F24">
        <v>16</v>
      </c>
      <c r="G24">
        <f>Table2[[#This Row],[Deaths_Total]]-F23</f>
        <v>7</v>
      </c>
      <c r="H24" s="3">
        <f t="shared" si="1"/>
        <v>5.6692913385826771E-2</v>
      </c>
      <c r="I24" s="3">
        <f t="shared" si="2"/>
        <v>0.77777777777777779</v>
      </c>
      <c r="J24" s="3">
        <f>Table2[[#This Row],[percent_cases_increase_per_day_Peru]]-H23</f>
        <v>-3.8134672821069776E-2</v>
      </c>
      <c r="K24" s="4">
        <f>Table2[[#This Row],[percent_death_increase_per_day]]-I23</f>
        <v>0.77777777777777779</v>
      </c>
    </row>
    <row r="25" spans="1:16" x14ac:dyDescent="0.25">
      <c r="A25" s="1">
        <v>43919</v>
      </c>
      <c r="B25">
        <v>852</v>
      </c>
      <c r="C25">
        <v>639</v>
      </c>
      <c r="D25">
        <f t="shared" si="0"/>
        <v>181</v>
      </c>
      <c r="E25">
        <f>Table2[[#This Row],[Lima_Total_Cases]]-C24</f>
        <v>121</v>
      </c>
      <c r="F25">
        <v>18</v>
      </c>
      <c r="G25">
        <f>Table2[[#This Row],[Deaths_Total]]-F24</f>
        <v>2</v>
      </c>
      <c r="H25" s="3">
        <f t="shared" si="1"/>
        <v>0.26974664679582711</v>
      </c>
      <c r="I25" s="3">
        <f t="shared" si="2"/>
        <v>0.125</v>
      </c>
      <c r="J25" s="3">
        <f>Table2[[#This Row],[percent_cases_increase_per_day_Peru]]-H24</f>
        <v>0.21305373341000033</v>
      </c>
      <c r="K25" s="4">
        <f>Table2[[#This Row],[percent_death_increase_per_day]]-I24</f>
        <v>-0.65277777777777779</v>
      </c>
      <c r="P25" s="1"/>
    </row>
    <row r="26" spans="1:16" x14ac:dyDescent="0.25">
      <c r="A26" s="1">
        <v>43920</v>
      </c>
      <c r="B26">
        <v>950</v>
      </c>
      <c r="C26">
        <v>718</v>
      </c>
      <c r="D26">
        <f t="shared" si="0"/>
        <v>98</v>
      </c>
      <c r="E26">
        <f>Table2[[#This Row],[Lima_Total_Cases]]-C25</f>
        <v>79</v>
      </c>
      <c r="F26">
        <v>24</v>
      </c>
      <c r="G26">
        <f>Table2[[#This Row],[Deaths_Total]]-F25</f>
        <v>6</v>
      </c>
      <c r="H26" s="3">
        <f t="shared" si="1"/>
        <v>0.11502347417840375</v>
      </c>
      <c r="I26" s="3">
        <f t="shared" si="2"/>
        <v>0.33333333333333331</v>
      </c>
      <c r="J26" s="3">
        <f>Table2[[#This Row],[percent_cases_increase_per_day_Peru]]-H25</f>
        <v>-0.15472317261742335</v>
      </c>
      <c r="K26" s="4">
        <f>Table2[[#This Row],[percent_death_increase_per_day]]-I25</f>
        <v>0.20833333333333331</v>
      </c>
    </row>
    <row r="27" spans="1:16" x14ac:dyDescent="0.25">
      <c r="A27" s="1">
        <v>43921</v>
      </c>
      <c r="B27" s="2">
        <v>1065</v>
      </c>
      <c r="C27">
        <v>799</v>
      </c>
      <c r="D27">
        <f t="shared" si="0"/>
        <v>115</v>
      </c>
      <c r="E27">
        <f>Table2[[#This Row],[Lima_Total_Cases]]-C26</f>
        <v>81</v>
      </c>
      <c r="F27">
        <v>30</v>
      </c>
      <c r="G27">
        <f>Table2[[#This Row],[Deaths_Total]]-F26</f>
        <v>6</v>
      </c>
      <c r="H27" s="3">
        <f t="shared" si="1"/>
        <v>0.12105263157894737</v>
      </c>
      <c r="I27" s="3">
        <f t="shared" si="2"/>
        <v>0.25</v>
      </c>
      <c r="J27" s="3">
        <f>Table2[[#This Row],[percent_cases_increase_per_day_Peru]]-H26</f>
        <v>6.0291574005436194E-3</v>
      </c>
      <c r="K27" s="4">
        <f>Table2[[#This Row],[percent_death_increase_per_day]]-I26</f>
        <v>-8.3333333333333315E-2</v>
      </c>
    </row>
    <row r="28" spans="1:16" x14ac:dyDescent="0.25">
      <c r="A28" s="1">
        <v>43922</v>
      </c>
      <c r="B28" s="2">
        <v>1323</v>
      </c>
      <c r="C28">
        <v>990</v>
      </c>
      <c r="D28">
        <f t="shared" si="0"/>
        <v>258</v>
      </c>
      <c r="E28">
        <f>Table2[[#This Row],[Lima_Total_Cases]]-C27</f>
        <v>191</v>
      </c>
      <c r="F28">
        <v>47</v>
      </c>
      <c r="G28">
        <f>Table2[[#This Row],[Deaths_Total]]-F27</f>
        <v>17</v>
      </c>
      <c r="H28" s="3">
        <f t="shared" si="1"/>
        <v>0.24225352112676057</v>
      </c>
      <c r="I28" s="3">
        <f t="shared" si="2"/>
        <v>0.56666666666666665</v>
      </c>
      <c r="J28" s="3">
        <f>Table2[[#This Row],[percent_cases_increase_per_day_Peru]]-H27</f>
        <v>0.1212008895478132</v>
      </c>
      <c r="K28" s="4">
        <f>Table2[[#This Row],[percent_death_increase_per_day]]-I27</f>
        <v>0.31666666666666665</v>
      </c>
      <c r="P28" s="1"/>
    </row>
    <row r="29" spans="1:16" x14ac:dyDescent="0.25">
      <c r="A29" s="1">
        <v>43923</v>
      </c>
      <c r="B29" s="2">
        <v>1414</v>
      </c>
      <c r="C29" s="2">
        <v>1059</v>
      </c>
      <c r="D29">
        <f t="shared" si="0"/>
        <v>91</v>
      </c>
      <c r="E29">
        <f>Table2[[#This Row],[Lima_Total_Cases]]-C28</f>
        <v>69</v>
      </c>
      <c r="F29">
        <v>55</v>
      </c>
      <c r="G29">
        <f>Table2[[#This Row],[Deaths_Total]]-F28</f>
        <v>8</v>
      </c>
      <c r="H29" s="3">
        <f t="shared" si="1"/>
        <v>6.8783068783068779E-2</v>
      </c>
      <c r="I29" s="3">
        <f t="shared" si="2"/>
        <v>0.1702127659574468</v>
      </c>
      <c r="J29" s="3">
        <f>Table2[[#This Row],[percent_cases_increase_per_day_Peru]]-H28</f>
        <v>-0.17347045234369179</v>
      </c>
      <c r="K29" s="4">
        <f>Table2[[#This Row],[percent_death_increase_per_day]]-I28</f>
        <v>-0.39645390070921982</v>
      </c>
    </row>
    <row r="30" spans="1:16" x14ac:dyDescent="0.25">
      <c r="A30" s="1">
        <v>43924</v>
      </c>
      <c r="B30" s="2">
        <v>1595</v>
      </c>
      <c r="C30" s="2">
        <v>1179</v>
      </c>
      <c r="D30">
        <f t="shared" si="0"/>
        <v>181</v>
      </c>
      <c r="E30">
        <f>Table2[[#This Row],[Lima_Total_Cases]]-C29</f>
        <v>120</v>
      </c>
      <c r="F30">
        <v>61</v>
      </c>
      <c r="G30">
        <f>Table2[[#This Row],[Deaths_Total]]-F29</f>
        <v>6</v>
      </c>
      <c r="H30" s="3">
        <f t="shared" si="1"/>
        <v>0.12800565770862801</v>
      </c>
      <c r="I30" s="3">
        <f t="shared" si="2"/>
        <v>0.10909090909090909</v>
      </c>
      <c r="J30" s="3">
        <f>Table2[[#This Row],[percent_cases_increase_per_day_Peru]]-H29</f>
        <v>5.9222588925559233E-2</v>
      </c>
      <c r="K30" s="4">
        <f>Table2[[#This Row],[percent_death_increase_per_day]]-I29</f>
        <v>-6.1121856866537719E-2</v>
      </c>
    </row>
    <row r="31" spans="1:16" x14ac:dyDescent="0.25">
      <c r="A31" s="1">
        <v>43925</v>
      </c>
      <c r="B31" s="2">
        <v>1746</v>
      </c>
      <c r="C31" s="2">
        <v>1265</v>
      </c>
      <c r="D31">
        <f t="shared" si="0"/>
        <v>151</v>
      </c>
      <c r="E31">
        <f>Table2[[#This Row],[Lima_Total_Cases]]-C30</f>
        <v>86</v>
      </c>
      <c r="F31">
        <v>73</v>
      </c>
      <c r="G31">
        <f>Table2[[#This Row],[Deaths_Total]]-F30</f>
        <v>12</v>
      </c>
      <c r="H31" s="3">
        <f t="shared" si="1"/>
        <v>9.4670846394984326E-2</v>
      </c>
      <c r="I31" s="3">
        <f t="shared" si="2"/>
        <v>0.19672131147540983</v>
      </c>
      <c r="J31" s="3">
        <f>Table2[[#This Row],[percent_cases_increase_per_day_Peru]]-H30</f>
        <v>-3.3334811313643686E-2</v>
      </c>
      <c r="K31" s="4">
        <f>Table2[[#This Row],[percent_death_increase_per_day]]-I30</f>
        <v>8.7630402384500747E-2</v>
      </c>
      <c r="P31" s="1"/>
    </row>
    <row r="32" spans="1:16" x14ac:dyDescent="0.25">
      <c r="A32" s="1">
        <v>43926</v>
      </c>
      <c r="B32" s="2">
        <v>2281</v>
      </c>
      <c r="C32" s="2">
        <v>1639</v>
      </c>
      <c r="D32">
        <f t="shared" si="0"/>
        <v>535</v>
      </c>
      <c r="E32">
        <f>Table2[[#This Row],[Lima_Total_Cases]]-C31</f>
        <v>374</v>
      </c>
      <c r="F32">
        <v>83</v>
      </c>
      <c r="G32">
        <f>Table2[[#This Row],[Deaths_Total]]-F31</f>
        <v>10</v>
      </c>
      <c r="H32" s="3">
        <f t="shared" si="1"/>
        <v>0.3064146620847652</v>
      </c>
      <c r="I32" s="3">
        <f t="shared" si="2"/>
        <v>0.13698630136986301</v>
      </c>
      <c r="J32" s="3">
        <f>Table2[[#This Row],[percent_cases_increase_per_day_Peru]]-H31</f>
        <v>0.21174381568978087</v>
      </c>
      <c r="K32" s="4">
        <f>Table2[[#This Row],[percent_death_increase_per_day]]-I31</f>
        <v>-5.9735010105546826E-2</v>
      </c>
    </row>
    <row r="33" spans="1:16" x14ac:dyDescent="0.25">
      <c r="A33" s="1">
        <v>43927</v>
      </c>
      <c r="B33" s="2">
        <v>2561</v>
      </c>
      <c r="C33" s="2">
        <v>1837</v>
      </c>
      <c r="D33">
        <f t="shared" si="0"/>
        <v>280</v>
      </c>
      <c r="E33">
        <f>Table2[[#This Row],[Lima_Total_Cases]]-C32</f>
        <v>198</v>
      </c>
      <c r="F33">
        <v>92</v>
      </c>
      <c r="G33">
        <f>Table2[[#This Row],[Deaths_Total]]-F32</f>
        <v>9</v>
      </c>
      <c r="H33" s="3">
        <f t="shared" si="1"/>
        <v>0.12275317843051294</v>
      </c>
      <c r="I33" s="3">
        <f t="shared" si="2"/>
        <v>0.10843373493975904</v>
      </c>
      <c r="J33" s="3">
        <f>Table2[[#This Row],[percent_cases_increase_per_day_Peru]]-H32</f>
        <v>-0.18366148365425228</v>
      </c>
      <c r="K33" s="4">
        <f>Table2[[#This Row],[percent_death_increase_per_day]]-I32</f>
        <v>-2.8552566430103968E-2</v>
      </c>
    </row>
    <row r="34" spans="1:16" x14ac:dyDescent="0.25">
      <c r="A34" s="5">
        <v>43928</v>
      </c>
      <c r="B34" s="6">
        <v>2954</v>
      </c>
      <c r="C34" s="6">
        <v>2100</v>
      </c>
      <c r="D34" s="7">
        <f t="shared" si="0"/>
        <v>393</v>
      </c>
      <c r="E34" s="7">
        <f>Table2[[#This Row],[Lima_Total_Cases]]-C33</f>
        <v>263</v>
      </c>
      <c r="F34" s="7">
        <v>107</v>
      </c>
      <c r="G34" s="7">
        <f>Table2[[#This Row],[Deaths_Total]]-F33</f>
        <v>15</v>
      </c>
      <c r="H34" s="8">
        <f t="shared" si="1"/>
        <v>0.15345568137446311</v>
      </c>
      <c r="I34" s="8">
        <f t="shared" si="2"/>
        <v>0.16304347826086957</v>
      </c>
      <c r="J34" s="8">
        <f>Table2[[#This Row],[percent_cases_increase_per_day_Peru]]-H33</f>
        <v>3.0702502943950175E-2</v>
      </c>
      <c r="K34" s="9">
        <f>Table2[[#This Row],[percent_death_increase_per_day]]-I33</f>
        <v>5.4609743321110529E-2</v>
      </c>
      <c r="P34" s="1"/>
    </row>
    <row r="35" spans="1:16" x14ac:dyDescent="0.25">
      <c r="A35" s="1">
        <v>43929</v>
      </c>
      <c r="B35" s="2">
        <v>4342</v>
      </c>
      <c r="C35" s="2">
        <v>3016</v>
      </c>
      <c r="D35">
        <f t="shared" si="0"/>
        <v>1388</v>
      </c>
      <c r="E35">
        <f>Table2[[#This Row],[Lima_Total_Cases]]-C34</f>
        <v>916</v>
      </c>
      <c r="F35">
        <v>121</v>
      </c>
      <c r="G35">
        <f>Table2[[#This Row],[Deaths_Total]]-F34</f>
        <v>14</v>
      </c>
      <c r="H35" s="3">
        <f t="shared" si="1"/>
        <v>0.46987136086662151</v>
      </c>
      <c r="I35" s="3">
        <f t="shared" si="2"/>
        <v>0.13084112149532709</v>
      </c>
      <c r="J35" s="3">
        <f>Table2[[#This Row],[percent_cases_increase_per_day_Peru]]-H34</f>
        <v>0.31641567949215843</v>
      </c>
      <c r="K35" s="4">
        <f>Table2[[#This Row],[percent_death_increase_per_day]]-I34</f>
        <v>-3.2202356765542478E-2</v>
      </c>
    </row>
    <row r="36" spans="1:16" x14ac:dyDescent="0.25">
      <c r="A36" s="1">
        <v>43930</v>
      </c>
      <c r="B36" s="2">
        <v>5256</v>
      </c>
      <c r="C36" s="2">
        <v>3704</v>
      </c>
      <c r="D36">
        <f t="shared" si="0"/>
        <v>914</v>
      </c>
      <c r="E36">
        <f>Table2[[#This Row],[Lima_Total_Cases]]-C35</f>
        <v>688</v>
      </c>
      <c r="F36">
        <v>138</v>
      </c>
      <c r="G36">
        <f>Table2[[#This Row],[Deaths_Total]]-F35</f>
        <v>17</v>
      </c>
      <c r="H36" s="3">
        <f t="shared" si="1"/>
        <v>0.21050207277752189</v>
      </c>
      <c r="I36" s="3">
        <f t="shared" si="2"/>
        <v>0.14049586776859505</v>
      </c>
      <c r="J36" s="3">
        <f>Table2[[#This Row],[percent_cases_increase_per_day_Peru]]-H35</f>
        <v>-0.25936928808909965</v>
      </c>
      <c r="K36" s="4">
        <f>Table2[[#This Row],[percent_death_increase_per_day]]-I35</f>
        <v>9.6547462732679556E-3</v>
      </c>
    </row>
    <row r="37" spans="1:16" x14ac:dyDescent="0.25">
      <c r="A37" s="1">
        <v>43931</v>
      </c>
      <c r="B37" s="2">
        <v>5897</v>
      </c>
      <c r="C37" s="2">
        <v>4210</v>
      </c>
      <c r="D37">
        <f t="shared" si="0"/>
        <v>641</v>
      </c>
      <c r="E37">
        <f>Table2[[#This Row],[Lima_Total_Cases]]-C36</f>
        <v>506</v>
      </c>
      <c r="F37">
        <v>169</v>
      </c>
      <c r="G37">
        <f>Table2[[#This Row],[Deaths_Total]]-F36</f>
        <v>31</v>
      </c>
      <c r="H37" s="3">
        <f t="shared" si="1"/>
        <v>0.1219558599695586</v>
      </c>
      <c r="I37" s="3">
        <f t="shared" si="2"/>
        <v>0.22463768115942029</v>
      </c>
      <c r="J37" s="3">
        <f>Table2[[#This Row],[percent_cases_increase_per_day_Peru]]-H36</f>
        <v>-8.8546212807963293E-2</v>
      </c>
      <c r="K37" s="4">
        <f>Table2[[#This Row],[percent_death_increase_per_day]]-I36</f>
        <v>8.4141813390825243E-2</v>
      </c>
      <c r="P37" s="1"/>
    </row>
    <row r="38" spans="1:16" x14ac:dyDescent="0.25">
      <c r="A38" s="1">
        <v>43932</v>
      </c>
      <c r="B38" s="2">
        <v>6848</v>
      </c>
      <c r="C38" s="2">
        <v>4933</v>
      </c>
      <c r="D38">
        <f t="shared" si="0"/>
        <v>951</v>
      </c>
      <c r="E38">
        <f>Table2[[#This Row],[Lima_Total_Cases]]-C37</f>
        <v>723</v>
      </c>
      <c r="F38">
        <v>181</v>
      </c>
      <c r="G38">
        <f>Table2[[#This Row],[Deaths_Total]]-F37</f>
        <v>12</v>
      </c>
      <c r="H38" s="3">
        <f t="shared" si="1"/>
        <v>0.16126844158046463</v>
      </c>
      <c r="I38" s="3">
        <f>(F38-F37)/F37</f>
        <v>7.1005917159763315E-2</v>
      </c>
      <c r="J38" s="3">
        <f>Table2[[#This Row],[percent_cases_increase_per_day_Peru]]-H37</f>
        <v>3.9312581610906033E-2</v>
      </c>
      <c r="K38" s="4">
        <f>Table2[[#This Row],[percent_death_increase_per_day]]-I37</f>
        <v>-0.15363176399965697</v>
      </c>
    </row>
    <row r="39" spans="1:16" x14ac:dyDescent="0.25">
      <c r="A39" s="1">
        <v>43933</v>
      </c>
      <c r="B39" s="2">
        <v>7519</v>
      </c>
      <c r="C39" s="2">
        <v>5456</v>
      </c>
      <c r="D39">
        <f t="shared" si="0"/>
        <v>671</v>
      </c>
      <c r="E39">
        <f>Table2[[#This Row],[Lima_Total_Cases]]-C38</f>
        <v>523</v>
      </c>
      <c r="F39">
        <v>193</v>
      </c>
      <c r="G39">
        <f>Table2[[#This Row],[Deaths_Total]]-F38</f>
        <v>12</v>
      </c>
      <c r="H39" s="3">
        <f t="shared" si="1"/>
        <v>9.7984813084112152E-2</v>
      </c>
      <c r="I39" s="3">
        <f t="shared" si="2"/>
        <v>6.6298342541436461E-2</v>
      </c>
      <c r="J39" s="3">
        <f>Table2[[#This Row],[percent_cases_increase_per_day_Peru]]-H38</f>
        <v>-6.3283628496352481E-2</v>
      </c>
      <c r="K39" s="4">
        <f>Table2[[#This Row],[percent_death_increase_per_day]]-I38</f>
        <v>-4.7075746183268541E-3</v>
      </c>
    </row>
    <row r="40" spans="1:16" x14ac:dyDescent="0.25">
      <c r="A40" s="1">
        <v>43934</v>
      </c>
      <c r="B40" s="2">
        <v>9784</v>
      </c>
      <c r="C40" s="2">
        <v>7458</v>
      </c>
      <c r="D40" s="2">
        <f t="shared" si="0"/>
        <v>2265</v>
      </c>
      <c r="E40">
        <f>Table2[[#This Row],[Lima_Total_Cases]]-C39</f>
        <v>2002</v>
      </c>
      <c r="F40">
        <v>216</v>
      </c>
      <c r="G40">
        <f>Table2[[#This Row],[Deaths_Total]]-F39</f>
        <v>23</v>
      </c>
      <c r="H40" s="3">
        <f t="shared" ref="H40" si="3">(B40-B39)/B39</f>
        <v>0.30123686660460169</v>
      </c>
      <c r="I40" s="3">
        <f t="shared" ref="I40:I55" si="4">(F40-F39)/F39</f>
        <v>0.11917098445595854</v>
      </c>
      <c r="J40" s="3">
        <f>Table2[[#This Row],[percent_cases_increase_per_day_Peru]]-H39</f>
        <v>0.20325205352048953</v>
      </c>
      <c r="K40" s="4">
        <f>Table2[[#This Row],[percent_death_increase_per_day]]-I39</f>
        <v>5.2872641914522081E-2</v>
      </c>
      <c r="P40" s="1"/>
    </row>
    <row r="41" spans="1:16" x14ac:dyDescent="0.25">
      <c r="A41" s="1">
        <v>43935</v>
      </c>
      <c r="B41" s="2">
        <v>10303</v>
      </c>
      <c r="C41" s="2">
        <v>7476</v>
      </c>
      <c r="D41">
        <f t="shared" ref="D41:D46" si="5">B41-B40</f>
        <v>519</v>
      </c>
      <c r="E41">
        <f>Table2[[#This Row],[Lima_Total_Cases]]-C40</f>
        <v>18</v>
      </c>
      <c r="F41">
        <v>230</v>
      </c>
      <c r="G41">
        <f>Table2[[#This Row],[Deaths_Total]]-F40</f>
        <v>14</v>
      </c>
      <c r="H41" s="3">
        <f t="shared" ref="H41:H55" si="6">(B41-B40)/B40</f>
        <v>5.304578904333606E-2</v>
      </c>
      <c r="I41" s="3">
        <f t="shared" si="4"/>
        <v>6.4814814814814811E-2</v>
      </c>
      <c r="J41" s="3">
        <f>Table2[[#This Row],[percent_cases_increase_per_day_Peru]]-H40</f>
        <v>-0.24819107756126563</v>
      </c>
      <c r="K41" s="4">
        <f>Table2[[#This Row],[percent_death_increase_per_day]]-I40</f>
        <v>-5.4356169641143731E-2</v>
      </c>
    </row>
    <row r="42" spans="1:16" x14ac:dyDescent="0.25">
      <c r="A42" s="1">
        <v>43936</v>
      </c>
      <c r="B42" s="2">
        <v>11475</v>
      </c>
      <c r="C42" s="2">
        <v>8412</v>
      </c>
      <c r="D42">
        <f t="shared" si="5"/>
        <v>1172</v>
      </c>
      <c r="E42">
        <f>Table2[[#This Row],[Lima_Total_Cases]]-C41</f>
        <v>936</v>
      </c>
      <c r="F42">
        <v>254</v>
      </c>
      <c r="G42">
        <f>Table2[[#This Row],[Deaths_Total]]-F41</f>
        <v>24</v>
      </c>
      <c r="H42" s="3">
        <f t="shared" si="6"/>
        <v>0.11375327574492866</v>
      </c>
      <c r="I42" s="3">
        <f t="shared" si="4"/>
        <v>0.10434782608695652</v>
      </c>
      <c r="J42" s="3">
        <f>Table2[[#This Row],[percent_cases_increase_per_day_Peru]]-H41</f>
        <v>6.0707486701592601E-2</v>
      </c>
      <c r="K42" s="4">
        <f>Table2[[#This Row],[percent_death_increase_per_day]]-I41</f>
        <v>3.9533011272141705E-2</v>
      </c>
    </row>
    <row r="43" spans="1:16" x14ac:dyDescent="0.25">
      <c r="A43" s="1">
        <v>43937</v>
      </c>
      <c r="B43" s="2">
        <v>12491</v>
      </c>
      <c r="C43" s="2">
        <v>9107</v>
      </c>
      <c r="D43">
        <f t="shared" si="5"/>
        <v>1016</v>
      </c>
      <c r="E43">
        <f>Table2[[#This Row],[Lima_Total_Cases]]-C42</f>
        <v>695</v>
      </c>
      <c r="F43">
        <v>274</v>
      </c>
      <c r="G43">
        <f>Table2[[#This Row],[Deaths_Total]]-F42</f>
        <v>20</v>
      </c>
      <c r="H43" s="3">
        <f t="shared" si="6"/>
        <v>8.8540305010893244E-2</v>
      </c>
      <c r="I43" s="3">
        <f t="shared" si="4"/>
        <v>7.874015748031496E-2</v>
      </c>
      <c r="J43" s="3">
        <f>Table2[[#This Row],[percent_cases_increase_per_day_Peru]]-H42</f>
        <v>-2.5212970734035417E-2</v>
      </c>
      <c r="K43" s="4">
        <f>Table2[[#This Row],[percent_death_increase_per_day]]-I42</f>
        <v>-2.5607668606641557E-2</v>
      </c>
      <c r="P43" s="1"/>
    </row>
    <row r="44" spans="1:16" x14ac:dyDescent="0.25">
      <c r="A44" s="1">
        <v>43938</v>
      </c>
      <c r="B44" s="2">
        <v>13489</v>
      </c>
      <c r="C44" s="2">
        <v>9793</v>
      </c>
      <c r="D44">
        <f t="shared" si="5"/>
        <v>998</v>
      </c>
      <c r="E44">
        <f>Table2[[#This Row],[Lima_Total_Cases]]-C43</f>
        <v>686</v>
      </c>
      <c r="F44">
        <v>300</v>
      </c>
      <c r="G44">
        <f>Table2[[#This Row],[Deaths_Total]]-F43</f>
        <v>26</v>
      </c>
      <c r="H44" s="3">
        <f t="shared" si="6"/>
        <v>7.9897526218877593E-2</v>
      </c>
      <c r="I44" s="3">
        <f t="shared" si="4"/>
        <v>9.4890510948905105E-2</v>
      </c>
      <c r="J44" s="3">
        <f>Table2[[#This Row],[percent_cases_increase_per_day_Peru]]-H43</f>
        <v>-8.6427787920156512E-3</v>
      </c>
      <c r="K44" s="4">
        <f>Table2[[#This Row],[percent_death_increase_per_day]]-I43</f>
        <v>1.6150353468590145E-2</v>
      </c>
    </row>
    <row r="45" spans="1:16" x14ac:dyDescent="0.25">
      <c r="A45" s="1">
        <v>43939</v>
      </c>
      <c r="B45" s="2">
        <v>14420</v>
      </c>
      <c r="C45" s="2">
        <v>10234</v>
      </c>
      <c r="D45">
        <f t="shared" si="5"/>
        <v>931</v>
      </c>
      <c r="E45">
        <f>Table2[[#This Row],[Lima_Total_Cases]]-C44</f>
        <v>441</v>
      </c>
      <c r="F45">
        <v>348</v>
      </c>
      <c r="G45">
        <f>Table2[[#This Row],[Deaths_Total]]-F44</f>
        <v>48</v>
      </c>
      <c r="H45" s="3">
        <f t="shared" si="6"/>
        <v>6.9019200830306174E-2</v>
      </c>
      <c r="I45" s="3">
        <f t="shared" si="4"/>
        <v>0.16</v>
      </c>
      <c r="J45" s="3">
        <f>Table2[[#This Row],[percent_cases_increase_per_day_Peru]]-H44</f>
        <v>-1.0878325388571419E-2</v>
      </c>
      <c r="K45" s="4">
        <f>Table2[[#This Row],[percent_death_increase_per_day]]-I44</f>
        <v>6.5109489051094899E-2</v>
      </c>
    </row>
    <row r="46" spans="1:16" x14ac:dyDescent="0.25">
      <c r="A46" s="1">
        <v>43940</v>
      </c>
      <c r="B46" s="2">
        <v>15628</v>
      </c>
      <c r="C46" s="2">
        <v>10887</v>
      </c>
      <c r="D46">
        <f t="shared" si="5"/>
        <v>1208</v>
      </c>
      <c r="E46">
        <f>Table2[[#This Row],[Lima_Total_Cases]]-C45</f>
        <v>653</v>
      </c>
      <c r="F46">
        <v>400</v>
      </c>
      <c r="G46">
        <f>Table2[[#This Row],[Deaths_Total]]-F45</f>
        <v>52</v>
      </c>
      <c r="H46" s="3">
        <f t="shared" si="6"/>
        <v>8.3772538141470176E-2</v>
      </c>
      <c r="I46" s="3">
        <f t="shared" si="4"/>
        <v>0.14942528735632185</v>
      </c>
      <c r="J46" s="3">
        <f>Table2[[#This Row],[percent_cases_increase_per_day_Peru]]-H45</f>
        <v>1.4753337311164003E-2</v>
      </c>
      <c r="K46" s="4">
        <f>Table2[[#This Row],[percent_death_increase_per_day]]-I45</f>
        <v>-1.0574712643678152E-2</v>
      </c>
      <c r="P46" s="1"/>
    </row>
    <row r="47" spans="1:16" x14ac:dyDescent="0.25">
      <c r="A47" s="1">
        <v>43941</v>
      </c>
      <c r="B47" s="2">
        <v>16325</v>
      </c>
      <c r="C47" s="2">
        <v>11297</v>
      </c>
      <c r="D47">
        <f t="shared" ref="D47:D53" si="7">B47-B46</f>
        <v>697</v>
      </c>
      <c r="E47">
        <f>Table2[[#This Row],[Lima_Total_Cases]]-C46</f>
        <v>410</v>
      </c>
      <c r="F47">
        <v>445</v>
      </c>
      <c r="G47">
        <f>Table2[[#This Row],[Deaths_Total]]-F46</f>
        <v>45</v>
      </c>
      <c r="H47" s="3">
        <f t="shared" si="6"/>
        <v>4.4599436908113639E-2</v>
      </c>
      <c r="I47" s="3">
        <f t="shared" si="4"/>
        <v>0.1125</v>
      </c>
      <c r="J47" s="3">
        <f>Table2[[#This Row],[percent_cases_increase_per_day_Peru]]-H46</f>
        <v>-3.9173101233356537E-2</v>
      </c>
      <c r="K47" s="4">
        <f>Table2[[#This Row],[percent_death_increase_per_day]]-I46</f>
        <v>-3.6925287356321848E-2</v>
      </c>
    </row>
    <row r="48" spans="1:16" x14ac:dyDescent="0.25">
      <c r="A48" s="1">
        <v>43942</v>
      </c>
      <c r="B48" s="2">
        <v>17837</v>
      </c>
      <c r="C48" s="2">
        <v>12256</v>
      </c>
      <c r="D48">
        <f t="shared" si="7"/>
        <v>1512</v>
      </c>
      <c r="E48">
        <f>Table2[[#This Row],[Lima_Total_Cases]]-C47</f>
        <v>959</v>
      </c>
      <c r="F48">
        <v>484</v>
      </c>
      <c r="G48">
        <f>Table2[[#This Row],[Deaths_Total]]-F47</f>
        <v>39</v>
      </c>
      <c r="H48" s="3">
        <f t="shared" si="6"/>
        <v>9.2618683001531393E-2</v>
      </c>
      <c r="I48" s="3">
        <f t="shared" si="4"/>
        <v>8.7640449438202248E-2</v>
      </c>
      <c r="J48" s="3">
        <f>Table2[[#This Row],[percent_cases_increase_per_day_Peru]]-H47</f>
        <v>4.8019246093417754E-2</v>
      </c>
      <c r="K48" s="4">
        <f>Table2[[#This Row],[percent_death_increase_per_day]]-I47</f>
        <v>-2.4859550561797755E-2</v>
      </c>
    </row>
    <row r="49" spans="1:16" x14ac:dyDescent="0.25">
      <c r="A49" s="1">
        <v>43943</v>
      </c>
      <c r="B49" s="2">
        <v>19250</v>
      </c>
      <c r="C49" s="2">
        <v>13214</v>
      </c>
      <c r="D49">
        <f t="shared" si="7"/>
        <v>1413</v>
      </c>
      <c r="E49">
        <f>Table2[[#This Row],[Lima_Total_Cases]]-C48</f>
        <v>958</v>
      </c>
      <c r="F49">
        <v>530</v>
      </c>
      <c r="G49">
        <f>Table2[[#This Row],[Deaths_Total]]-F48</f>
        <v>46</v>
      </c>
      <c r="H49" s="3">
        <f t="shared" si="6"/>
        <v>7.9217357178897801E-2</v>
      </c>
      <c r="I49" s="3">
        <f t="shared" si="4"/>
        <v>9.5041322314049589E-2</v>
      </c>
      <c r="J49" s="3">
        <f>Table2[[#This Row],[percent_cases_increase_per_day_Peru]]-H48</f>
        <v>-1.3401325822633592E-2</v>
      </c>
      <c r="K49" s="4">
        <f>Table2[[#This Row],[percent_death_increase_per_day]]-I48</f>
        <v>7.4008728758473419E-3</v>
      </c>
      <c r="P49" s="1"/>
    </row>
    <row r="50" spans="1:16" x14ac:dyDescent="0.25">
      <c r="A50" s="1">
        <v>43944</v>
      </c>
      <c r="B50" s="2">
        <v>20914</v>
      </c>
      <c r="C50" s="2">
        <v>14300</v>
      </c>
      <c r="D50">
        <f t="shared" si="7"/>
        <v>1664</v>
      </c>
      <c r="E50">
        <f>Table2[[#This Row],[Lima_Total_Cases]]-C49</f>
        <v>1086</v>
      </c>
      <c r="F50">
        <v>572</v>
      </c>
      <c r="G50">
        <f>Table2[[#This Row],[Deaths_Total]]-F49</f>
        <v>42</v>
      </c>
      <c r="H50" s="3">
        <f t="shared" si="6"/>
        <v>8.6441558441558444E-2</v>
      </c>
      <c r="I50" s="3">
        <f t="shared" si="4"/>
        <v>7.9245283018867921E-2</v>
      </c>
      <c r="J50" s="3">
        <f>Table2[[#This Row],[percent_cases_increase_per_day_Peru]]-H49</f>
        <v>7.2242012626606428E-3</v>
      </c>
      <c r="K50" s="4">
        <f>Table2[[#This Row],[percent_death_increase_per_day]]-I49</f>
        <v>-1.5796039295181669E-2</v>
      </c>
    </row>
    <row r="51" spans="1:16" x14ac:dyDescent="0.25">
      <c r="A51" s="1">
        <v>43945</v>
      </c>
      <c r="B51" s="2">
        <v>21648</v>
      </c>
      <c r="C51" s="2">
        <v>14814</v>
      </c>
      <c r="D51">
        <f t="shared" si="7"/>
        <v>734</v>
      </c>
      <c r="E51">
        <f>Table2[[#This Row],[Lima_Total_Cases]]-C50</f>
        <v>514</v>
      </c>
      <c r="F51">
        <v>634</v>
      </c>
      <c r="G51">
        <f>Table2[[#This Row],[Deaths_Total]]-F50</f>
        <v>62</v>
      </c>
      <c r="H51" s="3">
        <f t="shared" si="6"/>
        <v>3.5096107870326097E-2</v>
      </c>
      <c r="I51" s="3">
        <f t="shared" si="4"/>
        <v>0.10839160839160839</v>
      </c>
      <c r="J51" s="3">
        <f>Table2[[#This Row],[percent_cases_increase_per_day_Peru]]-H50</f>
        <v>-5.1345450571232347E-2</v>
      </c>
      <c r="K51" s="4">
        <f>Table2[[#This Row],[percent_death_increase_per_day]]-I50</f>
        <v>2.9146325372740464E-2</v>
      </c>
    </row>
    <row r="52" spans="1:16" x14ac:dyDescent="0.25">
      <c r="A52" s="1">
        <v>43946</v>
      </c>
      <c r="B52" s="2">
        <v>25331</v>
      </c>
      <c r="C52" s="2">
        <v>16567</v>
      </c>
      <c r="D52">
        <f t="shared" si="7"/>
        <v>3683</v>
      </c>
      <c r="E52">
        <f>Table2[[#This Row],[Lima_Total_Cases]]-C51</f>
        <v>1753</v>
      </c>
      <c r="F52">
        <v>700</v>
      </c>
      <c r="G52">
        <f>Table2[[#This Row],[Deaths_Total]]-F51</f>
        <v>66</v>
      </c>
      <c r="H52" s="3">
        <f t="shared" si="6"/>
        <v>0.17013118994826312</v>
      </c>
      <c r="I52" s="3">
        <f t="shared" si="4"/>
        <v>0.10410094637223975</v>
      </c>
      <c r="J52" s="3">
        <f>Table2[[#This Row],[percent_cases_increase_per_day_Peru]]-H51</f>
        <v>0.13503508207793702</v>
      </c>
      <c r="K52" s="4">
        <f>Table2[[#This Row],[percent_death_increase_per_day]]-I51</f>
        <v>-4.2906620193686323E-3</v>
      </c>
      <c r="P52" s="1"/>
    </row>
    <row r="53" spans="1:16" x14ac:dyDescent="0.25">
      <c r="A53" s="1">
        <v>43947</v>
      </c>
      <c r="B53" s="2">
        <v>27517</v>
      </c>
      <c r="C53" s="2">
        <v>17884</v>
      </c>
      <c r="D53">
        <f t="shared" si="7"/>
        <v>2186</v>
      </c>
      <c r="E53">
        <f>Table2[[#This Row],[Lima_Total_Cases]]-C52</f>
        <v>1317</v>
      </c>
      <c r="F53">
        <v>728</v>
      </c>
      <c r="G53">
        <f>Table2[[#This Row],[Deaths_Total]]-F52</f>
        <v>28</v>
      </c>
      <c r="H53" s="3">
        <f t="shared" si="6"/>
        <v>8.6297422130985749E-2</v>
      </c>
      <c r="I53" s="3">
        <f t="shared" si="4"/>
        <v>0.04</v>
      </c>
      <c r="J53" s="3">
        <f>Table2[[#This Row],[percent_cases_increase_per_day_Peru]]-H52</f>
        <v>-8.3833767817277374E-2</v>
      </c>
      <c r="K53" s="4">
        <f>Table2[[#This Row],[percent_death_increase_per_day]]-I52</f>
        <v>-6.4100946372239759E-2</v>
      </c>
    </row>
    <row r="54" spans="1:16" x14ac:dyDescent="0.25">
      <c r="A54" s="1">
        <v>43948</v>
      </c>
      <c r="B54" s="2">
        <v>28699</v>
      </c>
      <c r="C54" s="2">
        <v>18571</v>
      </c>
      <c r="D54">
        <f>B54-B53</f>
        <v>1182</v>
      </c>
      <c r="E54">
        <f>Table2[[#This Row],[Lima_Total_Cases]]-C53</f>
        <v>687</v>
      </c>
      <c r="F54">
        <v>782</v>
      </c>
      <c r="G54">
        <f>Table2[[#This Row],[Deaths_Total]]-F53</f>
        <v>54</v>
      </c>
      <c r="H54" s="3">
        <f t="shared" si="6"/>
        <v>4.2955264018606679E-2</v>
      </c>
      <c r="I54" s="3">
        <f t="shared" si="4"/>
        <v>7.4175824175824176E-2</v>
      </c>
      <c r="J54" s="3">
        <f>Table2[[#This Row],[percent_cases_increase_per_day_Peru]]-H53</f>
        <v>-4.334215811237907E-2</v>
      </c>
      <c r="K54" s="4">
        <f>Table2[[#This Row],[percent_death_increase_per_day]]-I53</f>
        <v>3.4175824175824175E-2</v>
      </c>
    </row>
    <row r="55" spans="1:16" x14ac:dyDescent="0.25">
      <c r="A55" s="1">
        <v>43949</v>
      </c>
      <c r="B55" s="2">
        <v>31190</v>
      </c>
      <c r="C55" s="2">
        <v>20048</v>
      </c>
      <c r="D55">
        <f>B55-B54</f>
        <v>2491</v>
      </c>
      <c r="E55">
        <f>Table2[[#This Row],[Lima_Total_Cases]]-C54</f>
        <v>1477</v>
      </c>
      <c r="F55">
        <v>854</v>
      </c>
      <c r="G55">
        <f>Table2[[#This Row],[Deaths_Total]]-F54</f>
        <v>72</v>
      </c>
      <c r="H55" s="3">
        <f t="shared" si="6"/>
        <v>8.6797449388480441E-2</v>
      </c>
      <c r="I55" s="3">
        <f t="shared" si="4"/>
        <v>9.2071611253196933E-2</v>
      </c>
      <c r="J55" s="3">
        <f>Table2[[#This Row],[percent_cases_increase_per_day_Peru]]-H54</f>
        <v>4.3842185369873762E-2</v>
      </c>
      <c r="K55" s="4">
        <f>Table2[[#This Row],[percent_death_increase_per_day]]-I54</f>
        <v>1.7895787077372757E-2</v>
      </c>
      <c r="P55" s="1"/>
    </row>
    <row r="56" spans="1:16" x14ac:dyDescent="0.25">
      <c r="A56" s="1">
        <v>43950</v>
      </c>
      <c r="B56" s="2">
        <v>33931</v>
      </c>
      <c r="C56" s="2">
        <v>21854</v>
      </c>
      <c r="D56">
        <f>B56-B55</f>
        <v>2741</v>
      </c>
      <c r="E56">
        <f>Table2[[#This Row],[Lima_Total_Cases]]-C55</f>
        <v>1806</v>
      </c>
      <c r="F56">
        <v>943</v>
      </c>
      <c r="G56">
        <f>Table2[[#This Row],[Deaths_Total]]-F55</f>
        <v>89</v>
      </c>
      <c r="H56" s="3">
        <f t="shared" ref="H56:H64" si="8">(B56-B55)/B55</f>
        <v>8.7880731003526766E-2</v>
      </c>
      <c r="I56" s="3">
        <f t="shared" ref="I56:I64" si="9">(F56-F55)/F55</f>
        <v>0.10421545667447307</v>
      </c>
      <c r="J56" s="3">
        <f>Table2[[#This Row],[percent_cases_increase_per_day_Peru]]-H55</f>
        <v>1.0832816150463248E-3</v>
      </c>
      <c r="K56" s="4">
        <f>Table2[[#This Row],[percent_death_increase_per_day]]-I55</f>
        <v>1.2143845421276139E-2</v>
      </c>
    </row>
    <row r="57" spans="1:16" x14ac:dyDescent="0.25">
      <c r="A57" s="1">
        <v>43951</v>
      </c>
      <c r="B57" s="2">
        <v>36976</v>
      </c>
      <c r="C57" s="2">
        <v>23561</v>
      </c>
      <c r="D57">
        <f t="shared" ref="D57:D59" si="10">B57-B56</f>
        <v>3045</v>
      </c>
      <c r="E57">
        <f>Table2[[#This Row],[Lima_Total_Cases]]-C56</f>
        <v>1707</v>
      </c>
      <c r="F57">
        <v>1051</v>
      </c>
      <c r="G57">
        <f>Table2[[#This Row],[Deaths_Total]]-F56</f>
        <v>108</v>
      </c>
      <c r="H57" s="3">
        <f t="shared" si="8"/>
        <v>8.9740944858683794E-2</v>
      </c>
      <c r="I57" s="3">
        <f t="shared" si="9"/>
        <v>0.11452810180275716</v>
      </c>
      <c r="J57" s="3">
        <f>Table2[[#This Row],[percent_cases_increase_per_day_Peru]]-H56</f>
        <v>1.860213855157028E-3</v>
      </c>
      <c r="K57" s="4">
        <f>Table2[[#This Row],[percent_death_increase_per_day]]-I56</f>
        <v>1.0312645128284087E-2</v>
      </c>
    </row>
    <row r="58" spans="1:16" x14ac:dyDescent="0.25">
      <c r="A58" s="1">
        <v>43952</v>
      </c>
      <c r="B58" s="2">
        <v>40459</v>
      </c>
      <c r="C58" s="2">
        <v>25718</v>
      </c>
      <c r="D58">
        <f t="shared" si="10"/>
        <v>3483</v>
      </c>
      <c r="E58">
        <f>Table2[[#This Row],[Lima_Total_Cases]]-C57</f>
        <v>2157</v>
      </c>
      <c r="F58">
        <v>1124</v>
      </c>
      <c r="G58">
        <f>Table2[[#This Row],[Deaths_Total]]-F57</f>
        <v>73</v>
      </c>
      <c r="H58" s="3">
        <f t="shared" si="8"/>
        <v>9.4196235395932498E-2</v>
      </c>
      <c r="I58" s="3">
        <f t="shared" si="9"/>
        <v>6.9457659372026637E-2</v>
      </c>
      <c r="J58" s="3">
        <f>Table2[[#This Row],[percent_cases_increase_per_day_Peru]]-H57</f>
        <v>4.4552905372487045E-3</v>
      </c>
      <c r="K58" s="4">
        <f>Table2[[#This Row],[percent_death_increase_per_day]]-I57</f>
        <v>-4.5070442430730523E-2</v>
      </c>
      <c r="P58" s="1"/>
    </row>
    <row r="59" spans="1:16" x14ac:dyDescent="0.25">
      <c r="A59" s="1">
        <v>43953</v>
      </c>
      <c r="B59" s="2">
        <v>42534</v>
      </c>
      <c r="C59" s="2">
        <v>26908</v>
      </c>
      <c r="D59">
        <f t="shared" si="10"/>
        <v>2075</v>
      </c>
      <c r="E59">
        <f>Table2[[#This Row],[Lima_Total_Cases]]-C58</f>
        <v>1190</v>
      </c>
      <c r="F59">
        <v>1200</v>
      </c>
      <c r="G59">
        <f>Table2[[#This Row],[Deaths_Total]]-F58</f>
        <v>76</v>
      </c>
      <c r="H59" s="3">
        <f t="shared" si="8"/>
        <v>5.12864875553029E-2</v>
      </c>
      <c r="I59" s="3">
        <f t="shared" si="9"/>
        <v>6.7615658362989328E-2</v>
      </c>
      <c r="J59" s="3">
        <f>Table2[[#This Row],[percent_cases_increase_per_day_Peru]]-H58</f>
        <v>-4.2909747840629599E-2</v>
      </c>
      <c r="K59" s="4">
        <f>Table2[[#This Row],[percent_death_increase_per_day]]-I58</f>
        <v>-1.8420010090373085E-3</v>
      </c>
    </row>
    <row r="60" spans="1:16" x14ac:dyDescent="0.25">
      <c r="A60" s="1">
        <v>43954</v>
      </c>
      <c r="B60" s="2">
        <v>45928</v>
      </c>
      <c r="C60" s="2">
        <v>28990</v>
      </c>
      <c r="D60">
        <f>B60-B59</f>
        <v>3394</v>
      </c>
      <c r="E60">
        <f>Table2[[#This Row],[Lima_Total_Cases]]-C59</f>
        <v>2082</v>
      </c>
      <c r="F60">
        <v>1286</v>
      </c>
      <c r="G60">
        <f>Table2[[#This Row],[Deaths_Total]]-F59</f>
        <v>86</v>
      </c>
      <c r="H60" s="3">
        <f t="shared" si="8"/>
        <v>7.979498753938026E-2</v>
      </c>
      <c r="I60" s="3">
        <f t="shared" si="9"/>
        <v>7.166666666666667E-2</v>
      </c>
      <c r="J60" s="3">
        <f>Table2[[#This Row],[percent_cases_increase_per_day_Peru]]-H59</f>
        <v>2.8508499984077361E-2</v>
      </c>
      <c r="K60" s="4">
        <f>Table2[[#This Row],[percent_death_increase_per_day]]-I59</f>
        <v>4.051008303677342E-3</v>
      </c>
    </row>
    <row r="61" spans="1:16" x14ac:dyDescent="0.25">
      <c r="A61" s="1">
        <v>43955</v>
      </c>
      <c r="B61" s="2">
        <v>47372</v>
      </c>
      <c r="C61" s="2">
        <v>29842</v>
      </c>
      <c r="D61">
        <f>B61-B60</f>
        <v>1444</v>
      </c>
      <c r="E61">
        <f>Table2[[#This Row],[Lima_Total_Cases]]-C60</f>
        <v>852</v>
      </c>
      <c r="F61">
        <v>1344</v>
      </c>
      <c r="G61">
        <f>Table2[[#This Row],[Deaths_Total]]-F60</f>
        <v>58</v>
      </c>
      <c r="H61" s="3">
        <f t="shared" si="8"/>
        <v>3.1440515589618537E-2</v>
      </c>
      <c r="I61" s="3">
        <f t="shared" si="9"/>
        <v>4.5101088646967338E-2</v>
      </c>
      <c r="J61" s="3">
        <f>Table2[[#This Row],[percent_cases_increase_per_day_Peru]]-H60</f>
        <v>-4.8354471949761724E-2</v>
      </c>
      <c r="K61" s="4">
        <f>Table2[[#This Row],[percent_death_increase_per_day]]-I60</f>
        <v>-2.6565578019699332E-2</v>
      </c>
      <c r="P61" s="1"/>
    </row>
    <row r="62" spans="1:16" x14ac:dyDescent="0.25">
      <c r="A62" s="1">
        <v>43956</v>
      </c>
      <c r="B62" s="2">
        <v>51189</v>
      </c>
      <c r="C62" s="2">
        <v>32339</v>
      </c>
      <c r="D62">
        <f>B62-B61</f>
        <v>3817</v>
      </c>
      <c r="E62">
        <f>Table2[[#This Row],[Lima_Total_Cases]]-C61</f>
        <v>2497</v>
      </c>
      <c r="F62">
        <v>1444</v>
      </c>
      <c r="G62">
        <f>Table2[[#This Row],[Deaths_Total]]-F61</f>
        <v>100</v>
      </c>
      <c r="H62" s="3">
        <f t="shared" si="8"/>
        <v>8.0575023220467792E-2</v>
      </c>
      <c r="I62" s="3">
        <f t="shared" si="9"/>
        <v>7.4404761904761904E-2</v>
      </c>
      <c r="J62" s="3">
        <f>Table2[[#This Row],[percent_cases_increase_per_day_Peru]]-H61</f>
        <v>4.9134507630849256E-2</v>
      </c>
      <c r="K62" s="4">
        <f>Table2[[#This Row],[percent_death_increase_per_day]]-I61</f>
        <v>2.9303673257794566E-2</v>
      </c>
    </row>
    <row r="63" spans="1:16" x14ac:dyDescent="0.25">
      <c r="A63" s="1">
        <v>43957</v>
      </c>
      <c r="B63" s="2">
        <v>54817</v>
      </c>
      <c r="C63" s="2">
        <v>35299</v>
      </c>
      <c r="D63">
        <f>B63-B62</f>
        <v>3628</v>
      </c>
      <c r="E63">
        <f>Table2[[#This Row],[Lima_Total_Cases]]-C62</f>
        <v>2960</v>
      </c>
      <c r="F63">
        <v>1533</v>
      </c>
      <c r="G63">
        <f>Table2[[#This Row],[Deaths_Total]]-F62</f>
        <v>89</v>
      </c>
      <c r="H63" s="3">
        <f t="shared" si="8"/>
        <v>7.0874601965265974E-2</v>
      </c>
      <c r="I63" s="3">
        <f t="shared" si="9"/>
        <v>6.1634349030470915E-2</v>
      </c>
      <c r="J63" s="3">
        <f>Table2[[#This Row],[percent_cases_increase_per_day_Peru]]-H62</f>
        <v>-9.7004212552018187E-3</v>
      </c>
      <c r="K63" s="4">
        <f>Table2[[#This Row],[percent_death_increase_per_day]]-I62</f>
        <v>-1.2770412874290989E-2</v>
      </c>
    </row>
    <row r="64" spans="1:16" x14ac:dyDescent="0.25">
      <c r="A64" s="1">
        <v>43958</v>
      </c>
      <c r="B64" s="2">
        <v>58526</v>
      </c>
      <c r="C64" s="2">
        <v>37606</v>
      </c>
      <c r="D64">
        <f>B64-B63</f>
        <v>3709</v>
      </c>
      <c r="E64">
        <f>Table2[[#This Row],[Lima_Total_Cases]]-C63</f>
        <v>2307</v>
      </c>
      <c r="F64">
        <v>1627</v>
      </c>
      <c r="G64">
        <f>Table2[[#This Row],[Deaths_Total]]-F63</f>
        <v>94</v>
      </c>
      <c r="H64" s="3">
        <f t="shared" ref="H64:H67" si="11">(B64-B63)/B63</f>
        <v>6.7661491872959112E-2</v>
      </c>
      <c r="I64" s="3">
        <f t="shared" ref="I64:I67" si="12">(F64-F63)/F63</f>
        <v>6.1317677756033917E-2</v>
      </c>
      <c r="J64" s="3">
        <f>Table2[[#This Row],[percent_cases_increase_per_day_Peru]]-H63</f>
        <v>-3.2131100923068617E-3</v>
      </c>
      <c r="K64" s="4">
        <f>Table2[[#This Row],[percent_death_increase_per_day]]-I63</f>
        <v>-3.1667127443699844E-4</v>
      </c>
      <c r="P64" s="1"/>
    </row>
    <row r="65" spans="1:16" x14ac:dyDescent="0.25">
      <c r="A65" s="1">
        <v>43959</v>
      </c>
      <c r="B65" s="2">
        <v>61847</v>
      </c>
      <c r="C65" s="2">
        <v>39837</v>
      </c>
      <c r="D65">
        <f>B65-B64</f>
        <v>3321</v>
      </c>
      <c r="E65">
        <f>Table2[[#This Row],[Lima_Total_Cases]]-C64</f>
        <v>2231</v>
      </c>
      <c r="F65">
        <v>1714</v>
      </c>
      <c r="G65">
        <f>Table2[[#This Row],[Deaths_Total]]-F64</f>
        <v>87</v>
      </c>
      <c r="H65" s="3">
        <f t="shared" si="11"/>
        <v>5.6744011208693573E-2</v>
      </c>
      <c r="I65" s="3">
        <f t="shared" si="12"/>
        <v>5.3472649047326369E-2</v>
      </c>
      <c r="J65" s="3">
        <f>Table2[[#This Row],[percent_cases_increase_per_day_Peru]]-H64</f>
        <v>-1.0917480664265539E-2</v>
      </c>
      <c r="K65" s="4">
        <f>Table2[[#This Row],[percent_death_increase_per_day]]-I64</f>
        <v>-7.8450287087075479E-3</v>
      </c>
    </row>
    <row r="66" spans="1:16" x14ac:dyDescent="0.25">
      <c r="A66" s="1">
        <v>43960</v>
      </c>
      <c r="B66" s="2">
        <v>65015</v>
      </c>
      <c r="C66" s="2">
        <v>41884</v>
      </c>
      <c r="D66">
        <f>B66-B65</f>
        <v>3168</v>
      </c>
      <c r="E66">
        <f>Table2[[#This Row],[Lima_Total_Cases]]-C65</f>
        <v>2047</v>
      </c>
      <c r="F66">
        <v>1814</v>
      </c>
      <c r="G66">
        <f>Table2[[#This Row],[Deaths_Total]]-F65</f>
        <v>100</v>
      </c>
      <c r="H66" s="3">
        <f t="shared" si="11"/>
        <v>5.1223179782366159E-2</v>
      </c>
      <c r="I66" s="3">
        <f t="shared" si="12"/>
        <v>5.8343057176196034E-2</v>
      </c>
      <c r="J66" s="3">
        <f>Table2[[#This Row],[percent_cases_increase_per_day_Peru]]-H65</f>
        <v>-5.5208314263274147E-3</v>
      </c>
      <c r="K66" s="4">
        <f>Table2[[#This Row],[percent_death_increase_per_day]]-I65</f>
        <v>4.8704081288696646E-3</v>
      </c>
    </row>
    <row r="67" spans="1:16" x14ac:dyDescent="0.25">
      <c r="A67" s="1">
        <v>43961</v>
      </c>
      <c r="B67" s="2">
        <v>67307</v>
      </c>
      <c r="C67" s="2">
        <v>43284</v>
      </c>
      <c r="D67">
        <f>B67-B66</f>
        <v>2292</v>
      </c>
      <c r="E67">
        <f>Table2[[#This Row],[Lima_Total_Cases]]-C66</f>
        <v>1400</v>
      </c>
      <c r="F67">
        <v>1889</v>
      </c>
      <c r="G67">
        <f>Table2[[#This Row],[Deaths_Total]]-F66</f>
        <v>75</v>
      </c>
      <c r="H67" s="3">
        <f t="shared" si="11"/>
        <v>3.5253403060832113E-2</v>
      </c>
      <c r="I67" s="3">
        <f t="shared" si="12"/>
        <v>4.1345093715545754E-2</v>
      </c>
      <c r="J67" s="3">
        <f>Table2[[#This Row],[percent_cases_increase_per_day_Peru]]-H66</f>
        <v>-1.5969776721534046E-2</v>
      </c>
      <c r="K67" s="4">
        <f>Table2[[#This Row],[percent_death_increase_per_day]]-I66</f>
        <v>-1.699796346065028E-2</v>
      </c>
      <c r="P67" s="1"/>
    </row>
  </sheetData>
  <pageMargins left="0.7" right="0.7" top="0.75" bottom="0.75" header="0.3" footer="0.3"/>
  <pageSetup orientation="portrait" r:id="rId1"/>
  <ignoredErrors>
    <ignoredError sqref="I3:I15 J4:J39 G4:G41 J40 J41:J43 G42:G55 J44:J63 G56:G63 J64:J67 G64:G6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5"/>
  <sheetViews>
    <sheetView workbookViewId="0">
      <selection activeCell="B26" sqref="B26"/>
    </sheetView>
  </sheetViews>
  <sheetFormatPr defaultRowHeight="15" x14ac:dyDescent="0.25"/>
  <cols>
    <col min="1" max="1" width="9.7109375" bestFit="1" customWidth="1"/>
    <col min="2" max="2" width="32" style="3" bestFit="1" customWidth="1"/>
    <col min="3" max="3" width="25" style="3" bestFit="1" customWidth="1"/>
  </cols>
  <sheetData>
    <row r="2" spans="1:3" x14ac:dyDescent="0.25">
      <c r="A2" t="s">
        <v>0</v>
      </c>
      <c r="B2" s="3" t="s">
        <v>3</v>
      </c>
      <c r="C2" s="3" t="s">
        <v>2</v>
      </c>
    </row>
    <row r="3" spans="1:3" x14ac:dyDescent="0.25">
      <c r="A3" s="1">
        <v>43895</v>
      </c>
      <c r="B3" s="3">
        <v>0</v>
      </c>
      <c r="C3" s="3">
        <v>0</v>
      </c>
    </row>
    <row r="4" spans="1:3" x14ac:dyDescent="0.25">
      <c r="A4" s="1">
        <v>43897</v>
      </c>
      <c r="B4" s="3" t="e">
        <f>(Overall!B3-Overall!#REF!)/Overall!#REF!</f>
        <v>#REF!</v>
      </c>
      <c r="C4" s="3" t="e">
        <f>Table1[[#This Row],[percent_cases_increase_2_days]]-B3</f>
        <v>#REF!</v>
      </c>
    </row>
    <row r="5" spans="1:3" x14ac:dyDescent="0.25">
      <c r="A5" s="1">
        <v>43899</v>
      </c>
      <c r="B5" s="3">
        <f>(Overall!B5-Overall!B3)/Overall!B3</f>
        <v>0.5</v>
      </c>
      <c r="C5" s="3" t="e">
        <f>Table1[[#This Row],[percent_cases_increase_2_days]]-B4</f>
        <v>#REF!</v>
      </c>
    </row>
    <row r="6" spans="1:3" x14ac:dyDescent="0.25">
      <c r="A6" s="1">
        <v>43901</v>
      </c>
      <c r="B6" s="3">
        <f>(Overall!B7-Overall!B5)/Overall!B5</f>
        <v>0.66666666666666663</v>
      </c>
      <c r="C6" s="3">
        <f>Table1[[#This Row],[percent_cases_increase_2_days]]-B5</f>
        <v>0.16666666666666663</v>
      </c>
    </row>
    <row r="7" spans="1:3" x14ac:dyDescent="0.25">
      <c r="A7" s="1">
        <v>43903</v>
      </c>
      <c r="B7" s="3">
        <f>(Overall!B9-Overall!B7)/Overall!B7</f>
        <v>1.5333333333333334</v>
      </c>
      <c r="C7" s="3">
        <f>Table1[[#This Row],[percent_cases_increase_2_days]]-B6</f>
        <v>0.86666666666666681</v>
      </c>
    </row>
    <row r="8" spans="1:3" x14ac:dyDescent="0.25">
      <c r="A8" s="1">
        <v>43905</v>
      </c>
      <c r="B8" s="3">
        <f>(Overall!B11-Overall!B9)/Overall!B9</f>
        <v>0.86842105263157898</v>
      </c>
      <c r="C8" s="3">
        <f>Table1[[#This Row],[percent_cases_increase_2_days]]-B7</f>
        <v>-0.66491228070175445</v>
      </c>
    </row>
    <row r="9" spans="1:3" x14ac:dyDescent="0.25">
      <c r="A9" s="1">
        <v>43907</v>
      </c>
      <c r="B9" s="3">
        <f>(Overall!B13-Overall!B11)/Overall!B11</f>
        <v>0.647887323943662</v>
      </c>
      <c r="C9" s="3">
        <f>Table1[[#This Row],[percent_cases_increase_2_days]]-B8</f>
        <v>-0.22053372868791699</v>
      </c>
    </row>
    <row r="10" spans="1:3" x14ac:dyDescent="0.25">
      <c r="A10" s="1">
        <v>43909</v>
      </c>
      <c r="B10" s="3">
        <f>(Overall!B15-Overall!B13)/Overall!B13</f>
        <v>1</v>
      </c>
      <c r="C10" s="3">
        <f>Table1[[#This Row],[percent_cases_increase_2_days]]-B9</f>
        <v>0.352112676056338</v>
      </c>
    </row>
    <row r="11" spans="1:3" x14ac:dyDescent="0.25">
      <c r="A11" s="1">
        <v>43911</v>
      </c>
      <c r="B11" s="3">
        <f>(Overall!B17-Overall!B15)/Overall!B15</f>
        <v>0.35897435897435898</v>
      </c>
      <c r="C11" s="3">
        <f>Table1[[#This Row],[percent_cases_increase_2_days]]-B10</f>
        <v>-0.64102564102564097</v>
      </c>
    </row>
    <row r="12" spans="1:3" x14ac:dyDescent="0.25">
      <c r="A12" s="1">
        <v>43913</v>
      </c>
      <c r="B12" s="3">
        <f>(Overall!B19-Overall!B17)/Overall!B17</f>
        <v>0.24213836477987422</v>
      </c>
      <c r="C12" s="3">
        <f>Table1[[#This Row],[percent_cases_increase_2_days]]-B11</f>
        <v>-0.11683599419448476</v>
      </c>
    </row>
    <row r="13" spans="1:3" x14ac:dyDescent="0.25">
      <c r="A13" s="1">
        <v>43915</v>
      </c>
      <c r="B13" s="3">
        <f>(Overall!B21-Overall!B19)/Overall!B19</f>
        <v>0.21518987341772153</v>
      </c>
      <c r="C13" s="3">
        <f>Table1[[#This Row],[percent_cases_increase_2_days]]-B12</f>
        <v>-2.6948491362152688E-2</v>
      </c>
    </row>
    <row r="14" spans="1:3" x14ac:dyDescent="0.25">
      <c r="A14" s="1">
        <v>43917</v>
      </c>
      <c r="B14" s="3">
        <f>(Overall!B23-Overall!B21)/Overall!B21</f>
        <v>0.32291666666666669</v>
      </c>
      <c r="C14" s="3">
        <f>Table1[[#This Row],[percent_cases_increase_2_days]]-B13</f>
        <v>0.10772679324894516</v>
      </c>
    </row>
    <row r="15" spans="1:3" x14ac:dyDescent="0.25">
      <c r="A15" s="1">
        <v>43919</v>
      </c>
      <c r="B15" s="3">
        <f>(Overall!B25-Overall!B23)/Overall!B23</f>
        <v>0.34173228346456691</v>
      </c>
      <c r="C15" s="3">
        <f>Table1[[#This Row],[percent_cases_increase_2_days]]-B14</f>
        <v>1.8815616797900225E-2</v>
      </c>
    </row>
    <row r="16" spans="1:3" x14ac:dyDescent="0.25">
      <c r="A16" s="1">
        <v>43921</v>
      </c>
      <c r="B16" s="3">
        <f>(Overall!B27-Overall!B25)/Overall!B25</f>
        <v>0.25</v>
      </c>
      <c r="C16" s="3">
        <f>Table1[[#This Row],[percent_cases_increase_2_days]]-B15</f>
        <v>-9.1732283464566911E-2</v>
      </c>
    </row>
    <row r="17" spans="1:3" x14ac:dyDescent="0.25">
      <c r="A17" s="1">
        <v>43923</v>
      </c>
      <c r="B17" s="3">
        <f>(Overall!B29-Overall!B27)/Overall!B27</f>
        <v>0.32769953051643191</v>
      </c>
      <c r="C17" s="3">
        <f>Table1[[#This Row],[percent_cases_increase_2_days]]-B16</f>
        <v>7.7699530516431914E-2</v>
      </c>
    </row>
    <row r="18" spans="1:3" x14ac:dyDescent="0.25">
      <c r="A18" s="1">
        <v>43925</v>
      </c>
      <c r="B18" s="3">
        <f>(Overall!B31-Overall!B29)/Overall!B29</f>
        <v>0.2347949080622348</v>
      </c>
      <c r="C18" s="3">
        <f>Table1[[#This Row],[percent_cases_increase_2_days]]-B17</f>
        <v>-9.2904622454197117E-2</v>
      </c>
    </row>
    <row r="19" spans="1:3" x14ac:dyDescent="0.25">
      <c r="A19" s="1">
        <v>43927</v>
      </c>
      <c r="B19" s="3">
        <f>(Overall!B33-Overall!B31)/Overall!B31</f>
        <v>0.46678121420389462</v>
      </c>
      <c r="C19" s="3">
        <f>Table1[[#This Row],[percent_cases_increase_2_days]]-B18</f>
        <v>0.23198630614165983</v>
      </c>
    </row>
    <row r="20" spans="1:3" x14ac:dyDescent="0.25">
      <c r="A20" s="1">
        <v>43929</v>
      </c>
      <c r="B20" s="3">
        <f>(Overall!B35-Overall!B33)/Overall!B33</f>
        <v>0.69543147208121825</v>
      </c>
      <c r="C20" s="3">
        <f>Table1[[#This Row],[percent_cases_increase_2_days]]-B19</f>
        <v>0.22865025787732363</v>
      </c>
    </row>
    <row r="21" spans="1:3" x14ac:dyDescent="0.25">
      <c r="A21" s="1">
        <v>43931</v>
      </c>
      <c r="B21" s="3">
        <f>(Overall!B37-Overall!B35)/Overall!B35</f>
        <v>0.35812989405803775</v>
      </c>
      <c r="C21" s="3">
        <f>Table1[[#This Row],[percent_cases_increase_2_days]]-B20</f>
        <v>-0.3373015780231805</v>
      </c>
    </row>
    <row r="22" spans="1:3" x14ac:dyDescent="0.25">
      <c r="A22" s="1">
        <v>43933</v>
      </c>
      <c r="B22" s="3">
        <f>(Overall!B39-Overall!B37)/Overall!B37</f>
        <v>0.27505511276920469</v>
      </c>
      <c r="C22" s="3">
        <f>Table1[[#This Row],[percent_cases_increase_2_days]]-B21</f>
        <v>-8.3074781288833055E-2</v>
      </c>
    </row>
    <row r="23" spans="1:3" x14ac:dyDescent="0.25">
      <c r="A23" s="1">
        <v>43935</v>
      </c>
      <c r="B23" s="3">
        <f>(Overall!B41-Overall!B39)/Overall!B39</f>
        <v>0.37026200292592099</v>
      </c>
      <c r="C23" s="3">
        <f>Table1[[#This Row],[percent_cases_increase_2_days]]-B22</f>
        <v>9.5206890156716295E-2</v>
      </c>
    </row>
    <row r="24" spans="1:3" x14ac:dyDescent="0.25">
      <c r="A24" s="1">
        <v>43937</v>
      </c>
      <c r="B24" s="3">
        <f>(Overall!B43-Overall!B41)/Overall!B41</f>
        <v>0.21236533048626613</v>
      </c>
      <c r="C24" s="3">
        <f>Table1[[#This Row],[percent_cases_increase_2_days]]-B23</f>
        <v>-0.15789667243965486</v>
      </c>
    </row>
    <row r="25" spans="1:3" x14ac:dyDescent="0.25">
      <c r="A25" s="1">
        <v>43939</v>
      </c>
      <c r="B25" s="3">
        <f>(Overall!B45-Overall!B43)/Overall!B43</f>
        <v>0.15443119045712914</v>
      </c>
      <c r="C25" s="3">
        <f>Table1[[#This Row],[percent_cases_increase_2_days]]-B24</f>
        <v>-5.7934140029136993E-2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Roldan, Alexis M</cp:lastModifiedBy>
  <dcterms:created xsi:type="dcterms:W3CDTF">2020-04-13T20:02:22Z</dcterms:created>
  <dcterms:modified xsi:type="dcterms:W3CDTF">2020-05-11T06:16:32Z</dcterms:modified>
</cp:coreProperties>
</file>