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VID_19_Peru\data\"/>
    </mc:Choice>
  </mc:AlternateContent>
  <xr:revisionPtr revIDLastSave="0" documentId="13_ncr:1_{71F8D9E4-20DC-44A1-A4E4-9877197FC91C}" xr6:coauthVersionLast="45" xr6:coauthVersionMax="45" xr10:uidLastSave="{00000000-0000-0000-0000-000000000000}"/>
  <bookViews>
    <workbookView xWindow="-120" yWindow="-120" windowWidth="37515" windowHeight="21840" xr2:uid="{E9E663FF-962C-4FB3-A815-5A696B3626DF}"/>
  </bookViews>
  <sheets>
    <sheet name="Overall" sheetId="1" r:id="rId1"/>
    <sheet name="Increase_per_2_day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4" i="1"/>
  <c r="I76" i="1"/>
  <c r="J76" i="1"/>
  <c r="K76" i="1"/>
  <c r="M77" i="1" s="1"/>
  <c r="I77" i="1"/>
  <c r="J77" i="1"/>
  <c r="L78" i="1" s="1"/>
  <c r="K77" i="1"/>
  <c r="L77" i="1"/>
  <c r="I78" i="1"/>
  <c r="J78" i="1"/>
  <c r="K78" i="1"/>
  <c r="I79" i="1"/>
  <c r="J79" i="1"/>
  <c r="K79" i="1"/>
  <c r="I80" i="1"/>
  <c r="J80" i="1"/>
  <c r="K80" i="1"/>
  <c r="M81" i="1" s="1"/>
  <c r="I81" i="1"/>
  <c r="J81" i="1"/>
  <c r="K81" i="1"/>
  <c r="E70" i="1"/>
  <c r="G70" i="1"/>
  <c r="E71" i="1"/>
  <c r="G71" i="1"/>
  <c r="E72" i="1"/>
  <c r="G72" i="1"/>
  <c r="E73" i="1"/>
  <c r="G73" i="1"/>
  <c r="E74" i="1"/>
  <c r="G74" i="1"/>
  <c r="E75" i="1"/>
  <c r="G75" i="1"/>
  <c r="E76" i="1"/>
  <c r="G76" i="1"/>
  <c r="E77" i="1"/>
  <c r="G77" i="1"/>
  <c r="E78" i="1"/>
  <c r="G78" i="1"/>
  <c r="E79" i="1"/>
  <c r="G79" i="1"/>
  <c r="E80" i="1"/>
  <c r="G80" i="1"/>
  <c r="E81" i="1"/>
  <c r="G81" i="1"/>
  <c r="M78" i="1" l="1"/>
  <c r="L79" i="1"/>
  <c r="L81" i="1"/>
  <c r="M79" i="1"/>
  <c r="M80" i="1"/>
  <c r="L80" i="1"/>
  <c r="M76" i="1"/>
  <c r="I70" i="1"/>
  <c r="J70" i="1"/>
  <c r="K70" i="1"/>
  <c r="I71" i="1"/>
  <c r="J71" i="1"/>
  <c r="K71" i="1"/>
  <c r="I72" i="1"/>
  <c r="J72" i="1"/>
  <c r="K72" i="1"/>
  <c r="L72" i="1"/>
  <c r="I73" i="1"/>
  <c r="J73" i="1"/>
  <c r="K73" i="1"/>
  <c r="I74" i="1"/>
  <c r="J74" i="1"/>
  <c r="K74" i="1"/>
  <c r="I75" i="1"/>
  <c r="J75" i="1"/>
  <c r="L76" i="1" s="1"/>
  <c r="K75" i="1"/>
  <c r="E69" i="1"/>
  <c r="G69" i="1"/>
  <c r="M71" i="1" l="1"/>
  <c r="L73" i="1"/>
  <c r="M75" i="1"/>
  <c r="L71" i="1"/>
  <c r="L75" i="1"/>
  <c r="M74" i="1"/>
  <c r="M72" i="1"/>
  <c r="L74" i="1"/>
  <c r="M73" i="1"/>
  <c r="I37" i="1"/>
  <c r="J37" i="1"/>
  <c r="K37" i="1"/>
  <c r="I38" i="1"/>
  <c r="J38" i="1"/>
  <c r="L38" i="1" s="1"/>
  <c r="K38" i="1"/>
  <c r="M39" i="1" s="1"/>
  <c r="I39" i="1"/>
  <c r="J39" i="1"/>
  <c r="K39" i="1"/>
  <c r="I40" i="1"/>
  <c r="J40" i="1"/>
  <c r="K40" i="1"/>
  <c r="I41" i="1"/>
  <c r="J41" i="1"/>
  <c r="L41" i="1" s="1"/>
  <c r="K41" i="1"/>
  <c r="I42" i="1"/>
  <c r="J42" i="1"/>
  <c r="K42" i="1"/>
  <c r="I43" i="1"/>
  <c r="J43" i="1"/>
  <c r="K43" i="1"/>
  <c r="M44" i="1" s="1"/>
  <c r="I44" i="1"/>
  <c r="J44" i="1"/>
  <c r="K44" i="1"/>
  <c r="I45" i="1"/>
  <c r="J45" i="1"/>
  <c r="K45" i="1"/>
  <c r="M45" i="1" s="1"/>
  <c r="I46" i="1"/>
  <c r="J46" i="1"/>
  <c r="K46" i="1"/>
  <c r="I47" i="1"/>
  <c r="J47" i="1"/>
  <c r="K47" i="1"/>
  <c r="I48" i="1"/>
  <c r="J48" i="1"/>
  <c r="K48" i="1"/>
  <c r="I49" i="1"/>
  <c r="J49" i="1"/>
  <c r="L49" i="1" s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L55" i="1" s="1"/>
  <c r="K54" i="1"/>
  <c r="M54" i="1" s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L59" i="1" s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L65" i="1" s="1"/>
  <c r="K65" i="1"/>
  <c r="I66" i="1"/>
  <c r="J66" i="1"/>
  <c r="K66" i="1"/>
  <c r="I67" i="1"/>
  <c r="J67" i="1"/>
  <c r="K67" i="1"/>
  <c r="I68" i="1"/>
  <c r="J68" i="1"/>
  <c r="L69" i="1" s="1"/>
  <c r="K68" i="1"/>
  <c r="I69" i="1"/>
  <c r="J69" i="1"/>
  <c r="L70" i="1" s="1"/>
  <c r="K69" i="1"/>
  <c r="M70" i="1" s="1"/>
  <c r="E59" i="1"/>
  <c r="G59" i="1"/>
  <c r="E60" i="1"/>
  <c r="G60" i="1"/>
  <c r="E61" i="1"/>
  <c r="G61" i="1"/>
  <c r="E62" i="1"/>
  <c r="G62" i="1"/>
  <c r="E63" i="1"/>
  <c r="G63" i="1"/>
  <c r="E64" i="1"/>
  <c r="G64" i="1"/>
  <c r="E65" i="1"/>
  <c r="G65" i="1"/>
  <c r="E66" i="1"/>
  <c r="G66" i="1"/>
  <c r="E67" i="1"/>
  <c r="G67" i="1"/>
  <c r="E68" i="1"/>
  <c r="G68" i="1"/>
  <c r="L57" i="1" l="1"/>
  <c r="L64" i="1"/>
  <c r="M57" i="1"/>
  <c r="M60" i="1"/>
  <c r="M65" i="1"/>
  <c r="L56" i="1"/>
  <c r="M53" i="1"/>
  <c r="M67" i="1"/>
  <c r="M61" i="1"/>
  <c r="L44" i="1"/>
  <c r="L66" i="1"/>
  <c r="L62" i="1"/>
  <c r="M51" i="1"/>
  <c r="M69" i="1"/>
  <c r="M64" i="1"/>
  <c r="L50" i="1"/>
  <c r="M48" i="1"/>
  <c r="M58" i="1"/>
  <c r="L53" i="1"/>
  <c r="L48" i="1"/>
  <c r="M68" i="1"/>
  <c r="M52" i="1"/>
  <c r="M41" i="1"/>
  <c r="L42" i="1"/>
  <c r="M66" i="1"/>
  <c r="M59" i="1"/>
  <c r="M49" i="1"/>
  <c r="M43" i="1"/>
  <c r="L67" i="1"/>
  <c r="M62" i="1"/>
  <c r="L51" i="1"/>
  <c r="M46" i="1"/>
  <c r="L43" i="1"/>
  <c r="L58" i="1"/>
  <c r="L63" i="1"/>
  <c r="L61" i="1"/>
  <c r="M56" i="1"/>
  <c r="L54" i="1"/>
  <c r="L46" i="1"/>
  <c r="L45" i="1"/>
  <c r="M40" i="1"/>
  <c r="M38" i="1"/>
  <c r="L40" i="1"/>
  <c r="L68" i="1"/>
  <c r="M63" i="1"/>
  <c r="L60" i="1"/>
  <c r="M55" i="1"/>
  <c r="L52" i="1"/>
  <c r="M47" i="1"/>
  <c r="M50" i="1"/>
  <c r="L47" i="1"/>
  <c r="M42" i="1"/>
  <c r="L39" i="1"/>
  <c r="G58" i="1"/>
  <c r="G56" i="1" l="1"/>
  <c r="G57" i="1"/>
  <c r="E57" i="1" l="1"/>
  <c r="E58" i="1"/>
  <c r="G47" i="1" l="1"/>
  <c r="G48" i="1"/>
  <c r="G49" i="1"/>
  <c r="G50" i="1"/>
  <c r="G51" i="1"/>
  <c r="G52" i="1"/>
  <c r="G53" i="1"/>
  <c r="G54" i="1"/>
  <c r="G55" i="1"/>
  <c r="E56" i="1"/>
  <c r="E55" i="1" l="1"/>
  <c r="E54" i="1"/>
  <c r="E53" i="1" l="1"/>
  <c r="E52" i="1"/>
  <c r="E51" i="1"/>
  <c r="E50" i="1" l="1"/>
  <c r="E49" i="1"/>
  <c r="E48" i="1" l="1"/>
  <c r="E47" i="1" l="1"/>
  <c r="G46" i="1" l="1"/>
  <c r="E46" i="1"/>
  <c r="B25" i="2" l="1"/>
  <c r="G45" i="1"/>
  <c r="E45" i="1"/>
  <c r="G44" i="1" l="1"/>
  <c r="E44" i="1"/>
  <c r="B24" i="2" l="1"/>
  <c r="C25" i="2" s="1"/>
  <c r="G43" i="1"/>
  <c r="E43" i="1"/>
  <c r="B22" i="2" l="1"/>
  <c r="B23" i="2"/>
  <c r="C24" i="2" s="1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23" i="2" l="1"/>
  <c r="G42" i="1"/>
  <c r="E42" i="1"/>
  <c r="G41" i="1" l="1"/>
  <c r="E41" i="1"/>
  <c r="M4" i="1" l="1"/>
  <c r="M5" i="1"/>
  <c r="M6" i="1"/>
  <c r="M7" i="1"/>
  <c r="M8" i="1"/>
  <c r="M9" i="1"/>
  <c r="M10" i="1"/>
  <c r="M11" i="1"/>
  <c r="M12" i="1"/>
  <c r="M13" i="1"/>
  <c r="M14" i="1"/>
  <c r="M15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E40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K17" i="1"/>
  <c r="K18" i="1"/>
  <c r="M18" i="1" s="1"/>
  <c r="K19" i="1"/>
  <c r="K20" i="1"/>
  <c r="K21" i="1"/>
  <c r="K22" i="1"/>
  <c r="K23" i="1"/>
  <c r="M23" i="1" s="1"/>
  <c r="K24" i="1"/>
  <c r="K25" i="1"/>
  <c r="K26" i="1"/>
  <c r="M26" i="1" s="1"/>
  <c r="K27" i="1"/>
  <c r="K28" i="1"/>
  <c r="K29" i="1"/>
  <c r="K30" i="1"/>
  <c r="K31" i="1"/>
  <c r="M31" i="1" s="1"/>
  <c r="K32" i="1"/>
  <c r="K33" i="1"/>
  <c r="K34" i="1"/>
  <c r="M34" i="1" s="1"/>
  <c r="K35" i="1"/>
  <c r="K36" i="1"/>
  <c r="K16" i="1"/>
  <c r="M16" i="1" s="1"/>
  <c r="C21" i="2"/>
  <c r="C18" i="2"/>
  <c r="C16" i="2"/>
  <c r="C14" i="2"/>
  <c r="C13" i="2"/>
  <c r="C6" i="2"/>
  <c r="M32" i="1" l="1"/>
  <c r="M24" i="1"/>
  <c r="M28" i="1"/>
  <c r="M20" i="1"/>
  <c r="M36" i="1"/>
  <c r="M37" i="1"/>
  <c r="M29" i="1"/>
  <c r="M21" i="1"/>
  <c r="M33" i="1"/>
  <c r="M25" i="1"/>
  <c r="M17" i="1"/>
  <c r="M30" i="1"/>
  <c r="M22" i="1"/>
  <c r="M35" i="1"/>
  <c r="M27" i="1"/>
  <c r="M19" i="1"/>
  <c r="C17" i="2"/>
  <c r="C8" i="2"/>
  <c r="C12" i="2"/>
  <c r="C19" i="2"/>
  <c r="C9" i="2"/>
  <c r="C10" i="2"/>
  <c r="C11" i="2"/>
  <c r="C20" i="2"/>
  <c r="C7" i="2"/>
  <c r="C15" i="2"/>
  <c r="C22" i="2"/>
  <c r="J36" i="1"/>
  <c r="L37" i="1" s="1"/>
  <c r="J35" i="1"/>
  <c r="L36" i="1" s="1"/>
  <c r="J34" i="1"/>
  <c r="J33" i="1"/>
  <c r="J32" i="1"/>
  <c r="J31" i="1"/>
  <c r="J30" i="1"/>
  <c r="J29" i="1"/>
  <c r="J28" i="1"/>
  <c r="J27" i="1"/>
  <c r="L28" i="1" s="1"/>
  <c r="J26" i="1"/>
  <c r="J25" i="1"/>
  <c r="J24" i="1"/>
  <c r="J23" i="1"/>
  <c r="J22" i="1"/>
  <c r="J21" i="1"/>
  <c r="J20" i="1"/>
  <c r="J19" i="1"/>
  <c r="L20" i="1" s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L5" i="1" l="1"/>
  <c r="L11" i="1"/>
  <c r="L19" i="1"/>
  <c r="L27" i="1"/>
  <c r="L35" i="1"/>
  <c r="L8" i="1"/>
  <c r="L16" i="1"/>
  <c r="L24" i="1"/>
  <c r="L32" i="1"/>
  <c r="L12" i="1"/>
  <c r="L13" i="1"/>
  <c r="L21" i="1"/>
  <c r="L29" i="1"/>
  <c r="L7" i="1"/>
  <c r="L15" i="1"/>
  <c r="L23" i="1"/>
  <c r="L31" i="1"/>
  <c r="L6" i="1"/>
  <c r="L14" i="1"/>
  <c r="L22" i="1"/>
  <c r="L30" i="1"/>
  <c r="L9" i="1"/>
  <c r="L17" i="1"/>
  <c r="L25" i="1"/>
  <c r="L33" i="1"/>
  <c r="L4" i="1"/>
  <c r="L10" i="1"/>
  <c r="L18" i="1"/>
  <c r="L26" i="1"/>
  <c r="L34" i="1"/>
  <c r="C5" i="2"/>
  <c r="C4" i="2"/>
</calcChain>
</file>

<file path=xl/sharedStrings.xml><?xml version="1.0" encoding="utf-8"?>
<sst xmlns="http://schemas.openxmlformats.org/spreadsheetml/2006/main" count="16" uniqueCount="15">
  <si>
    <t>Date</t>
  </si>
  <si>
    <t>percent_death_increase_per_day</t>
  </si>
  <si>
    <t>increase_index_percent</t>
  </si>
  <si>
    <t>percent_cases_increase_2_days</t>
  </si>
  <si>
    <t>Deaths_Total</t>
  </si>
  <si>
    <t>Death_Daily</t>
  </si>
  <si>
    <t>Peru_Total_Cases</t>
  </si>
  <si>
    <t>Lima_Total_Cases</t>
  </si>
  <si>
    <t>Peru_cases_increase</t>
  </si>
  <si>
    <t>Lima_cases_increase</t>
  </si>
  <si>
    <t>percent_cases_increase_per_day_Peru</t>
  </si>
  <si>
    <t>increase_index_case_percent_Peru</t>
  </si>
  <si>
    <t>increase_index_death_percent)Peru</t>
  </si>
  <si>
    <t>Peru_molecular_daily</t>
  </si>
  <si>
    <t>Peru_molecular_total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</si>
</sst>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4" fontId="0" fillId="2" borderId="0" xfId="0" applyNumberFormat="1" applyFill="1"/>
    <xf numFmtId="3" fontId="0" fillId="2" borderId="0" xfId="0" applyNumberFormat="1" applyFill="1"/>
    <xf numFmtId="0" fontId="0" fillId="2" borderId="0" xfId="0" applyFill="1"/>
    <xf numFmtId="164" fontId="0" fillId="2" borderId="0" xfId="1" applyNumberFormat="1" applyFont="1" applyFill="1"/>
    <xf numFmtId="164" fontId="0" fillId="2" borderId="0" xfId="0" applyNumberFormat="1" applyFill="1"/>
  </cellXfs>
  <cellStyles count="2">
    <cellStyle name="Normal" xfId="0" builtinId="0"/>
    <cellStyle name="Percent" xfId="1" builtinId="5"/>
  </cellStyles>
  <dxfs count="11">
    <dxf>
      <numFmt numFmtId="3" formatCode="#,##0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19" formatCode="m/d/yyyy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0" formatCode="General"/>
    </dxf>
    <dxf>
      <numFmt numFmtId="3" formatCode="#,##0"/>
    </dxf>
    <dxf>
      <numFmt numFmtId="3" formatCode="#,##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48D455-DA9D-47A9-B2C2-02BF4A311BB6}" name="Table2" displayName="Table2" ref="A2:M81" totalsRowShown="0">
  <autoFilter ref="A2:M81" xr:uid="{0C6F7133-C408-4FF7-8E35-FFDEDE7B3DB7}"/>
  <tableColumns count="13">
    <tableColumn id="1" xr3:uid="{E90C15C9-F26D-4AF9-99B5-C9924922BACC}" name="Date" dataDxfId="10"/>
    <tableColumn id="2" xr3:uid="{5B9BB910-E08E-4450-A827-C57B59F5CAEF}" name="Peru_Total_Cases" dataDxfId="9"/>
    <tableColumn id="3" xr3:uid="{13028CD1-DE1A-4208-ACE2-9DA5496112A9}" name="Lima_Total_Cases" dataDxfId="8"/>
    <tableColumn id="12" xr3:uid="{F3BB18DD-BA5F-4097-8AF0-F6CD34E5D983}" name="Peru_molecular_total" dataDxfId="0"/>
    <tableColumn id="4" xr3:uid="{4F5534B3-53D4-4F96-83A8-4D469DDA7E33}" name="Peru_cases_increase">
      <calculatedColumnFormula>B3-B2</calculatedColumnFormula>
    </tableColumn>
    <tableColumn id="13" xr3:uid="{F92B5440-3392-4AD1-87E7-CBF8314374E4}" name="Peru_molecular_daily"/>
    <tableColumn id="10" xr3:uid="{814CD7A2-E2B8-4F27-BF76-6E5CA3EFC99B}" name="Lima_cases_increase"/>
    <tableColumn id="5" xr3:uid="{785FEA94-F5A7-480B-B9C1-CEA3956F672B}" name="Deaths_Total"/>
    <tableColumn id="9" xr3:uid="{8D73EAC8-B503-480D-9B14-6329C01FC91B}" name="Death_Daily" dataDxfId="7">
      <calculatedColumnFormula>H4-Table2[[#This Row],[Deaths_Total]]</calculatedColumnFormula>
    </tableColumn>
    <tableColumn id="6" xr3:uid="{92F90AFF-E351-4665-BDF9-F42D75B8EBEA}" name="percent_cases_increase_per_day_Peru" dataDxfId="6" dataCellStyle="Percent">
      <calculatedColumnFormula>(B3-B2)/B2</calculatedColumnFormula>
    </tableColumn>
    <tableColumn id="7" xr3:uid="{293847EA-365D-465A-8E10-10B7D3C72E2D}" name="percent_death_increase_per_day" dataDxfId="5" dataCellStyle="Percent">
      <calculatedColumnFormula>(H3-H2)/H2</calculatedColumnFormula>
    </tableColumn>
    <tableColumn id="8" xr3:uid="{9D3A5133-D104-4C87-8669-BAE2E03AC364}" name="increase_index_case_percent_Peru" dataDxfId="4" dataCellStyle="Percent">
      <calculatedColumnFormula>J4-Table2[[#This Row],[percent_cases_increase_per_day_Peru]]</calculatedColumnFormula>
    </tableColumn>
    <tableColumn id="11" xr3:uid="{EE951CC3-AB73-4C07-A178-DA6FC94D1452}" name="increase_index_death_percent)Peru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B3ED22-D3EE-4395-B893-A12C8D426BC2}" name="Table1" displayName="Table1" ref="A2:C25" totalsRowShown="0">
  <autoFilter ref="A2:C25" xr:uid="{E74F5823-28E9-4B6C-B83E-90F5BFC297D4}"/>
  <tableColumns count="3">
    <tableColumn id="1" xr3:uid="{6D602839-31DA-4F16-82B8-72AC4F201175}" name="Date" dataDxfId="3"/>
    <tableColumn id="2" xr3:uid="{1487B9CD-F8D3-46EE-831C-F6E95AD19EFF}" name="percent_cases_increase_2_days" dataDxfId="2" dataCellStyle="Percent"/>
    <tableColumn id="3" xr3:uid="{34831424-9615-47F2-9B47-8FC43E606923}" name="increase_index_percent" dataDxfId="1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1914-F8EA-43AC-8B92-D250E80551E9}">
  <dimension ref="A2:R81"/>
  <sheetViews>
    <sheetView tabSelected="1" topLeftCell="A25" workbookViewId="0">
      <selection activeCell="M36" sqref="M36"/>
    </sheetView>
  </sheetViews>
  <sheetFormatPr defaultRowHeight="15" x14ac:dyDescent="0.25"/>
  <cols>
    <col min="1" max="1" width="9.7109375" bestFit="1" customWidth="1"/>
    <col min="2" max="3" width="19" bestFit="1" customWidth="1"/>
    <col min="4" max="7" width="21.85546875" bestFit="1" customWidth="1"/>
    <col min="8" max="8" width="14.85546875" style="3" bestFit="1" customWidth="1"/>
    <col min="9" max="9" width="14" style="3" bestFit="1" customWidth="1"/>
    <col min="10" max="10" width="38.42578125" style="3" bestFit="1" customWidth="1"/>
    <col min="11" max="11" width="33.5703125" bestFit="1" customWidth="1"/>
    <col min="12" max="12" width="35.28515625" bestFit="1" customWidth="1"/>
    <col min="13" max="13" width="36.42578125" bestFit="1" customWidth="1"/>
  </cols>
  <sheetData>
    <row r="2" spans="1:18" x14ac:dyDescent="0.25">
      <c r="A2" t="s">
        <v>0</v>
      </c>
      <c r="B2" t="s">
        <v>6</v>
      </c>
      <c r="C2" t="s">
        <v>7</v>
      </c>
      <c r="D2" t="s">
        <v>14</v>
      </c>
      <c r="E2" t="s">
        <v>8</v>
      </c>
      <c r="F2" t="s">
        <v>13</v>
      </c>
      <c r="G2" t="s">
        <v>9</v>
      </c>
      <c r="H2" t="s">
        <v>4</v>
      </c>
      <c r="I2" t="s">
        <v>5</v>
      </c>
      <c r="J2" s="3" t="s">
        <v>10</v>
      </c>
      <c r="K2" s="3" t="s">
        <v>1</v>
      </c>
      <c r="L2" s="3" t="s">
        <v>11</v>
      </c>
      <c r="M2" s="3" t="s">
        <v>12</v>
      </c>
    </row>
    <row r="3" spans="1:18" x14ac:dyDescent="0.25">
      <c r="A3" s="1">
        <v>43897</v>
      </c>
      <c r="B3">
        <v>6</v>
      </c>
      <c r="C3">
        <v>6</v>
      </c>
      <c r="D3">
        <v>6</v>
      </c>
      <c r="E3">
        <v>6</v>
      </c>
      <c r="F3">
        <v>6</v>
      </c>
      <c r="G3">
        <v>6</v>
      </c>
      <c r="H3">
        <v>0</v>
      </c>
      <c r="I3">
        <v>0</v>
      </c>
      <c r="J3" s="3">
        <v>0</v>
      </c>
      <c r="K3" s="3">
        <v>0</v>
      </c>
      <c r="L3" s="3">
        <v>0</v>
      </c>
      <c r="M3" s="4">
        <v>0</v>
      </c>
    </row>
    <row r="4" spans="1:18" x14ac:dyDescent="0.25">
      <c r="A4" s="1">
        <v>43898</v>
      </c>
      <c r="B4">
        <v>7</v>
      </c>
      <c r="C4">
        <v>6</v>
      </c>
      <c r="D4">
        <v>7</v>
      </c>
      <c r="E4">
        <f>B4-B3</f>
        <v>1</v>
      </c>
      <c r="F4">
        <f>Table2[[#This Row],[Peru_molecular_total]]-D3</f>
        <v>1</v>
      </c>
      <c r="G4">
        <f>Table2[[#This Row],[Lima_Total_Cases]]-C3</f>
        <v>0</v>
      </c>
      <c r="H4">
        <v>0</v>
      </c>
      <c r="I4">
        <f>Table2[[#This Row],[Deaths_Total]]-H3</f>
        <v>0</v>
      </c>
      <c r="J4" s="3">
        <f>(B4-B3)/B3</f>
        <v>0.16666666666666666</v>
      </c>
      <c r="K4" s="3">
        <v>0</v>
      </c>
      <c r="L4" s="3">
        <f>Table2[[#This Row],[percent_cases_increase_per_day_Peru]]-J3</f>
        <v>0.16666666666666666</v>
      </c>
      <c r="M4" s="4">
        <f>Table2[[#This Row],[percent_death_increase_per_day]]-K3</f>
        <v>0</v>
      </c>
      <c r="R4" s="1"/>
    </row>
    <row r="5" spans="1:18" x14ac:dyDescent="0.25">
      <c r="A5" s="1">
        <v>43899</v>
      </c>
      <c r="B5">
        <v>9</v>
      </c>
      <c r="C5">
        <v>8</v>
      </c>
      <c r="D5">
        <v>9</v>
      </c>
      <c r="E5">
        <f>B5-B4</f>
        <v>2</v>
      </c>
      <c r="F5">
        <f>Table2[[#This Row],[Peru_molecular_total]]-D4</f>
        <v>2</v>
      </c>
      <c r="G5">
        <f>Table2[[#This Row],[Lima_Total_Cases]]-C4</f>
        <v>2</v>
      </c>
      <c r="H5">
        <v>0</v>
      </c>
      <c r="I5">
        <f>Table2[[#This Row],[Deaths_Total]]-H4</f>
        <v>0</v>
      </c>
      <c r="J5" s="3">
        <f>(B5-B4)/B4</f>
        <v>0.2857142857142857</v>
      </c>
      <c r="K5" s="3">
        <v>0</v>
      </c>
      <c r="L5" s="3">
        <f>Table2[[#This Row],[percent_cases_increase_per_day_Peru]]-J4</f>
        <v>0.11904761904761904</v>
      </c>
      <c r="M5" s="4">
        <f>Table2[[#This Row],[percent_death_increase_per_day]]-K4</f>
        <v>0</v>
      </c>
    </row>
    <row r="6" spans="1:18" x14ac:dyDescent="0.25">
      <c r="A6" s="1">
        <v>43900</v>
      </c>
      <c r="B6">
        <v>11</v>
      </c>
      <c r="C6">
        <v>8</v>
      </c>
      <c r="D6">
        <v>11</v>
      </c>
      <c r="E6">
        <f>B6-B5</f>
        <v>2</v>
      </c>
      <c r="F6">
        <f>Table2[[#This Row],[Peru_molecular_total]]-D5</f>
        <v>2</v>
      </c>
      <c r="G6">
        <f>Table2[[#This Row],[Lima_Total_Cases]]-C5</f>
        <v>0</v>
      </c>
      <c r="H6">
        <v>0</v>
      </c>
      <c r="I6">
        <f>Table2[[#This Row],[Deaths_Total]]-H5</f>
        <v>0</v>
      </c>
      <c r="J6" s="3">
        <f>(B6-B5)/B5</f>
        <v>0.22222222222222221</v>
      </c>
      <c r="K6" s="3">
        <v>0</v>
      </c>
      <c r="L6" s="3">
        <f>Table2[[#This Row],[percent_cases_increase_per_day_Peru]]-J5</f>
        <v>-6.3492063492063489E-2</v>
      </c>
      <c r="M6" s="4">
        <f>Table2[[#This Row],[percent_death_increase_per_day]]-K5</f>
        <v>0</v>
      </c>
      <c r="R6" s="1"/>
    </row>
    <row r="7" spans="1:18" x14ac:dyDescent="0.25">
      <c r="A7" s="1">
        <v>43901</v>
      </c>
      <c r="B7">
        <v>15</v>
      </c>
      <c r="C7">
        <v>11</v>
      </c>
      <c r="D7">
        <v>15</v>
      </c>
      <c r="E7">
        <f>B7-B6</f>
        <v>4</v>
      </c>
      <c r="F7">
        <f>Table2[[#This Row],[Peru_molecular_total]]-D6</f>
        <v>4</v>
      </c>
      <c r="G7">
        <f>Table2[[#This Row],[Lima_Total_Cases]]-C6</f>
        <v>3</v>
      </c>
      <c r="H7">
        <v>0</v>
      </c>
      <c r="I7">
        <f>Table2[[#This Row],[Deaths_Total]]-H6</f>
        <v>0</v>
      </c>
      <c r="J7" s="3">
        <f>(B7-B6)/B6</f>
        <v>0.36363636363636365</v>
      </c>
      <c r="K7" s="3">
        <v>0</v>
      </c>
      <c r="L7" s="3">
        <f>Table2[[#This Row],[percent_cases_increase_per_day_Peru]]-J6</f>
        <v>0.14141414141414144</v>
      </c>
      <c r="M7" s="4">
        <f>Table2[[#This Row],[percent_death_increase_per_day]]-K6</f>
        <v>0</v>
      </c>
    </row>
    <row r="8" spans="1:18" x14ac:dyDescent="0.25">
      <c r="A8" s="1">
        <v>43902</v>
      </c>
      <c r="B8">
        <v>22</v>
      </c>
      <c r="C8">
        <v>17</v>
      </c>
      <c r="D8">
        <v>22</v>
      </c>
      <c r="E8">
        <f>B8-B7</f>
        <v>7</v>
      </c>
      <c r="F8">
        <f>Table2[[#This Row],[Peru_molecular_total]]-D7</f>
        <v>7</v>
      </c>
      <c r="G8">
        <f>Table2[[#This Row],[Lima_Total_Cases]]-C7</f>
        <v>6</v>
      </c>
      <c r="H8">
        <v>0</v>
      </c>
      <c r="I8">
        <f>Table2[[#This Row],[Deaths_Total]]-H7</f>
        <v>0</v>
      </c>
      <c r="J8" s="3">
        <f>(B8-B7)/B7</f>
        <v>0.46666666666666667</v>
      </c>
      <c r="K8" s="3">
        <v>0</v>
      </c>
      <c r="L8" s="3">
        <f>Table2[[#This Row],[percent_cases_increase_per_day_Peru]]-J7</f>
        <v>0.10303030303030303</v>
      </c>
      <c r="M8" s="4">
        <f>Table2[[#This Row],[percent_death_increase_per_day]]-K7</f>
        <v>0</v>
      </c>
      <c r="R8" s="1"/>
    </row>
    <row r="9" spans="1:18" x14ac:dyDescent="0.25">
      <c r="A9" s="1">
        <v>43903</v>
      </c>
      <c r="B9">
        <v>38</v>
      </c>
      <c r="C9">
        <v>32</v>
      </c>
      <c r="D9">
        <v>38</v>
      </c>
      <c r="E9">
        <f>B9-B8</f>
        <v>16</v>
      </c>
      <c r="F9">
        <f>Table2[[#This Row],[Peru_molecular_total]]-D8</f>
        <v>16</v>
      </c>
      <c r="G9">
        <f>Table2[[#This Row],[Lima_Total_Cases]]-C8</f>
        <v>15</v>
      </c>
      <c r="H9">
        <v>0</v>
      </c>
      <c r="I9">
        <f>Table2[[#This Row],[Deaths_Total]]-H8</f>
        <v>0</v>
      </c>
      <c r="J9" s="3">
        <f>(B9-B8)/B8</f>
        <v>0.72727272727272729</v>
      </c>
      <c r="K9" s="3">
        <v>0</v>
      </c>
      <c r="L9" s="3">
        <f>Table2[[#This Row],[percent_cases_increase_per_day_Peru]]-J8</f>
        <v>0.26060606060606062</v>
      </c>
      <c r="M9" s="4">
        <f>Table2[[#This Row],[percent_death_increase_per_day]]-K8</f>
        <v>0</v>
      </c>
    </row>
    <row r="10" spans="1:18" x14ac:dyDescent="0.25">
      <c r="A10" s="1">
        <v>43904</v>
      </c>
      <c r="B10">
        <v>43</v>
      </c>
      <c r="C10">
        <v>37</v>
      </c>
      <c r="D10">
        <v>43</v>
      </c>
      <c r="E10">
        <f>B10-B9</f>
        <v>5</v>
      </c>
      <c r="F10">
        <f>Table2[[#This Row],[Peru_molecular_total]]-D9</f>
        <v>5</v>
      </c>
      <c r="G10">
        <f>Table2[[#This Row],[Lima_Total_Cases]]-C9</f>
        <v>5</v>
      </c>
      <c r="H10">
        <v>0</v>
      </c>
      <c r="I10">
        <f>Table2[[#This Row],[Deaths_Total]]-H9</f>
        <v>0</v>
      </c>
      <c r="J10" s="3">
        <f>(B10-B9)/B9</f>
        <v>0.13157894736842105</v>
      </c>
      <c r="K10" s="3">
        <v>0</v>
      </c>
      <c r="L10" s="3">
        <f>Table2[[#This Row],[percent_cases_increase_per_day_Peru]]-J9</f>
        <v>-0.59569377990430628</v>
      </c>
      <c r="M10" s="4">
        <f>Table2[[#This Row],[percent_death_increase_per_day]]-K9</f>
        <v>0</v>
      </c>
      <c r="R10" s="1"/>
    </row>
    <row r="11" spans="1:18" x14ac:dyDescent="0.25">
      <c r="A11" s="1">
        <v>43905</v>
      </c>
      <c r="B11">
        <v>71</v>
      </c>
      <c r="C11">
        <v>58</v>
      </c>
      <c r="D11">
        <v>71</v>
      </c>
      <c r="E11">
        <f>B11-B10</f>
        <v>28</v>
      </c>
      <c r="F11">
        <f>Table2[[#This Row],[Peru_molecular_total]]-D10</f>
        <v>28</v>
      </c>
      <c r="G11">
        <f>Table2[[#This Row],[Lima_Total_Cases]]-C10</f>
        <v>21</v>
      </c>
      <c r="H11">
        <v>0</v>
      </c>
      <c r="I11">
        <f>Table2[[#This Row],[Deaths_Total]]-H10</f>
        <v>0</v>
      </c>
      <c r="J11" s="3">
        <f>(B11-B10)/B10</f>
        <v>0.65116279069767447</v>
      </c>
      <c r="K11" s="3">
        <v>0</v>
      </c>
      <c r="L11" s="3">
        <f>Table2[[#This Row],[percent_cases_increase_per_day_Peru]]-J10</f>
        <v>0.51958384332925345</v>
      </c>
      <c r="M11" s="4">
        <f>Table2[[#This Row],[percent_death_increase_per_day]]-K10</f>
        <v>0</v>
      </c>
    </row>
    <row r="12" spans="1:18" x14ac:dyDescent="0.25">
      <c r="A12" s="1">
        <v>43906</v>
      </c>
      <c r="B12">
        <v>86</v>
      </c>
      <c r="C12">
        <v>70</v>
      </c>
      <c r="D12">
        <v>86</v>
      </c>
      <c r="E12">
        <f>B12-B11</f>
        <v>15</v>
      </c>
      <c r="F12">
        <f>Table2[[#This Row],[Peru_molecular_total]]-D11</f>
        <v>15</v>
      </c>
      <c r="G12">
        <f>Table2[[#This Row],[Lima_Total_Cases]]-C11</f>
        <v>12</v>
      </c>
      <c r="H12">
        <v>0</v>
      </c>
      <c r="I12">
        <f>Table2[[#This Row],[Deaths_Total]]-H11</f>
        <v>0</v>
      </c>
      <c r="J12" s="3">
        <f>(B12-B11)/B11</f>
        <v>0.21126760563380281</v>
      </c>
      <c r="K12" s="3">
        <v>0</v>
      </c>
      <c r="L12" s="3">
        <f>Table2[[#This Row],[percent_cases_increase_per_day_Peru]]-J11</f>
        <v>-0.43989518506387165</v>
      </c>
      <c r="M12" s="4">
        <f>Table2[[#This Row],[percent_death_increase_per_day]]-K11</f>
        <v>0</v>
      </c>
      <c r="R12" s="1"/>
    </row>
    <row r="13" spans="1:18" x14ac:dyDescent="0.25">
      <c r="A13" s="1">
        <v>43907</v>
      </c>
      <c r="B13">
        <v>117</v>
      </c>
      <c r="C13">
        <v>96</v>
      </c>
      <c r="D13">
        <v>117</v>
      </c>
      <c r="E13">
        <f>B13-B12</f>
        <v>31</v>
      </c>
      <c r="F13">
        <f>Table2[[#This Row],[Peru_molecular_total]]-D12</f>
        <v>31</v>
      </c>
      <c r="G13">
        <f>Table2[[#This Row],[Lima_Total_Cases]]-C12</f>
        <v>26</v>
      </c>
      <c r="H13">
        <v>0</v>
      </c>
      <c r="I13">
        <f>Table2[[#This Row],[Deaths_Total]]-H12</f>
        <v>0</v>
      </c>
      <c r="J13" s="3">
        <f>(B13-B12)/B12</f>
        <v>0.36046511627906974</v>
      </c>
      <c r="K13" s="3">
        <v>0</v>
      </c>
      <c r="L13" s="3">
        <f>Table2[[#This Row],[percent_cases_increase_per_day_Peru]]-J12</f>
        <v>0.14919751064526693</v>
      </c>
      <c r="M13" s="4">
        <f>Table2[[#This Row],[percent_death_increase_per_day]]-K12</f>
        <v>0</v>
      </c>
    </row>
    <row r="14" spans="1:18" x14ac:dyDescent="0.25">
      <c r="A14" s="1">
        <v>43908</v>
      </c>
      <c r="B14">
        <v>145</v>
      </c>
      <c r="C14">
        <v>111</v>
      </c>
      <c r="D14">
        <v>145</v>
      </c>
      <c r="E14">
        <f>B14-B13</f>
        <v>28</v>
      </c>
      <c r="F14">
        <f>Table2[[#This Row],[Peru_molecular_total]]-D13</f>
        <v>28</v>
      </c>
      <c r="G14">
        <f>Table2[[#This Row],[Lima_Total_Cases]]-C13</f>
        <v>15</v>
      </c>
      <c r="H14">
        <v>0</v>
      </c>
      <c r="I14">
        <f>Table2[[#This Row],[Deaths_Total]]-H13</f>
        <v>0</v>
      </c>
      <c r="J14" s="3">
        <f>(B14-B13)/B13</f>
        <v>0.23931623931623933</v>
      </c>
      <c r="K14" s="3">
        <v>0</v>
      </c>
      <c r="L14" s="3">
        <f>Table2[[#This Row],[percent_cases_increase_per_day_Peru]]-J13</f>
        <v>-0.12114887696283042</v>
      </c>
      <c r="M14" s="4">
        <f>Table2[[#This Row],[percent_death_increase_per_day]]-K13</f>
        <v>0</v>
      </c>
      <c r="R14" s="1"/>
    </row>
    <row r="15" spans="1:18" x14ac:dyDescent="0.25">
      <c r="A15" s="1">
        <v>43909</v>
      </c>
      <c r="B15">
        <v>234</v>
      </c>
      <c r="C15">
        <v>194</v>
      </c>
      <c r="D15">
        <v>234</v>
      </c>
      <c r="E15">
        <f>B15-B14</f>
        <v>89</v>
      </c>
      <c r="F15">
        <f>Table2[[#This Row],[Peru_molecular_total]]-D14</f>
        <v>89</v>
      </c>
      <c r="G15">
        <f>Table2[[#This Row],[Lima_Total_Cases]]-C14</f>
        <v>83</v>
      </c>
      <c r="H15">
        <v>3</v>
      </c>
      <c r="I15">
        <f>Table2[[#This Row],[Deaths_Total]]-H14</f>
        <v>3</v>
      </c>
      <c r="J15" s="3">
        <f>(B15-B14)/B14</f>
        <v>0.61379310344827587</v>
      </c>
      <c r="K15" s="3">
        <v>0</v>
      </c>
      <c r="L15" s="3">
        <f>Table2[[#This Row],[percent_cases_increase_per_day_Peru]]-J14</f>
        <v>0.37447686413203651</v>
      </c>
      <c r="M15" s="4">
        <f>Table2[[#This Row],[percent_death_increase_per_day]]-K14</f>
        <v>0</v>
      </c>
    </row>
    <row r="16" spans="1:18" x14ac:dyDescent="0.25">
      <c r="A16" s="1">
        <v>43910</v>
      </c>
      <c r="B16">
        <v>263</v>
      </c>
      <c r="C16">
        <v>212</v>
      </c>
      <c r="D16">
        <v>263</v>
      </c>
      <c r="E16">
        <f>B16-B15</f>
        <v>29</v>
      </c>
      <c r="F16">
        <f>Table2[[#This Row],[Peru_molecular_total]]-D15</f>
        <v>29</v>
      </c>
      <c r="G16">
        <f>Table2[[#This Row],[Lima_Total_Cases]]-C15</f>
        <v>18</v>
      </c>
      <c r="H16">
        <v>4</v>
      </c>
      <c r="I16">
        <f>Table2[[#This Row],[Deaths_Total]]-H15</f>
        <v>1</v>
      </c>
      <c r="J16" s="3">
        <f>(B16-B15)/B15</f>
        <v>0.12393162393162394</v>
      </c>
      <c r="K16" s="3">
        <f>(H16-H15)/H15</f>
        <v>0.33333333333333331</v>
      </c>
      <c r="L16" s="3">
        <f>Table2[[#This Row],[percent_cases_increase_per_day_Peru]]-J15</f>
        <v>-0.48986147951665193</v>
      </c>
      <c r="M16" s="4">
        <f>Table2[[#This Row],[percent_death_increase_per_day]]-K15</f>
        <v>0.33333333333333331</v>
      </c>
      <c r="R16" s="1"/>
    </row>
    <row r="17" spans="1:18" x14ac:dyDescent="0.25">
      <c r="A17" s="1">
        <v>43911</v>
      </c>
      <c r="B17">
        <v>318</v>
      </c>
      <c r="C17">
        <v>241</v>
      </c>
      <c r="D17">
        <v>318</v>
      </c>
      <c r="E17">
        <f>B17-B16</f>
        <v>55</v>
      </c>
      <c r="F17">
        <f>Table2[[#This Row],[Peru_molecular_total]]-D16</f>
        <v>55</v>
      </c>
      <c r="G17">
        <f>Table2[[#This Row],[Lima_Total_Cases]]-C16</f>
        <v>29</v>
      </c>
      <c r="H17">
        <v>5</v>
      </c>
      <c r="I17">
        <f>Table2[[#This Row],[Deaths_Total]]-H16</f>
        <v>1</v>
      </c>
      <c r="J17" s="3">
        <f>(B17-B16)/B16</f>
        <v>0.20912547528517111</v>
      </c>
      <c r="K17" s="3">
        <f t="shared" ref="K17:K36" si="0">(H17-H16)/H16</f>
        <v>0.25</v>
      </c>
      <c r="L17" s="3">
        <f>Table2[[#This Row],[percent_cases_increase_per_day_Peru]]-J16</f>
        <v>8.5193851353547179E-2</v>
      </c>
      <c r="M17" s="4">
        <f>Table2[[#This Row],[percent_death_increase_per_day]]-K16</f>
        <v>-8.3333333333333315E-2</v>
      </c>
    </row>
    <row r="18" spans="1:18" x14ac:dyDescent="0.25">
      <c r="A18" s="1">
        <v>43912</v>
      </c>
      <c r="B18">
        <v>361</v>
      </c>
      <c r="C18">
        <v>278</v>
      </c>
      <c r="D18">
        <v>361</v>
      </c>
      <c r="E18">
        <f>B18-B17</f>
        <v>43</v>
      </c>
      <c r="F18">
        <f>Table2[[#This Row],[Peru_molecular_total]]-D17</f>
        <v>43</v>
      </c>
      <c r="G18">
        <f>Table2[[#This Row],[Lima_Total_Cases]]-C17</f>
        <v>37</v>
      </c>
      <c r="H18">
        <v>5</v>
      </c>
      <c r="I18">
        <f>Table2[[#This Row],[Deaths_Total]]-H17</f>
        <v>0</v>
      </c>
      <c r="J18" s="3">
        <f>(B18-B17)/B17</f>
        <v>0.13522012578616352</v>
      </c>
      <c r="K18" s="3">
        <f t="shared" si="0"/>
        <v>0</v>
      </c>
      <c r="L18" s="3">
        <f>Table2[[#This Row],[percent_cases_increase_per_day_Peru]]-J17</f>
        <v>-7.3905349499007594E-2</v>
      </c>
      <c r="M18" s="4">
        <f>Table2[[#This Row],[percent_death_increase_per_day]]-K17</f>
        <v>-0.25</v>
      </c>
    </row>
    <row r="19" spans="1:18" x14ac:dyDescent="0.25">
      <c r="A19" s="1">
        <v>43913</v>
      </c>
      <c r="B19">
        <v>395</v>
      </c>
      <c r="C19">
        <v>307</v>
      </c>
      <c r="D19">
        <v>395</v>
      </c>
      <c r="E19">
        <f>B19-B18</f>
        <v>34</v>
      </c>
      <c r="F19">
        <f>Table2[[#This Row],[Peru_molecular_total]]-D18</f>
        <v>34</v>
      </c>
      <c r="G19">
        <f>Table2[[#This Row],[Lima_Total_Cases]]-C18</f>
        <v>29</v>
      </c>
      <c r="H19">
        <v>5</v>
      </c>
      <c r="I19">
        <f>Table2[[#This Row],[Deaths_Total]]-H18</f>
        <v>0</v>
      </c>
      <c r="J19" s="3">
        <f>(B19-B18)/B18</f>
        <v>9.4182825484764546E-2</v>
      </c>
      <c r="K19" s="3">
        <f t="shared" si="0"/>
        <v>0</v>
      </c>
      <c r="L19" s="3">
        <f>Table2[[#This Row],[percent_cases_increase_per_day_Peru]]-J18</f>
        <v>-4.1037300301398974E-2</v>
      </c>
      <c r="M19" s="4">
        <f>Table2[[#This Row],[percent_death_increase_per_day]]-K18</f>
        <v>0</v>
      </c>
      <c r="R19" s="1"/>
    </row>
    <row r="20" spans="1:18" x14ac:dyDescent="0.25">
      <c r="A20" s="1">
        <v>43914</v>
      </c>
      <c r="B20">
        <v>416</v>
      </c>
      <c r="C20">
        <v>322</v>
      </c>
      <c r="D20">
        <v>416</v>
      </c>
      <c r="E20">
        <f>B20-B19</f>
        <v>21</v>
      </c>
      <c r="F20">
        <f>Table2[[#This Row],[Peru_molecular_total]]-D19</f>
        <v>21</v>
      </c>
      <c r="G20">
        <f>Table2[[#This Row],[Lima_Total_Cases]]-C19</f>
        <v>15</v>
      </c>
      <c r="H20">
        <v>7</v>
      </c>
      <c r="I20">
        <f>Table2[[#This Row],[Deaths_Total]]-H19</f>
        <v>2</v>
      </c>
      <c r="J20" s="3">
        <f>(B20-B19)/B19</f>
        <v>5.3164556962025315E-2</v>
      </c>
      <c r="K20" s="3">
        <f t="shared" si="0"/>
        <v>0.4</v>
      </c>
      <c r="L20" s="3">
        <f>Table2[[#This Row],[percent_cases_increase_per_day_Peru]]-J19</f>
        <v>-4.101826852273923E-2</v>
      </c>
      <c r="M20" s="4">
        <f>Table2[[#This Row],[percent_death_increase_per_day]]-K19</f>
        <v>0.4</v>
      </c>
    </row>
    <row r="21" spans="1:18" x14ac:dyDescent="0.25">
      <c r="A21" s="1">
        <v>43915</v>
      </c>
      <c r="B21">
        <v>480</v>
      </c>
      <c r="C21">
        <v>369</v>
      </c>
      <c r="D21">
        <v>480</v>
      </c>
      <c r="E21">
        <f>B21-B20</f>
        <v>64</v>
      </c>
      <c r="F21">
        <f>Table2[[#This Row],[Peru_molecular_total]]-D20</f>
        <v>64</v>
      </c>
      <c r="G21">
        <f>Table2[[#This Row],[Lima_Total_Cases]]-C20</f>
        <v>47</v>
      </c>
      <c r="H21">
        <v>9</v>
      </c>
      <c r="I21">
        <f>Table2[[#This Row],[Deaths_Total]]-H20</f>
        <v>2</v>
      </c>
      <c r="J21" s="3">
        <f>(B21-B20)/B20</f>
        <v>0.15384615384615385</v>
      </c>
      <c r="K21" s="3">
        <f t="shared" si="0"/>
        <v>0.2857142857142857</v>
      </c>
      <c r="L21" s="3">
        <f>Table2[[#This Row],[percent_cases_increase_per_day_Peru]]-J20</f>
        <v>0.10068159688412853</v>
      </c>
      <c r="M21" s="4">
        <f>Table2[[#This Row],[percent_death_increase_per_day]]-K20</f>
        <v>-0.11428571428571432</v>
      </c>
    </row>
    <row r="22" spans="1:18" x14ac:dyDescent="0.25">
      <c r="A22" s="1">
        <v>43916</v>
      </c>
      <c r="B22">
        <v>580</v>
      </c>
      <c r="C22">
        <v>453</v>
      </c>
      <c r="D22">
        <v>580</v>
      </c>
      <c r="E22">
        <f>B22-B21</f>
        <v>100</v>
      </c>
      <c r="F22">
        <f>Table2[[#This Row],[Peru_molecular_total]]-D21</f>
        <v>100</v>
      </c>
      <c r="G22">
        <f>Table2[[#This Row],[Lima_Total_Cases]]-C21</f>
        <v>84</v>
      </c>
      <c r="H22">
        <v>9</v>
      </c>
      <c r="I22">
        <f>Table2[[#This Row],[Deaths_Total]]-H21</f>
        <v>0</v>
      </c>
      <c r="J22" s="3">
        <f>(B22-B21)/B21</f>
        <v>0.20833333333333334</v>
      </c>
      <c r="K22" s="3">
        <f t="shared" si="0"/>
        <v>0</v>
      </c>
      <c r="L22" s="3">
        <f>Table2[[#This Row],[percent_cases_increase_per_day_Peru]]-J21</f>
        <v>5.4487179487179488E-2</v>
      </c>
      <c r="M22" s="4">
        <f>Table2[[#This Row],[percent_death_increase_per_day]]-K21</f>
        <v>-0.2857142857142857</v>
      </c>
      <c r="R22" s="1"/>
    </row>
    <row r="23" spans="1:18" x14ac:dyDescent="0.25">
      <c r="A23" s="1">
        <v>43917</v>
      </c>
      <c r="B23">
        <v>635</v>
      </c>
      <c r="C23">
        <v>494</v>
      </c>
      <c r="D23">
        <v>635</v>
      </c>
      <c r="E23">
        <f>B23-B22</f>
        <v>55</v>
      </c>
      <c r="F23">
        <f>Table2[[#This Row],[Peru_molecular_total]]-D22</f>
        <v>55</v>
      </c>
      <c r="G23">
        <f>Table2[[#This Row],[Lima_Total_Cases]]-C22</f>
        <v>41</v>
      </c>
      <c r="H23">
        <v>9</v>
      </c>
      <c r="I23">
        <f>Table2[[#This Row],[Deaths_Total]]-H22</f>
        <v>0</v>
      </c>
      <c r="J23" s="3">
        <f>(B23-B22)/B22</f>
        <v>9.4827586206896547E-2</v>
      </c>
      <c r="K23" s="3">
        <f t="shared" si="0"/>
        <v>0</v>
      </c>
      <c r="L23" s="3">
        <f>Table2[[#This Row],[percent_cases_increase_per_day_Peru]]-J22</f>
        <v>-0.1135057471264368</v>
      </c>
      <c r="M23" s="4">
        <f>Table2[[#This Row],[percent_death_increase_per_day]]-K22</f>
        <v>0</v>
      </c>
    </row>
    <row r="24" spans="1:18" x14ac:dyDescent="0.25">
      <c r="A24" s="1">
        <v>43918</v>
      </c>
      <c r="B24">
        <v>671</v>
      </c>
      <c r="C24">
        <v>518</v>
      </c>
      <c r="D24">
        <v>671</v>
      </c>
      <c r="E24">
        <f>B24-B23</f>
        <v>36</v>
      </c>
      <c r="F24">
        <f>Table2[[#This Row],[Peru_molecular_total]]-D23</f>
        <v>36</v>
      </c>
      <c r="G24">
        <f>Table2[[#This Row],[Lima_Total_Cases]]-C23</f>
        <v>24</v>
      </c>
      <c r="H24">
        <v>16</v>
      </c>
      <c r="I24">
        <f>Table2[[#This Row],[Deaths_Total]]-H23</f>
        <v>7</v>
      </c>
      <c r="J24" s="3">
        <f>(B24-B23)/B23</f>
        <v>5.6692913385826771E-2</v>
      </c>
      <c r="K24" s="3">
        <f t="shared" si="0"/>
        <v>0.77777777777777779</v>
      </c>
      <c r="L24" s="3">
        <f>Table2[[#This Row],[percent_cases_increase_per_day_Peru]]-J23</f>
        <v>-3.8134672821069776E-2</v>
      </c>
      <c r="M24" s="4">
        <f>Table2[[#This Row],[percent_death_increase_per_day]]-K23</f>
        <v>0.77777777777777779</v>
      </c>
    </row>
    <row r="25" spans="1:18" x14ac:dyDescent="0.25">
      <c r="A25" s="1">
        <v>43919</v>
      </c>
      <c r="B25">
        <v>852</v>
      </c>
      <c r="C25">
        <v>639</v>
      </c>
      <c r="D25">
        <v>852</v>
      </c>
      <c r="E25">
        <f>B25-B24</f>
        <v>181</v>
      </c>
      <c r="F25">
        <f>Table2[[#This Row],[Peru_molecular_total]]-D24</f>
        <v>181</v>
      </c>
      <c r="G25">
        <f>Table2[[#This Row],[Lima_Total_Cases]]-C24</f>
        <v>121</v>
      </c>
      <c r="H25">
        <v>18</v>
      </c>
      <c r="I25">
        <f>Table2[[#This Row],[Deaths_Total]]-H24</f>
        <v>2</v>
      </c>
      <c r="J25" s="3">
        <f>(B25-B24)/B24</f>
        <v>0.26974664679582711</v>
      </c>
      <c r="K25" s="3">
        <f t="shared" si="0"/>
        <v>0.125</v>
      </c>
      <c r="L25" s="3">
        <f>Table2[[#This Row],[percent_cases_increase_per_day_Peru]]-J24</f>
        <v>0.21305373341000033</v>
      </c>
      <c r="M25" s="4">
        <f>Table2[[#This Row],[percent_death_increase_per_day]]-K24</f>
        <v>-0.65277777777777779</v>
      </c>
      <c r="R25" s="1"/>
    </row>
    <row r="26" spans="1:18" x14ac:dyDescent="0.25">
      <c r="A26" s="1">
        <v>43920</v>
      </c>
      <c r="B26">
        <v>950</v>
      </c>
      <c r="C26">
        <v>718</v>
      </c>
      <c r="D26">
        <v>950</v>
      </c>
      <c r="E26">
        <f>B26-B25</f>
        <v>98</v>
      </c>
      <c r="F26">
        <f>Table2[[#This Row],[Peru_molecular_total]]-D25</f>
        <v>98</v>
      </c>
      <c r="G26">
        <f>Table2[[#This Row],[Lima_Total_Cases]]-C25</f>
        <v>79</v>
      </c>
      <c r="H26">
        <v>24</v>
      </c>
      <c r="I26">
        <f>Table2[[#This Row],[Deaths_Total]]-H25</f>
        <v>6</v>
      </c>
      <c r="J26" s="3">
        <f>(B26-B25)/B25</f>
        <v>0.11502347417840375</v>
      </c>
      <c r="K26" s="3">
        <f t="shared" si="0"/>
        <v>0.33333333333333331</v>
      </c>
      <c r="L26" s="3">
        <f>Table2[[#This Row],[percent_cases_increase_per_day_Peru]]-J25</f>
        <v>-0.15472317261742335</v>
      </c>
      <c r="M26" s="4">
        <f>Table2[[#This Row],[percent_death_increase_per_day]]-K25</f>
        <v>0.20833333333333331</v>
      </c>
    </row>
    <row r="27" spans="1:18" x14ac:dyDescent="0.25">
      <c r="A27" s="1">
        <v>43921</v>
      </c>
      <c r="B27" s="2">
        <v>1065</v>
      </c>
      <c r="C27">
        <v>799</v>
      </c>
      <c r="D27" s="2">
        <v>1065</v>
      </c>
      <c r="E27">
        <f>B27-B26</f>
        <v>115</v>
      </c>
      <c r="F27">
        <f>Table2[[#This Row],[Peru_molecular_total]]-D26</f>
        <v>115</v>
      </c>
      <c r="G27">
        <f>Table2[[#This Row],[Lima_Total_Cases]]-C26</f>
        <v>81</v>
      </c>
      <c r="H27">
        <v>30</v>
      </c>
      <c r="I27">
        <f>Table2[[#This Row],[Deaths_Total]]-H26</f>
        <v>6</v>
      </c>
      <c r="J27" s="3">
        <f>(B27-B26)/B26</f>
        <v>0.12105263157894737</v>
      </c>
      <c r="K27" s="3">
        <f t="shared" si="0"/>
        <v>0.25</v>
      </c>
      <c r="L27" s="3">
        <f>Table2[[#This Row],[percent_cases_increase_per_day_Peru]]-J26</f>
        <v>6.0291574005436194E-3</v>
      </c>
      <c r="M27" s="4">
        <f>Table2[[#This Row],[percent_death_increase_per_day]]-K26</f>
        <v>-8.3333333333333315E-2</v>
      </c>
    </row>
    <row r="28" spans="1:18" x14ac:dyDescent="0.25">
      <c r="A28" s="1">
        <v>43922</v>
      </c>
      <c r="B28" s="2">
        <v>1323</v>
      </c>
      <c r="C28">
        <v>990</v>
      </c>
      <c r="D28" s="2">
        <v>1323</v>
      </c>
      <c r="E28">
        <f>B28-B27</f>
        <v>258</v>
      </c>
      <c r="F28">
        <f>Table2[[#This Row],[Peru_molecular_total]]-D27</f>
        <v>258</v>
      </c>
      <c r="G28">
        <f>Table2[[#This Row],[Lima_Total_Cases]]-C27</f>
        <v>191</v>
      </c>
      <c r="H28">
        <v>47</v>
      </c>
      <c r="I28">
        <f>Table2[[#This Row],[Deaths_Total]]-H27</f>
        <v>17</v>
      </c>
      <c r="J28" s="3">
        <f>(B28-B27)/B27</f>
        <v>0.24225352112676057</v>
      </c>
      <c r="K28" s="3">
        <f t="shared" si="0"/>
        <v>0.56666666666666665</v>
      </c>
      <c r="L28" s="3">
        <f>Table2[[#This Row],[percent_cases_increase_per_day_Peru]]-J27</f>
        <v>0.1212008895478132</v>
      </c>
      <c r="M28" s="4">
        <f>Table2[[#This Row],[percent_death_increase_per_day]]-K27</f>
        <v>0.31666666666666665</v>
      </c>
      <c r="R28" s="1"/>
    </row>
    <row r="29" spans="1:18" x14ac:dyDescent="0.25">
      <c r="A29" s="1">
        <v>43923</v>
      </c>
      <c r="B29" s="2">
        <v>1414</v>
      </c>
      <c r="C29" s="2">
        <v>1059</v>
      </c>
      <c r="D29" s="2">
        <v>1414</v>
      </c>
      <c r="E29">
        <f>B29-B28</f>
        <v>91</v>
      </c>
      <c r="F29">
        <f>Table2[[#This Row],[Peru_molecular_total]]-D28</f>
        <v>91</v>
      </c>
      <c r="G29">
        <f>Table2[[#This Row],[Lima_Total_Cases]]-C28</f>
        <v>69</v>
      </c>
      <c r="H29">
        <v>55</v>
      </c>
      <c r="I29">
        <f>Table2[[#This Row],[Deaths_Total]]-H28</f>
        <v>8</v>
      </c>
      <c r="J29" s="3">
        <f>(B29-B28)/B28</f>
        <v>6.8783068783068779E-2</v>
      </c>
      <c r="K29" s="3">
        <f t="shared" si="0"/>
        <v>0.1702127659574468</v>
      </c>
      <c r="L29" s="3">
        <f>Table2[[#This Row],[percent_cases_increase_per_day_Peru]]-J28</f>
        <v>-0.17347045234369179</v>
      </c>
      <c r="M29" s="4">
        <f>Table2[[#This Row],[percent_death_increase_per_day]]-K28</f>
        <v>-0.39645390070921982</v>
      </c>
    </row>
    <row r="30" spans="1:18" x14ac:dyDescent="0.25">
      <c r="A30" s="1">
        <v>43924</v>
      </c>
      <c r="B30" s="2">
        <v>1595</v>
      </c>
      <c r="C30" s="2">
        <v>1179</v>
      </c>
      <c r="D30" s="2">
        <v>1595</v>
      </c>
      <c r="E30">
        <f>B30-B29</f>
        <v>181</v>
      </c>
      <c r="F30">
        <f>Table2[[#This Row],[Peru_molecular_total]]-D29</f>
        <v>181</v>
      </c>
      <c r="G30">
        <f>Table2[[#This Row],[Lima_Total_Cases]]-C29</f>
        <v>120</v>
      </c>
      <c r="H30">
        <v>61</v>
      </c>
      <c r="I30">
        <f>Table2[[#This Row],[Deaths_Total]]-H29</f>
        <v>6</v>
      </c>
      <c r="J30" s="3">
        <f>(B30-B29)/B29</f>
        <v>0.12800565770862801</v>
      </c>
      <c r="K30" s="3">
        <f t="shared" si="0"/>
        <v>0.10909090909090909</v>
      </c>
      <c r="L30" s="3">
        <f>Table2[[#This Row],[percent_cases_increase_per_day_Peru]]-J29</f>
        <v>5.9222588925559233E-2</v>
      </c>
      <c r="M30" s="4">
        <f>Table2[[#This Row],[percent_death_increase_per_day]]-K29</f>
        <v>-6.1121856866537719E-2</v>
      </c>
    </row>
    <row r="31" spans="1:18" x14ac:dyDescent="0.25">
      <c r="A31" s="1">
        <v>43925</v>
      </c>
      <c r="B31" s="2">
        <v>1746</v>
      </c>
      <c r="C31" s="2">
        <v>1265</v>
      </c>
      <c r="D31" s="2">
        <v>1746</v>
      </c>
      <c r="E31">
        <f>B31-B30</f>
        <v>151</v>
      </c>
      <c r="F31">
        <f>Table2[[#This Row],[Peru_molecular_total]]-D30</f>
        <v>151</v>
      </c>
      <c r="G31">
        <f>Table2[[#This Row],[Lima_Total_Cases]]-C30</f>
        <v>86</v>
      </c>
      <c r="H31">
        <v>73</v>
      </c>
      <c r="I31">
        <f>Table2[[#This Row],[Deaths_Total]]-H30</f>
        <v>12</v>
      </c>
      <c r="J31" s="3">
        <f>(B31-B30)/B30</f>
        <v>9.4670846394984326E-2</v>
      </c>
      <c r="K31" s="3">
        <f t="shared" si="0"/>
        <v>0.19672131147540983</v>
      </c>
      <c r="L31" s="3">
        <f>Table2[[#This Row],[percent_cases_increase_per_day_Peru]]-J30</f>
        <v>-3.3334811313643686E-2</v>
      </c>
      <c r="M31" s="4">
        <f>Table2[[#This Row],[percent_death_increase_per_day]]-K30</f>
        <v>8.7630402384500747E-2</v>
      </c>
      <c r="R31" s="1"/>
    </row>
    <row r="32" spans="1:18" x14ac:dyDescent="0.25">
      <c r="A32" s="1">
        <v>43926</v>
      </c>
      <c r="B32" s="2">
        <v>2281</v>
      </c>
      <c r="C32" s="2">
        <v>1639</v>
      </c>
      <c r="D32" s="2">
        <v>2281</v>
      </c>
      <c r="E32">
        <f>B32-B31</f>
        <v>535</v>
      </c>
      <c r="F32">
        <f>Table2[[#This Row],[Peru_molecular_total]]-D31</f>
        <v>535</v>
      </c>
      <c r="G32">
        <f>Table2[[#This Row],[Lima_Total_Cases]]-C31</f>
        <v>374</v>
      </c>
      <c r="H32">
        <v>83</v>
      </c>
      <c r="I32">
        <f>Table2[[#This Row],[Deaths_Total]]-H31</f>
        <v>10</v>
      </c>
      <c r="J32" s="3">
        <f>(B32-B31)/B31</f>
        <v>0.3064146620847652</v>
      </c>
      <c r="K32" s="3">
        <f t="shared" si="0"/>
        <v>0.13698630136986301</v>
      </c>
      <c r="L32" s="3">
        <f>Table2[[#This Row],[percent_cases_increase_per_day_Peru]]-J31</f>
        <v>0.21174381568978087</v>
      </c>
      <c r="M32" s="4">
        <f>Table2[[#This Row],[percent_death_increase_per_day]]-K31</f>
        <v>-5.9735010105546826E-2</v>
      </c>
    </row>
    <row r="33" spans="1:18" x14ac:dyDescent="0.25">
      <c r="A33" s="1">
        <v>43927</v>
      </c>
      <c r="B33" s="2">
        <v>2561</v>
      </c>
      <c r="C33" s="2">
        <v>1837</v>
      </c>
      <c r="D33" s="2">
        <v>2561</v>
      </c>
      <c r="E33">
        <f>B33-B32</f>
        <v>280</v>
      </c>
      <c r="F33">
        <f>Table2[[#This Row],[Peru_molecular_total]]-D32</f>
        <v>280</v>
      </c>
      <c r="G33">
        <f>Table2[[#This Row],[Lima_Total_Cases]]-C32</f>
        <v>198</v>
      </c>
      <c r="H33">
        <v>92</v>
      </c>
      <c r="I33">
        <f>Table2[[#This Row],[Deaths_Total]]-H32</f>
        <v>9</v>
      </c>
      <c r="J33" s="3">
        <f>(B33-B32)/B32</f>
        <v>0.12275317843051294</v>
      </c>
      <c r="K33" s="3">
        <f t="shared" si="0"/>
        <v>0.10843373493975904</v>
      </c>
      <c r="L33" s="3">
        <f>Table2[[#This Row],[percent_cases_increase_per_day_Peru]]-J32</f>
        <v>-0.18366148365425228</v>
      </c>
      <c r="M33" s="4">
        <f>Table2[[#This Row],[percent_death_increase_per_day]]-K32</f>
        <v>-2.8552566430103968E-2</v>
      </c>
    </row>
    <row r="34" spans="1:18" x14ac:dyDescent="0.25">
      <c r="A34" s="5">
        <v>43928</v>
      </c>
      <c r="B34" s="6">
        <v>2954</v>
      </c>
      <c r="C34" s="6">
        <v>2100</v>
      </c>
      <c r="D34" s="6">
        <v>2954</v>
      </c>
      <c r="E34" s="7">
        <f>B34-B33</f>
        <v>393</v>
      </c>
      <c r="F34">
        <f>Table2[[#This Row],[Peru_molecular_total]]-D33</f>
        <v>393</v>
      </c>
      <c r="G34" s="7">
        <f>Table2[[#This Row],[Lima_Total_Cases]]-C33</f>
        <v>263</v>
      </c>
      <c r="H34" s="7">
        <v>107</v>
      </c>
      <c r="I34" s="7">
        <f>Table2[[#This Row],[Deaths_Total]]-H33</f>
        <v>15</v>
      </c>
      <c r="J34" s="8">
        <f>(B34-B33)/B33</f>
        <v>0.15345568137446311</v>
      </c>
      <c r="K34" s="8">
        <f t="shared" si="0"/>
        <v>0.16304347826086957</v>
      </c>
      <c r="L34" s="8">
        <f>Table2[[#This Row],[percent_cases_increase_per_day_Peru]]-J33</f>
        <v>3.0702502943950175E-2</v>
      </c>
      <c r="M34" s="9">
        <f>Table2[[#This Row],[percent_death_increase_per_day]]-K33</f>
        <v>5.4609743321110529E-2</v>
      </c>
      <c r="R34" s="1"/>
    </row>
    <row r="35" spans="1:18" x14ac:dyDescent="0.25">
      <c r="A35" s="1">
        <v>43929</v>
      </c>
      <c r="B35" s="2">
        <v>4342</v>
      </c>
      <c r="C35" s="2">
        <v>3016</v>
      </c>
      <c r="D35" s="2">
        <v>3614</v>
      </c>
      <c r="E35">
        <f>B35-B34</f>
        <v>1388</v>
      </c>
      <c r="F35">
        <f>Table2[[#This Row],[Peru_molecular_total]]-D34</f>
        <v>660</v>
      </c>
      <c r="G35">
        <f>Table2[[#This Row],[Lima_Total_Cases]]-C34</f>
        <v>916</v>
      </c>
      <c r="H35">
        <v>121</v>
      </c>
      <c r="I35">
        <f>Table2[[#This Row],[Deaths_Total]]-H34</f>
        <v>14</v>
      </c>
      <c r="J35" s="3">
        <f>(B35-B34)/B34</f>
        <v>0.46987136086662151</v>
      </c>
      <c r="K35" s="3">
        <f t="shared" si="0"/>
        <v>0.13084112149532709</v>
      </c>
      <c r="L35" s="3">
        <f>Table2[[#This Row],[percent_cases_increase_per_day_Peru]]-J34</f>
        <v>0.31641567949215843</v>
      </c>
      <c r="M35" s="4">
        <f>Table2[[#This Row],[percent_death_increase_per_day]]-K34</f>
        <v>-3.2202356765542478E-2</v>
      </c>
    </row>
    <row r="36" spans="1:18" x14ac:dyDescent="0.25">
      <c r="A36" s="1">
        <v>43930</v>
      </c>
      <c r="B36" s="2">
        <v>5256</v>
      </c>
      <c r="C36" s="2">
        <v>3704</v>
      </c>
      <c r="D36" s="2">
        <v>4121</v>
      </c>
      <c r="E36">
        <f>B36-B35</f>
        <v>914</v>
      </c>
      <c r="F36">
        <f>Table2[[#This Row],[Peru_molecular_total]]-D35</f>
        <v>507</v>
      </c>
      <c r="G36">
        <f>Table2[[#This Row],[Lima_Total_Cases]]-C35</f>
        <v>688</v>
      </c>
      <c r="H36">
        <v>138</v>
      </c>
      <c r="I36">
        <f>Table2[[#This Row],[Deaths_Total]]-H35</f>
        <v>17</v>
      </c>
      <c r="J36" s="3">
        <f>(B36-B35)/B35</f>
        <v>0.21050207277752189</v>
      </c>
      <c r="K36" s="3">
        <f t="shared" si="0"/>
        <v>0.14049586776859505</v>
      </c>
      <c r="L36" s="3">
        <f>Table2[[#This Row],[percent_cases_increase_per_day_Peru]]-J35</f>
        <v>-0.25936928808909965</v>
      </c>
      <c r="M36" s="4">
        <f>Table2[[#This Row],[percent_death_increase_per_day]]-K35</f>
        <v>9.6547462732679556E-3</v>
      </c>
    </row>
    <row r="37" spans="1:18" x14ac:dyDescent="0.25">
      <c r="A37" s="1">
        <v>43931</v>
      </c>
      <c r="B37" s="2">
        <v>5897</v>
      </c>
      <c r="C37" s="2">
        <v>4210</v>
      </c>
      <c r="D37" s="2">
        <v>4549</v>
      </c>
      <c r="E37">
        <f>B37-B36</f>
        <v>641</v>
      </c>
      <c r="F37">
        <f>Table2[[#This Row],[Peru_molecular_total]]-D36</f>
        <v>428</v>
      </c>
      <c r="G37">
        <f>Table2[[#This Row],[Lima_Total_Cases]]-C36</f>
        <v>506</v>
      </c>
      <c r="H37">
        <v>169</v>
      </c>
      <c r="I37">
        <f>Table2[[#This Row],[Deaths_Total]]-H36</f>
        <v>31</v>
      </c>
      <c r="J37" s="3">
        <f>(B37-B36)/B36</f>
        <v>0.1219558599695586</v>
      </c>
      <c r="K37" s="3">
        <f t="shared" ref="K37:K69" si="1">(H37-H36)/H36</f>
        <v>0.22463768115942029</v>
      </c>
      <c r="L37" s="3">
        <f>Table2[[#This Row],[percent_cases_increase_per_day_Peru]]-J36</f>
        <v>-8.8546212807963293E-2</v>
      </c>
      <c r="M37" s="4">
        <f>Table2[[#This Row],[percent_death_increase_per_day]]-K36</f>
        <v>8.4141813390825243E-2</v>
      </c>
      <c r="R37" s="1"/>
    </row>
    <row r="38" spans="1:18" x14ac:dyDescent="0.25">
      <c r="A38" s="1">
        <v>43932</v>
      </c>
      <c r="B38" s="2">
        <v>6848</v>
      </c>
      <c r="C38" s="2">
        <v>4933</v>
      </c>
      <c r="D38" s="2">
        <v>5261</v>
      </c>
      <c r="E38">
        <f>B38-B37</f>
        <v>951</v>
      </c>
      <c r="F38">
        <f>Table2[[#This Row],[Peru_molecular_total]]-D37</f>
        <v>712</v>
      </c>
      <c r="G38">
        <f>Table2[[#This Row],[Lima_Total_Cases]]-C37</f>
        <v>723</v>
      </c>
      <c r="H38">
        <v>181</v>
      </c>
      <c r="I38">
        <f>Table2[[#This Row],[Deaths_Total]]-H37</f>
        <v>12</v>
      </c>
      <c r="J38" s="3">
        <f>(B38-B37)/B37</f>
        <v>0.16126844158046463</v>
      </c>
      <c r="K38" s="3">
        <f t="shared" si="1"/>
        <v>7.1005917159763315E-2</v>
      </c>
      <c r="L38" s="3">
        <f>Table2[[#This Row],[percent_cases_increase_per_day_Peru]]-J37</f>
        <v>3.9312581610906033E-2</v>
      </c>
      <c r="M38" s="4">
        <f>Table2[[#This Row],[percent_death_increase_per_day]]-K37</f>
        <v>-0.15363176399965697</v>
      </c>
    </row>
    <row r="39" spans="1:18" x14ac:dyDescent="0.25">
      <c r="A39" s="1">
        <v>43933</v>
      </c>
      <c r="B39" s="2">
        <v>7519</v>
      </c>
      <c r="C39" s="2">
        <v>5456</v>
      </c>
      <c r="D39" s="2">
        <v>5767</v>
      </c>
      <c r="E39">
        <f>B39-B38</f>
        <v>671</v>
      </c>
      <c r="F39">
        <f>Table2[[#This Row],[Peru_molecular_total]]-D38</f>
        <v>506</v>
      </c>
      <c r="G39">
        <f>Table2[[#This Row],[Lima_Total_Cases]]-C38</f>
        <v>523</v>
      </c>
      <c r="H39">
        <v>193</v>
      </c>
      <c r="I39">
        <f>Table2[[#This Row],[Deaths_Total]]-H38</f>
        <v>12</v>
      </c>
      <c r="J39" s="3">
        <f>(B39-B38)/B38</f>
        <v>9.7984813084112152E-2</v>
      </c>
      <c r="K39" s="3">
        <f t="shared" si="1"/>
        <v>6.6298342541436461E-2</v>
      </c>
      <c r="L39" s="3">
        <f>Table2[[#This Row],[percent_cases_increase_per_day_Peru]]-J38</f>
        <v>-6.3283628496352481E-2</v>
      </c>
      <c r="M39" s="4">
        <f>Table2[[#This Row],[percent_death_increase_per_day]]-K38</f>
        <v>-4.7075746183268541E-3</v>
      </c>
    </row>
    <row r="40" spans="1:18" x14ac:dyDescent="0.25">
      <c r="A40" s="1">
        <v>43934</v>
      </c>
      <c r="B40" s="2">
        <v>9784</v>
      </c>
      <c r="C40" s="2">
        <v>7458</v>
      </c>
      <c r="D40" s="2">
        <v>6135</v>
      </c>
      <c r="E40" s="2">
        <f>B40-B39</f>
        <v>2265</v>
      </c>
      <c r="F40">
        <f>Table2[[#This Row],[Peru_molecular_total]]-D39</f>
        <v>368</v>
      </c>
      <c r="G40">
        <f>Table2[[#This Row],[Lima_Total_Cases]]-C39</f>
        <v>2002</v>
      </c>
      <c r="H40">
        <v>216</v>
      </c>
      <c r="I40">
        <f>Table2[[#This Row],[Deaths_Total]]-H39</f>
        <v>23</v>
      </c>
      <c r="J40" s="3">
        <f>(B40-B39)/B39</f>
        <v>0.30123686660460169</v>
      </c>
      <c r="K40" s="3">
        <f t="shared" si="1"/>
        <v>0.11917098445595854</v>
      </c>
      <c r="L40" s="3">
        <f>Table2[[#This Row],[percent_cases_increase_per_day_Peru]]-J39</f>
        <v>0.20325205352048953</v>
      </c>
      <c r="M40" s="4">
        <f>Table2[[#This Row],[percent_death_increase_per_day]]-K39</f>
        <v>5.2872641914522081E-2</v>
      </c>
      <c r="R40" s="1"/>
    </row>
    <row r="41" spans="1:18" x14ac:dyDescent="0.25">
      <c r="A41" s="1">
        <v>43935</v>
      </c>
      <c r="B41" s="2">
        <v>10303</v>
      </c>
      <c r="C41" s="2">
        <v>7476</v>
      </c>
      <c r="D41" s="2">
        <v>6527</v>
      </c>
      <c r="E41">
        <f>B41-B40</f>
        <v>519</v>
      </c>
      <c r="F41">
        <f>Table2[[#This Row],[Peru_molecular_total]]-D40</f>
        <v>392</v>
      </c>
      <c r="G41">
        <f>Table2[[#This Row],[Lima_Total_Cases]]-C40</f>
        <v>18</v>
      </c>
      <c r="H41">
        <v>230</v>
      </c>
      <c r="I41">
        <f>Table2[[#This Row],[Deaths_Total]]-H40</f>
        <v>14</v>
      </c>
      <c r="J41" s="3">
        <f>(B41-B40)/B40</f>
        <v>5.304578904333606E-2</v>
      </c>
      <c r="K41" s="3">
        <f t="shared" si="1"/>
        <v>6.4814814814814811E-2</v>
      </c>
      <c r="L41" s="3">
        <f>Table2[[#This Row],[percent_cases_increase_per_day_Peru]]-J40</f>
        <v>-0.24819107756126563</v>
      </c>
      <c r="M41" s="4">
        <f>Table2[[#This Row],[percent_death_increase_per_day]]-K40</f>
        <v>-5.4356169641143731E-2</v>
      </c>
    </row>
    <row r="42" spans="1:18" x14ac:dyDescent="0.25">
      <c r="A42" s="1">
        <v>43936</v>
      </c>
      <c r="B42" s="2">
        <v>11475</v>
      </c>
      <c r="C42" s="2">
        <v>8412</v>
      </c>
      <c r="D42" s="2">
        <v>6820</v>
      </c>
      <c r="E42">
        <f>B42-B41</f>
        <v>1172</v>
      </c>
      <c r="F42">
        <f>Table2[[#This Row],[Peru_molecular_total]]-D41</f>
        <v>293</v>
      </c>
      <c r="G42">
        <f>Table2[[#This Row],[Lima_Total_Cases]]-C41</f>
        <v>936</v>
      </c>
      <c r="H42">
        <v>254</v>
      </c>
      <c r="I42">
        <f>Table2[[#This Row],[Deaths_Total]]-H41</f>
        <v>24</v>
      </c>
      <c r="J42" s="3">
        <f>(B42-B41)/B41</f>
        <v>0.11375327574492866</v>
      </c>
      <c r="K42" s="3">
        <f t="shared" si="1"/>
        <v>0.10434782608695652</v>
      </c>
      <c r="L42" s="3">
        <f>Table2[[#This Row],[percent_cases_increase_per_day_Peru]]-J41</f>
        <v>6.0707486701592601E-2</v>
      </c>
      <c r="M42" s="4">
        <f>Table2[[#This Row],[percent_death_increase_per_day]]-K41</f>
        <v>3.9533011272141705E-2</v>
      </c>
    </row>
    <row r="43" spans="1:18" x14ac:dyDescent="0.25">
      <c r="A43" s="1">
        <v>43937</v>
      </c>
      <c r="B43" s="2">
        <v>12491</v>
      </c>
      <c r="C43" s="2">
        <v>9107</v>
      </c>
      <c r="D43" s="2">
        <v>7266</v>
      </c>
      <c r="E43">
        <f>B43-B42</f>
        <v>1016</v>
      </c>
      <c r="F43">
        <f>Table2[[#This Row],[Peru_molecular_total]]-D42</f>
        <v>446</v>
      </c>
      <c r="G43">
        <f>Table2[[#This Row],[Lima_Total_Cases]]-C42</f>
        <v>695</v>
      </c>
      <c r="H43">
        <v>274</v>
      </c>
      <c r="I43">
        <f>Table2[[#This Row],[Deaths_Total]]-H42</f>
        <v>20</v>
      </c>
      <c r="J43" s="3">
        <f>(B43-B42)/B42</f>
        <v>8.8540305010893244E-2</v>
      </c>
      <c r="K43" s="3">
        <f t="shared" si="1"/>
        <v>7.874015748031496E-2</v>
      </c>
      <c r="L43" s="3">
        <f>Table2[[#This Row],[percent_cases_increase_per_day_Peru]]-J42</f>
        <v>-2.5212970734035417E-2</v>
      </c>
      <c r="M43" s="4">
        <f>Table2[[#This Row],[percent_death_increase_per_day]]-K42</f>
        <v>-2.5607668606641557E-2</v>
      </c>
      <c r="R43" s="1"/>
    </row>
    <row r="44" spans="1:18" x14ac:dyDescent="0.25">
      <c r="A44" s="1">
        <v>43938</v>
      </c>
      <c r="B44" s="2">
        <v>13489</v>
      </c>
      <c r="C44" s="2">
        <v>9793</v>
      </c>
      <c r="D44" s="2">
        <v>7703</v>
      </c>
      <c r="E44">
        <f>B44-B43</f>
        <v>998</v>
      </c>
      <c r="F44">
        <f>Table2[[#This Row],[Peru_molecular_total]]-D43</f>
        <v>437</v>
      </c>
      <c r="G44">
        <f>Table2[[#This Row],[Lima_Total_Cases]]-C43</f>
        <v>686</v>
      </c>
      <c r="H44">
        <v>300</v>
      </c>
      <c r="I44">
        <f>Table2[[#This Row],[Deaths_Total]]-H43</f>
        <v>26</v>
      </c>
      <c r="J44" s="3">
        <f>(B44-B43)/B43</f>
        <v>7.9897526218877593E-2</v>
      </c>
      <c r="K44" s="3">
        <f t="shared" si="1"/>
        <v>9.4890510948905105E-2</v>
      </c>
      <c r="L44" s="3">
        <f>Table2[[#This Row],[percent_cases_increase_per_day_Peru]]-J43</f>
        <v>-8.6427787920156512E-3</v>
      </c>
      <c r="M44" s="4">
        <f>Table2[[#This Row],[percent_death_increase_per_day]]-K43</f>
        <v>1.6150353468590145E-2</v>
      </c>
    </row>
    <row r="45" spans="1:18" x14ac:dyDescent="0.25">
      <c r="A45" s="1">
        <v>43939</v>
      </c>
      <c r="B45" s="2">
        <v>14420</v>
      </c>
      <c r="C45" s="2">
        <v>10234</v>
      </c>
      <c r="D45" s="2">
        <v>7983</v>
      </c>
      <c r="E45">
        <f>B45-B44</f>
        <v>931</v>
      </c>
      <c r="F45">
        <f>Table2[[#This Row],[Peru_molecular_total]]-D44</f>
        <v>280</v>
      </c>
      <c r="G45">
        <f>Table2[[#This Row],[Lima_Total_Cases]]-C44</f>
        <v>441</v>
      </c>
      <c r="H45">
        <v>348</v>
      </c>
      <c r="I45">
        <f>Table2[[#This Row],[Deaths_Total]]-H44</f>
        <v>48</v>
      </c>
      <c r="J45" s="3">
        <f>(B45-B44)/B44</f>
        <v>6.9019200830306174E-2</v>
      </c>
      <c r="K45" s="3">
        <f t="shared" si="1"/>
        <v>0.16</v>
      </c>
      <c r="L45" s="3">
        <f>Table2[[#This Row],[percent_cases_increase_per_day_Peru]]-J44</f>
        <v>-1.0878325388571419E-2</v>
      </c>
      <c r="M45" s="4">
        <f>Table2[[#This Row],[percent_death_increase_per_day]]-K44</f>
        <v>6.5109489051094899E-2</v>
      </c>
    </row>
    <row r="46" spans="1:18" x14ac:dyDescent="0.25">
      <c r="A46" s="1">
        <v>43940</v>
      </c>
      <c r="B46" s="2">
        <v>15628</v>
      </c>
      <c r="C46" s="2">
        <v>10887</v>
      </c>
      <c r="D46" s="2">
        <v>8363</v>
      </c>
      <c r="E46">
        <f>B46-B45</f>
        <v>1208</v>
      </c>
      <c r="F46">
        <f>Table2[[#This Row],[Peru_molecular_total]]-D45</f>
        <v>380</v>
      </c>
      <c r="G46">
        <f>Table2[[#This Row],[Lima_Total_Cases]]-C45</f>
        <v>653</v>
      </c>
      <c r="H46">
        <v>400</v>
      </c>
      <c r="I46">
        <f>Table2[[#This Row],[Deaths_Total]]-H45</f>
        <v>52</v>
      </c>
      <c r="J46" s="3">
        <f>(B46-B45)/B45</f>
        <v>8.3772538141470176E-2</v>
      </c>
      <c r="K46" s="3">
        <f t="shared" si="1"/>
        <v>0.14942528735632185</v>
      </c>
      <c r="L46" s="3">
        <f>Table2[[#This Row],[percent_cases_increase_per_day_Peru]]-J45</f>
        <v>1.4753337311164003E-2</v>
      </c>
      <c r="M46" s="4">
        <f>Table2[[#This Row],[percent_death_increase_per_day]]-K45</f>
        <v>-1.0574712643678152E-2</v>
      </c>
      <c r="R46" s="1"/>
    </row>
    <row r="47" spans="1:18" x14ac:dyDescent="0.25">
      <c r="A47" s="1">
        <v>43941</v>
      </c>
      <c r="B47" s="2">
        <v>16325</v>
      </c>
      <c r="C47" s="2">
        <v>11297</v>
      </c>
      <c r="D47" s="2">
        <v>8964</v>
      </c>
      <c r="E47">
        <f>B47-B46</f>
        <v>697</v>
      </c>
      <c r="F47">
        <f>Table2[[#This Row],[Peru_molecular_total]]-D46</f>
        <v>601</v>
      </c>
      <c r="G47">
        <f>Table2[[#This Row],[Lima_Total_Cases]]-C46</f>
        <v>410</v>
      </c>
      <c r="H47">
        <v>445</v>
      </c>
      <c r="I47">
        <f>Table2[[#This Row],[Deaths_Total]]-H46</f>
        <v>45</v>
      </c>
      <c r="J47" s="3">
        <f>(B47-B46)/B46</f>
        <v>4.4599436908113639E-2</v>
      </c>
      <c r="K47" s="3">
        <f t="shared" si="1"/>
        <v>0.1125</v>
      </c>
      <c r="L47" s="3">
        <f>Table2[[#This Row],[percent_cases_increase_per_day_Peru]]-J46</f>
        <v>-3.9173101233356537E-2</v>
      </c>
      <c r="M47" s="4">
        <f>Table2[[#This Row],[percent_death_increase_per_day]]-K46</f>
        <v>-3.6925287356321848E-2</v>
      </c>
    </row>
    <row r="48" spans="1:18" x14ac:dyDescent="0.25">
      <c r="A48" s="1">
        <v>43942</v>
      </c>
      <c r="B48" s="2">
        <v>17837</v>
      </c>
      <c r="C48" s="2">
        <v>12256</v>
      </c>
      <c r="D48" s="2">
        <v>9471</v>
      </c>
      <c r="E48">
        <f>B48-B47</f>
        <v>1512</v>
      </c>
      <c r="F48">
        <f>Table2[[#This Row],[Peru_molecular_total]]-D47</f>
        <v>507</v>
      </c>
      <c r="G48">
        <f>Table2[[#This Row],[Lima_Total_Cases]]-C47</f>
        <v>959</v>
      </c>
      <c r="H48">
        <v>484</v>
      </c>
      <c r="I48">
        <f>Table2[[#This Row],[Deaths_Total]]-H47</f>
        <v>39</v>
      </c>
      <c r="J48" s="3">
        <f>(B48-B47)/B47</f>
        <v>9.2618683001531393E-2</v>
      </c>
      <c r="K48" s="3">
        <f t="shared" si="1"/>
        <v>8.7640449438202248E-2</v>
      </c>
      <c r="L48" s="3">
        <f>Table2[[#This Row],[percent_cases_increase_per_day_Peru]]-J47</f>
        <v>4.8019246093417754E-2</v>
      </c>
      <c r="M48" s="4">
        <f>Table2[[#This Row],[percent_death_increase_per_day]]-K47</f>
        <v>-2.4859550561797755E-2</v>
      </c>
    </row>
    <row r="49" spans="1:18" x14ac:dyDescent="0.25">
      <c r="A49" s="1">
        <v>43943</v>
      </c>
      <c r="B49" s="2">
        <v>19250</v>
      </c>
      <c r="C49" s="2">
        <v>13214</v>
      </c>
      <c r="D49" s="2">
        <v>10062</v>
      </c>
      <c r="E49">
        <f>B49-B48</f>
        <v>1413</v>
      </c>
      <c r="F49">
        <f>Table2[[#This Row],[Peru_molecular_total]]-D48</f>
        <v>591</v>
      </c>
      <c r="G49">
        <f>Table2[[#This Row],[Lima_Total_Cases]]-C48</f>
        <v>958</v>
      </c>
      <c r="H49">
        <v>530</v>
      </c>
      <c r="I49">
        <f>Table2[[#This Row],[Deaths_Total]]-H48</f>
        <v>46</v>
      </c>
      <c r="J49" s="3">
        <f>(B49-B48)/B48</f>
        <v>7.9217357178897801E-2</v>
      </c>
      <c r="K49" s="3">
        <f t="shared" si="1"/>
        <v>9.5041322314049589E-2</v>
      </c>
      <c r="L49" s="3">
        <f>Table2[[#This Row],[percent_cases_increase_per_day_Peru]]-J48</f>
        <v>-1.3401325822633592E-2</v>
      </c>
      <c r="M49" s="4">
        <f>Table2[[#This Row],[percent_death_increase_per_day]]-K48</f>
        <v>7.4008728758473419E-3</v>
      </c>
      <c r="R49" s="1"/>
    </row>
    <row r="50" spans="1:18" x14ac:dyDescent="0.25">
      <c r="A50" s="1">
        <v>43944</v>
      </c>
      <c r="B50" s="2">
        <v>20914</v>
      </c>
      <c r="C50" s="2">
        <v>14300</v>
      </c>
      <c r="D50" s="2">
        <v>10808</v>
      </c>
      <c r="E50">
        <f>B50-B49</f>
        <v>1664</v>
      </c>
      <c r="F50">
        <f>Table2[[#This Row],[Peru_molecular_total]]-D49</f>
        <v>746</v>
      </c>
      <c r="G50">
        <f>Table2[[#This Row],[Lima_Total_Cases]]-C49</f>
        <v>1086</v>
      </c>
      <c r="H50">
        <v>572</v>
      </c>
      <c r="I50">
        <f>Table2[[#This Row],[Deaths_Total]]-H49</f>
        <v>42</v>
      </c>
      <c r="J50" s="3">
        <f>(B50-B49)/B49</f>
        <v>8.6441558441558444E-2</v>
      </c>
      <c r="K50" s="3">
        <f t="shared" si="1"/>
        <v>7.9245283018867921E-2</v>
      </c>
      <c r="L50" s="3">
        <f>Table2[[#This Row],[percent_cases_increase_per_day_Peru]]-J49</f>
        <v>7.2242012626606428E-3</v>
      </c>
      <c r="M50" s="4">
        <f>Table2[[#This Row],[percent_death_increase_per_day]]-K49</f>
        <v>-1.5796039295181669E-2</v>
      </c>
    </row>
    <row r="51" spans="1:18" x14ac:dyDescent="0.25">
      <c r="A51" s="1">
        <v>43945</v>
      </c>
      <c r="B51" s="2">
        <v>21648</v>
      </c>
      <c r="C51" s="2">
        <v>14814</v>
      </c>
      <c r="D51" s="2">
        <v>11432</v>
      </c>
      <c r="E51">
        <f>B51-B50</f>
        <v>734</v>
      </c>
      <c r="F51">
        <f>Table2[[#This Row],[Peru_molecular_total]]-D50</f>
        <v>624</v>
      </c>
      <c r="G51">
        <f>Table2[[#This Row],[Lima_Total_Cases]]-C50</f>
        <v>514</v>
      </c>
      <c r="H51">
        <v>634</v>
      </c>
      <c r="I51">
        <f>Table2[[#This Row],[Deaths_Total]]-H50</f>
        <v>62</v>
      </c>
      <c r="J51" s="3">
        <f>(B51-B50)/B50</f>
        <v>3.5096107870326097E-2</v>
      </c>
      <c r="K51" s="3">
        <f t="shared" si="1"/>
        <v>0.10839160839160839</v>
      </c>
      <c r="L51" s="3">
        <f>Table2[[#This Row],[percent_cases_increase_per_day_Peru]]-J50</f>
        <v>-5.1345450571232347E-2</v>
      </c>
      <c r="M51" s="4">
        <f>Table2[[#This Row],[percent_death_increase_per_day]]-K50</f>
        <v>2.9146325372740464E-2</v>
      </c>
    </row>
    <row r="52" spans="1:18" x14ac:dyDescent="0.25">
      <c r="A52" s="1">
        <v>43946</v>
      </c>
      <c r="B52" s="2">
        <v>25331</v>
      </c>
      <c r="C52" s="2">
        <v>16567</v>
      </c>
      <c r="D52" s="2">
        <v>11845</v>
      </c>
      <c r="E52">
        <f>B52-B51</f>
        <v>3683</v>
      </c>
      <c r="F52">
        <f>Table2[[#This Row],[Peru_molecular_total]]-D51</f>
        <v>413</v>
      </c>
      <c r="G52">
        <f>Table2[[#This Row],[Lima_Total_Cases]]-C51</f>
        <v>1753</v>
      </c>
      <c r="H52">
        <v>700</v>
      </c>
      <c r="I52">
        <f>Table2[[#This Row],[Deaths_Total]]-H51</f>
        <v>66</v>
      </c>
      <c r="J52" s="3">
        <f>(B52-B51)/B51</f>
        <v>0.17013118994826312</v>
      </c>
      <c r="K52" s="3">
        <f t="shared" si="1"/>
        <v>0.10410094637223975</v>
      </c>
      <c r="L52" s="3">
        <f>Table2[[#This Row],[percent_cases_increase_per_day_Peru]]-J51</f>
        <v>0.13503508207793702</v>
      </c>
      <c r="M52" s="4">
        <f>Table2[[#This Row],[percent_death_increase_per_day]]-K51</f>
        <v>-4.2906620193686323E-3</v>
      </c>
      <c r="R52" s="1"/>
    </row>
    <row r="53" spans="1:18" x14ac:dyDescent="0.25">
      <c r="A53" s="1">
        <v>43947</v>
      </c>
      <c r="B53" s="2">
        <v>27517</v>
      </c>
      <c r="C53" s="2">
        <v>17884</v>
      </c>
      <c r="D53" s="2">
        <v>12725</v>
      </c>
      <c r="E53">
        <f>B53-B52</f>
        <v>2186</v>
      </c>
      <c r="F53">
        <f>Table2[[#This Row],[Peru_molecular_total]]-D52</f>
        <v>880</v>
      </c>
      <c r="G53">
        <f>Table2[[#This Row],[Lima_Total_Cases]]-C52</f>
        <v>1317</v>
      </c>
      <c r="H53">
        <v>728</v>
      </c>
      <c r="I53">
        <f>Table2[[#This Row],[Deaths_Total]]-H52</f>
        <v>28</v>
      </c>
      <c r="J53" s="3">
        <f>(B53-B52)/B52</f>
        <v>8.6297422130985749E-2</v>
      </c>
      <c r="K53" s="3">
        <f t="shared" si="1"/>
        <v>0.04</v>
      </c>
      <c r="L53" s="3">
        <f>Table2[[#This Row],[percent_cases_increase_per_day_Peru]]-J52</f>
        <v>-8.3833767817277374E-2</v>
      </c>
      <c r="M53" s="4">
        <f>Table2[[#This Row],[percent_death_increase_per_day]]-K52</f>
        <v>-6.4100946372239759E-2</v>
      </c>
    </row>
    <row r="54" spans="1:18" x14ac:dyDescent="0.25">
      <c r="A54" s="1">
        <v>43948</v>
      </c>
      <c r="B54" s="2">
        <v>28699</v>
      </c>
      <c r="C54" s="2">
        <v>18571</v>
      </c>
      <c r="D54" s="2">
        <v>13132</v>
      </c>
      <c r="E54">
        <f>B54-B53</f>
        <v>1182</v>
      </c>
      <c r="F54">
        <f>Table2[[#This Row],[Peru_molecular_total]]-D53</f>
        <v>407</v>
      </c>
      <c r="G54">
        <f>Table2[[#This Row],[Lima_Total_Cases]]-C53</f>
        <v>687</v>
      </c>
      <c r="H54">
        <v>782</v>
      </c>
      <c r="I54">
        <f>Table2[[#This Row],[Deaths_Total]]-H53</f>
        <v>54</v>
      </c>
      <c r="J54" s="3">
        <f>(B54-B53)/B53</f>
        <v>4.2955264018606679E-2</v>
      </c>
      <c r="K54" s="3">
        <f t="shared" si="1"/>
        <v>7.4175824175824176E-2</v>
      </c>
      <c r="L54" s="3">
        <f>Table2[[#This Row],[percent_cases_increase_per_day_Peru]]-J53</f>
        <v>-4.334215811237907E-2</v>
      </c>
      <c r="M54" s="4">
        <f>Table2[[#This Row],[percent_death_increase_per_day]]-K53</f>
        <v>3.4175824175824175E-2</v>
      </c>
    </row>
    <row r="55" spans="1:18" x14ac:dyDescent="0.25">
      <c r="A55" s="1">
        <v>43949</v>
      </c>
      <c r="B55" s="2">
        <v>31190</v>
      </c>
      <c r="C55" s="2">
        <v>20048</v>
      </c>
      <c r="D55" s="2">
        <v>13472</v>
      </c>
      <c r="E55">
        <f>B55-B54</f>
        <v>2491</v>
      </c>
      <c r="F55">
        <f>Table2[[#This Row],[Peru_molecular_total]]-D54</f>
        <v>340</v>
      </c>
      <c r="G55">
        <f>Table2[[#This Row],[Lima_Total_Cases]]-C54</f>
        <v>1477</v>
      </c>
      <c r="H55">
        <v>854</v>
      </c>
      <c r="I55">
        <f>Table2[[#This Row],[Deaths_Total]]-H54</f>
        <v>72</v>
      </c>
      <c r="J55" s="3">
        <f>(B55-B54)/B54</f>
        <v>8.6797449388480441E-2</v>
      </c>
      <c r="K55" s="3">
        <f t="shared" si="1"/>
        <v>9.2071611253196933E-2</v>
      </c>
      <c r="L55" s="3">
        <f>Table2[[#This Row],[percent_cases_increase_per_day_Peru]]-J54</f>
        <v>4.3842185369873762E-2</v>
      </c>
      <c r="M55" s="4">
        <f>Table2[[#This Row],[percent_death_increase_per_day]]-K54</f>
        <v>1.7895787077372757E-2</v>
      </c>
      <c r="R55" s="1"/>
    </row>
    <row r="56" spans="1:18" x14ac:dyDescent="0.25">
      <c r="A56" s="1">
        <v>43950</v>
      </c>
      <c r="B56" s="2">
        <v>33931</v>
      </c>
      <c r="C56" s="2">
        <v>21854</v>
      </c>
      <c r="D56" s="2">
        <v>14384</v>
      </c>
      <c r="E56">
        <f>B56-B55</f>
        <v>2741</v>
      </c>
      <c r="F56">
        <f>Table2[[#This Row],[Peru_molecular_total]]-D55</f>
        <v>912</v>
      </c>
      <c r="G56">
        <f>Table2[[#This Row],[Lima_Total_Cases]]-C55</f>
        <v>1806</v>
      </c>
      <c r="H56">
        <v>943</v>
      </c>
      <c r="I56">
        <f>Table2[[#This Row],[Deaths_Total]]-H55</f>
        <v>89</v>
      </c>
      <c r="J56" s="3">
        <f>(B56-B55)/B55</f>
        <v>8.7880731003526766E-2</v>
      </c>
      <c r="K56" s="3">
        <f t="shared" si="1"/>
        <v>0.10421545667447307</v>
      </c>
      <c r="L56" s="3">
        <f>Table2[[#This Row],[percent_cases_increase_per_day_Peru]]-J55</f>
        <v>1.0832816150463248E-3</v>
      </c>
      <c r="M56" s="4">
        <f>Table2[[#This Row],[percent_death_increase_per_day]]-K55</f>
        <v>1.2143845421276139E-2</v>
      </c>
    </row>
    <row r="57" spans="1:18" x14ac:dyDescent="0.25">
      <c r="A57" s="1">
        <v>43951</v>
      </c>
      <c r="B57" s="2">
        <v>36976</v>
      </c>
      <c r="C57" s="2">
        <v>23561</v>
      </c>
      <c r="D57" s="2">
        <v>14956</v>
      </c>
      <c r="E57">
        <f>B57-B56</f>
        <v>3045</v>
      </c>
      <c r="F57">
        <f>Table2[[#This Row],[Peru_molecular_total]]-D56</f>
        <v>572</v>
      </c>
      <c r="G57">
        <f>Table2[[#This Row],[Lima_Total_Cases]]-C56</f>
        <v>1707</v>
      </c>
      <c r="H57">
        <v>1051</v>
      </c>
      <c r="I57">
        <f>Table2[[#This Row],[Deaths_Total]]-H56</f>
        <v>108</v>
      </c>
      <c r="J57" s="3">
        <f>(B57-B56)/B56</f>
        <v>8.9740944858683794E-2</v>
      </c>
      <c r="K57" s="3">
        <f t="shared" si="1"/>
        <v>0.11452810180275716</v>
      </c>
      <c r="L57" s="3">
        <f>Table2[[#This Row],[percent_cases_increase_per_day_Peru]]-J56</f>
        <v>1.860213855157028E-3</v>
      </c>
      <c r="M57" s="4">
        <f>Table2[[#This Row],[percent_death_increase_per_day]]-K56</f>
        <v>1.0312645128284087E-2</v>
      </c>
    </row>
    <row r="58" spans="1:18" x14ac:dyDescent="0.25">
      <c r="A58" s="1">
        <v>43952</v>
      </c>
      <c r="B58" s="2">
        <v>40459</v>
      </c>
      <c r="C58" s="2">
        <v>25718</v>
      </c>
      <c r="D58" s="2">
        <v>15540</v>
      </c>
      <c r="E58">
        <f>B58-B57</f>
        <v>3483</v>
      </c>
      <c r="F58">
        <f>Table2[[#This Row],[Peru_molecular_total]]-D57</f>
        <v>584</v>
      </c>
      <c r="G58">
        <f>Table2[[#This Row],[Lima_Total_Cases]]-C57</f>
        <v>2157</v>
      </c>
      <c r="H58">
        <v>1124</v>
      </c>
      <c r="I58">
        <f>Table2[[#This Row],[Deaths_Total]]-H57</f>
        <v>73</v>
      </c>
      <c r="J58" s="3">
        <f>(B58-B57)/B57</f>
        <v>9.4196235395932498E-2</v>
      </c>
      <c r="K58" s="3">
        <f t="shared" si="1"/>
        <v>6.9457659372026637E-2</v>
      </c>
      <c r="L58" s="3">
        <f>Table2[[#This Row],[percent_cases_increase_per_day_Peru]]-J57</f>
        <v>4.4552905372487045E-3</v>
      </c>
      <c r="M58" s="4">
        <f>Table2[[#This Row],[percent_death_increase_per_day]]-K57</f>
        <v>-4.5070442430730523E-2</v>
      </c>
      <c r="R58" s="1"/>
    </row>
    <row r="59" spans="1:18" x14ac:dyDescent="0.25">
      <c r="A59" s="1">
        <v>43953</v>
      </c>
      <c r="B59" s="2">
        <v>42534</v>
      </c>
      <c r="C59" s="2">
        <v>26908</v>
      </c>
      <c r="D59" s="2">
        <v>16172</v>
      </c>
      <c r="E59">
        <f>B59-B58</f>
        <v>2075</v>
      </c>
      <c r="F59">
        <f>Table2[[#This Row],[Peru_molecular_total]]-D58</f>
        <v>632</v>
      </c>
      <c r="G59">
        <f>Table2[[#This Row],[Lima_Total_Cases]]-C58</f>
        <v>1190</v>
      </c>
      <c r="H59">
        <v>1200</v>
      </c>
      <c r="I59">
        <f>Table2[[#This Row],[Deaths_Total]]-H58</f>
        <v>76</v>
      </c>
      <c r="J59" s="3">
        <f>(B59-B58)/B58</f>
        <v>5.12864875553029E-2</v>
      </c>
      <c r="K59" s="3">
        <f t="shared" si="1"/>
        <v>6.7615658362989328E-2</v>
      </c>
      <c r="L59" s="3">
        <f>Table2[[#This Row],[percent_cases_increase_per_day_Peru]]-J58</f>
        <v>-4.2909747840629599E-2</v>
      </c>
      <c r="M59" s="4">
        <f>Table2[[#This Row],[percent_death_increase_per_day]]-K58</f>
        <v>-1.8420010090373085E-3</v>
      </c>
    </row>
    <row r="60" spans="1:18" x14ac:dyDescent="0.25">
      <c r="A60" s="1">
        <v>43954</v>
      </c>
      <c r="B60" s="2">
        <v>45928</v>
      </c>
      <c r="C60" s="2">
        <v>28990</v>
      </c>
      <c r="D60" s="2">
        <v>16730</v>
      </c>
      <c r="E60">
        <f>B60-B59</f>
        <v>3394</v>
      </c>
      <c r="F60">
        <f>Table2[[#This Row],[Peru_molecular_total]]-D59</f>
        <v>558</v>
      </c>
      <c r="G60">
        <f>Table2[[#This Row],[Lima_Total_Cases]]-C59</f>
        <v>2082</v>
      </c>
      <c r="H60">
        <v>1286</v>
      </c>
      <c r="I60">
        <f>Table2[[#This Row],[Deaths_Total]]-H59</f>
        <v>86</v>
      </c>
      <c r="J60" s="3">
        <f>(B60-B59)/B59</f>
        <v>7.979498753938026E-2</v>
      </c>
      <c r="K60" s="3">
        <f t="shared" si="1"/>
        <v>7.166666666666667E-2</v>
      </c>
      <c r="L60" s="3">
        <f>Table2[[#This Row],[percent_cases_increase_per_day_Peru]]-J59</f>
        <v>2.8508499984077361E-2</v>
      </c>
      <c r="M60" s="4">
        <f>Table2[[#This Row],[percent_death_increase_per_day]]-K59</f>
        <v>4.051008303677342E-3</v>
      </c>
    </row>
    <row r="61" spans="1:18" x14ac:dyDescent="0.25">
      <c r="A61" s="1">
        <v>43955</v>
      </c>
      <c r="B61" s="2">
        <v>47372</v>
      </c>
      <c r="C61" s="2">
        <v>29842</v>
      </c>
      <c r="D61" s="2">
        <v>17302</v>
      </c>
      <c r="E61">
        <f>B61-B60</f>
        <v>1444</v>
      </c>
      <c r="F61">
        <f>Table2[[#This Row],[Peru_molecular_total]]-D60</f>
        <v>572</v>
      </c>
      <c r="G61">
        <f>Table2[[#This Row],[Lima_Total_Cases]]-C60</f>
        <v>852</v>
      </c>
      <c r="H61">
        <v>1344</v>
      </c>
      <c r="I61">
        <f>Table2[[#This Row],[Deaths_Total]]-H60</f>
        <v>58</v>
      </c>
      <c r="J61" s="3">
        <f>(B61-B60)/B60</f>
        <v>3.1440515589618537E-2</v>
      </c>
      <c r="K61" s="3">
        <f t="shared" si="1"/>
        <v>4.5101088646967338E-2</v>
      </c>
      <c r="L61" s="3">
        <f>Table2[[#This Row],[percent_cases_increase_per_day_Peru]]-J60</f>
        <v>-4.8354471949761724E-2</v>
      </c>
      <c r="M61" s="4">
        <f>Table2[[#This Row],[percent_death_increase_per_day]]-K60</f>
        <v>-2.6565578019699332E-2</v>
      </c>
      <c r="R61" s="1"/>
    </row>
    <row r="62" spans="1:18" x14ac:dyDescent="0.25">
      <c r="A62" s="1">
        <v>43956</v>
      </c>
      <c r="B62" s="2">
        <v>51189</v>
      </c>
      <c r="C62" s="2">
        <v>32339</v>
      </c>
      <c r="D62" s="2">
        <v>17714</v>
      </c>
      <c r="E62">
        <f>B62-B61</f>
        <v>3817</v>
      </c>
      <c r="F62">
        <f>Table2[[#This Row],[Peru_molecular_total]]-D61</f>
        <v>412</v>
      </c>
      <c r="G62">
        <f>Table2[[#This Row],[Lima_Total_Cases]]-C61</f>
        <v>2497</v>
      </c>
      <c r="H62">
        <v>1444</v>
      </c>
      <c r="I62">
        <f>Table2[[#This Row],[Deaths_Total]]-H61</f>
        <v>100</v>
      </c>
      <c r="J62" s="3">
        <f>(B62-B61)/B61</f>
        <v>8.0575023220467792E-2</v>
      </c>
      <c r="K62" s="3">
        <f t="shared" si="1"/>
        <v>7.4404761904761904E-2</v>
      </c>
      <c r="L62" s="3">
        <f>Table2[[#This Row],[percent_cases_increase_per_day_Peru]]-J61</f>
        <v>4.9134507630849256E-2</v>
      </c>
      <c r="M62" s="4">
        <f>Table2[[#This Row],[percent_death_increase_per_day]]-K61</f>
        <v>2.9303673257794566E-2</v>
      </c>
    </row>
    <row r="63" spans="1:18" x14ac:dyDescent="0.25">
      <c r="A63" s="1">
        <v>43957</v>
      </c>
      <c r="B63" s="2">
        <v>54817</v>
      </c>
      <c r="C63" s="2">
        <v>35299</v>
      </c>
      <c r="D63" s="2">
        <v>18504</v>
      </c>
      <c r="E63">
        <f>B63-B62</f>
        <v>3628</v>
      </c>
      <c r="F63">
        <f>Table2[[#This Row],[Peru_molecular_total]]-D62</f>
        <v>790</v>
      </c>
      <c r="G63">
        <f>Table2[[#This Row],[Lima_Total_Cases]]-C62</f>
        <v>2960</v>
      </c>
      <c r="H63">
        <v>1533</v>
      </c>
      <c r="I63">
        <f>Table2[[#This Row],[Deaths_Total]]-H62</f>
        <v>89</v>
      </c>
      <c r="J63" s="3">
        <f>(B63-B62)/B62</f>
        <v>7.0874601965265974E-2</v>
      </c>
      <c r="K63" s="3">
        <f t="shared" si="1"/>
        <v>6.1634349030470915E-2</v>
      </c>
      <c r="L63" s="3">
        <f>Table2[[#This Row],[percent_cases_increase_per_day_Peru]]-J62</f>
        <v>-9.7004212552018187E-3</v>
      </c>
      <c r="M63" s="4">
        <f>Table2[[#This Row],[percent_death_increase_per_day]]-K62</f>
        <v>-1.2770412874290989E-2</v>
      </c>
    </row>
    <row r="64" spans="1:18" x14ac:dyDescent="0.25">
      <c r="A64" s="1">
        <v>43958</v>
      </c>
      <c r="B64" s="2">
        <v>58526</v>
      </c>
      <c r="C64" s="2">
        <v>37606</v>
      </c>
      <c r="D64" s="2">
        <v>19508</v>
      </c>
      <c r="E64">
        <f>B64-B63</f>
        <v>3709</v>
      </c>
      <c r="F64">
        <f>Table2[[#This Row],[Peru_molecular_total]]-D63</f>
        <v>1004</v>
      </c>
      <c r="G64">
        <f>Table2[[#This Row],[Lima_Total_Cases]]-C63</f>
        <v>2307</v>
      </c>
      <c r="H64">
        <v>1627</v>
      </c>
      <c r="I64">
        <f>Table2[[#This Row],[Deaths_Total]]-H63</f>
        <v>94</v>
      </c>
      <c r="J64" s="3">
        <f>(B64-B63)/B63</f>
        <v>6.7661491872959112E-2</v>
      </c>
      <c r="K64" s="3">
        <f t="shared" si="1"/>
        <v>6.1317677756033917E-2</v>
      </c>
      <c r="L64" s="3">
        <f>Table2[[#This Row],[percent_cases_increase_per_day_Peru]]-J63</f>
        <v>-3.2131100923068617E-3</v>
      </c>
      <c r="M64" s="4">
        <f>Table2[[#This Row],[percent_death_increase_per_day]]-K63</f>
        <v>-3.1667127443699844E-4</v>
      </c>
      <c r="R64" s="1"/>
    </row>
    <row r="65" spans="1:18" x14ac:dyDescent="0.25">
      <c r="A65" s="1">
        <v>43959</v>
      </c>
      <c r="B65" s="2">
        <v>61847</v>
      </c>
      <c r="C65" s="2">
        <v>39837</v>
      </c>
      <c r="D65" s="2">
        <v>20329</v>
      </c>
      <c r="E65">
        <f>B65-B64</f>
        <v>3321</v>
      </c>
      <c r="F65">
        <f>Table2[[#This Row],[Peru_molecular_total]]-D64</f>
        <v>821</v>
      </c>
      <c r="G65">
        <f>Table2[[#This Row],[Lima_Total_Cases]]-C64</f>
        <v>2231</v>
      </c>
      <c r="H65">
        <v>1714</v>
      </c>
      <c r="I65">
        <f>Table2[[#This Row],[Deaths_Total]]-H64</f>
        <v>87</v>
      </c>
      <c r="J65" s="3">
        <f>(B65-B64)/B64</f>
        <v>5.6744011208693573E-2</v>
      </c>
      <c r="K65" s="3">
        <f t="shared" si="1"/>
        <v>5.3472649047326369E-2</v>
      </c>
      <c r="L65" s="3">
        <f>Table2[[#This Row],[percent_cases_increase_per_day_Peru]]-J64</f>
        <v>-1.0917480664265539E-2</v>
      </c>
      <c r="M65" s="4">
        <f>Table2[[#This Row],[percent_death_increase_per_day]]-K64</f>
        <v>-7.8450287087075479E-3</v>
      </c>
    </row>
    <row r="66" spans="1:18" x14ac:dyDescent="0.25">
      <c r="A66" s="1">
        <v>43960</v>
      </c>
      <c r="B66" s="2">
        <v>65015</v>
      </c>
      <c r="C66" s="2">
        <v>41884</v>
      </c>
      <c r="D66" s="2">
        <v>20834</v>
      </c>
      <c r="E66">
        <f>B66-B65</f>
        <v>3168</v>
      </c>
      <c r="F66">
        <f>Table2[[#This Row],[Peru_molecular_total]]-D65</f>
        <v>505</v>
      </c>
      <c r="G66">
        <f>Table2[[#This Row],[Lima_Total_Cases]]-C65</f>
        <v>2047</v>
      </c>
      <c r="H66">
        <v>1814</v>
      </c>
      <c r="I66">
        <f>Table2[[#This Row],[Deaths_Total]]-H65</f>
        <v>100</v>
      </c>
      <c r="J66" s="3">
        <f>(B66-B65)/B65</f>
        <v>5.1223179782366159E-2</v>
      </c>
      <c r="K66" s="3">
        <f t="shared" si="1"/>
        <v>5.8343057176196034E-2</v>
      </c>
      <c r="L66" s="3">
        <f>Table2[[#This Row],[percent_cases_increase_per_day_Peru]]-J65</f>
        <v>-5.5208314263274147E-3</v>
      </c>
      <c r="M66" s="4">
        <f>Table2[[#This Row],[percent_death_increase_per_day]]-K65</f>
        <v>4.8704081288696646E-3</v>
      </c>
    </row>
    <row r="67" spans="1:18" x14ac:dyDescent="0.25">
      <c r="A67" s="1">
        <v>43961</v>
      </c>
      <c r="B67" s="2">
        <v>67307</v>
      </c>
      <c r="C67" s="2">
        <v>43284</v>
      </c>
      <c r="D67" s="2">
        <v>21310</v>
      </c>
      <c r="E67">
        <f>B67-B66</f>
        <v>2292</v>
      </c>
      <c r="F67">
        <f>Table2[[#This Row],[Peru_molecular_total]]-D66</f>
        <v>476</v>
      </c>
      <c r="G67">
        <f>Table2[[#This Row],[Lima_Total_Cases]]-C66</f>
        <v>1400</v>
      </c>
      <c r="H67">
        <v>1889</v>
      </c>
      <c r="I67">
        <f>Table2[[#This Row],[Deaths_Total]]-H66</f>
        <v>75</v>
      </c>
      <c r="J67" s="3">
        <f>(B67-B66)/B66</f>
        <v>3.5253403060832113E-2</v>
      </c>
      <c r="K67" s="3">
        <f t="shared" si="1"/>
        <v>4.1345093715545754E-2</v>
      </c>
      <c r="L67" s="3">
        <f>Table2[[#This Row],[percent_cases_increase_per_day_Peru]]-J66</f>
        <v>-1.5969776721534046E-2</v>
      </c>
      <c r="M67" s="4">
        <f>Table2[[#This Row],[percent_death_increase_per_day]]-K66</f>
        <v>-1.699796346065028E-2</v>
      </c>
      <c r="R67" s="1"/>
    </row>
    <row r="68" spans="1:18" x14ac:dyDescent="0.25">
      <c r="A68" s="1">
        <v>43962</v>
      </c>
      <c r="B68" s="2">
        <v>68822</v>
      </c>
      <c r="C68" s="2">
        <v>44333</v>
      </c>
      <c r="D68" s="2">
        <v>22036</v>
      </c>
      <c r="E68">
        <f>B68-B67</f>
        <v>1515</v>
      </c>
      <c r="F68">
        <f>Table2[[#This Row],[Peru_molecular_total]]-D67</f>
        <v>726</v>
      </c>
      <c r="G68">
        <f>Table2[[#This Row],[Lima_Total_Cases]]-C67</f>
        <v>1049</v>
      </c>
      <c r="H68">
        <v>1961</v>
      </c>
      <c r="I68">
        <f>Table2[[#This Row],[Deaths_Total]]-H67</f>
        <v>72</v>
      </c>
      <c r="J68" s="3">
        <f>(B68-B67)/B67</f>
        <v>2.2508802947687461E-2</v>
      </c>
      <c r="K68" s="3">
        <f t="shared" si="1"/>
        <v>3.8115404976177873E-2</v>
      </c>
      <c r="L68" s="3">
        <f>Table2[[#This Row],[percent_cases_increase_per_day_Peru]]-J67</f>
        <v>-1.2744600113144652E-2</v>
      </c>
      <c r="M68" s="4">
        <f>Table2[[#This Row],[percent_death_increase_per_day]]-K67</f>
        <v>-3.2296887393678808E-3</v>
      </c>
    </row>
    <row r="69" spans="1:18" x14ac:dyDescent="0.25">
      <c r="A69" s="1">
        <v>43963</v>
      </c>
      <c r="B69" s="2">
        <v>72059</v>
      </c>
      <c r="C69" s="2">
        <v>46507</v>
      </c>
      <c r="D69" s="2">
        <v>22735</v>
      </c>
      <c r="E69">
        <f>B69-B68</f>
        <v>3237</v>
      </c>
      <c r="F69">
        <f>Table2[[#This Row],[Peru_molecular_total]]-D68</f>
        <v>699</v>
      </c>
      <c r="G69">
        <f>Table2[[#This Row],[Lima_Total_Cases]]-C68</f>
        <v>2174</v>
      </c>
      <c r="H69">
        <v>2057</v>
      </c>
      <c r="I69">
        <f>Table2[[#This Row],[Deaths_Total]]-H68</f>
        <v>96</v>
      </c>
      <c r="J69" s="3">
        <f>(B69-B68)/B68</f>
        <v>4.7034378541745372E-2</v>
      </c>
      <c r="K69" s="3">
        <f t="shared" si="1"/>
        <v>4.8954614992350841E-2</v>
      </c>
      <c r="L69" s="3">
        <f>Table2[[#This Row],[percent_cases_increase_per_day_Peru]]-J68</f>
        <v>2.4525575594057911E-2</v>
      </c>
      <c r="M69" s="4">
        <f>Table2[[#This Row],[percent_death_increase_per_day]]-K68</f>
        <v>1.0839210016172968E-2</v>
      </c>
    </row>
    <row r="70" spans="1:18" x14ac:dyDescent="0.25">
      <c r="A70" s="1">
        <v>43964</v>
      </c>
      <c r="B70" s="2">
        <v>76306</v>
      </c>
      <c r="C70" s="2">
        <v>49605</v>
      </c>
      <c r="D70" s="2">
        <v>23812</v>
      </c>
      <c r="E70">
        <f t="shared" ref="E70:E81" si="2">B70-B69</f>
        <v>4247</v>
      </c>
      <c r="F70">
        <f>Table2[[#This Row],[Peru_molecular_total]]-D69</f>
        <v>1077</v>
      </c>
      <c r="G70">
        <f>Table2[[#This Row],[Lima_Total_Cases]]-C69</f>
        <v>3098</v>
      </c>
      <c r="H70">
        <v>2169</v>
      </c>
      <c r="I70">
        <f>Table2[[#This Row],[Deaths_Total]]-H69</f>
        <v>112</v>
      </c>
      <c r="J70" s="3">
        <f>(B70-B69)/B69</f>
        <v>5.8937814846167724E-2</v>
      </c>
      <c r="K70" s="3">
        <f t="shared" ref="K70:K75" si="3">(H70-H69)/H69</f>
        <v>5.4448225571220227E-2</v>
      </c>
      <c r="L70" s="3">
        <f>Table2[[#This Row],[percent_cases_increase_per_day_Peru]]-J69</f>
        <v>1.1903436304422352E-2</v>
      </c>
      <c r="M70" s="4">
        <f>Table2[[#This Row],[percent_death_increase_per_day]]-K69</f>
        <v>5.4936105788693859E-3</v>
      </c>
    </row>
    <row r="71" spans="1:18" x14ac:dyDescent="0.25">
      <c r="A71" s="1">
        <v>43965</v>
      </c>
      <c r="B71" s="2">
        <v>80604</v>
      </c>
      <c r="C71" s="2">
        <v>52545</v>
      </c>
      <c r="D71" s="2">
        <v>24671</v>
      </c>
      <c r="E71">
        <f t="shared" si="2"/>
        <v>4298</v>
      </c>
      <c r="F71">
        <f>Table2[[#This Row],[Peru_molecular_total]]-D70</f>
        <v>859</v>
      </c>
      <c r="G71">
        <f>Table2[[#This Row],[Lima_Total_Cases]]-C70</f>
        <v>2940</v>
      </c>
      <c r="H71">
        <v>2267</v>
      </c>
      <c r="I71">
        <f>Table2[[#This Row],[Deaths_Total]]-H70</f>
        <v>98</v>
      </c>
      <c r="J71" s="3">
        <f>(B71-B70)/B70</f>
        <v>5.6325845936099392E-2</v>
      </c>
      <c r="K71" s="3">
        <f t="shared" si="3"/>
        <v>4.5182111572153065E-2</v>
      </c>
      <c r="L71" s="3">
        <f>Table2[[#This Row],[percent_cases_increase_per_day_Peru]]-J70</f>
        <v>-2.6119689100683324E-3</v>
      </c>
      <c r="M71" s="4">
        <f>Table2[[#This Row],[percent_death_increase_per_day]]-K70</f>
        <v>-9.2661139990671618E-3</v>
      </c>
    </row>
    <row r="72" spans="1:18" x14ac:dyDescent="0.25">
      <c r="A72" s="1">
        <v>43966</v>
      </c>
      <c r="B72" s="2">
        <v>84495</v>
      </c>
      <c r="C72" s="2">
        <v>54901</v>
      </c>
      <c r="D72" s="2">
        <v>25284</v>
      </c>
      <c r="E72">
        <f t="shared" si="2"/>
        <v>3891</v>
      </c>
      <c r="F72">
        <f>Table2[[#This Row],[Peru_molecular_total]]-D71</f>
        <v>613</v>
      </c>
      <c r="G72">
        <f>Table2[[#This Row],[Lima_Total_Cases]]-C71</f>
        <v>2356</v>
      </c>
      <c r="H72">
        <v>2392</v>
      </c>
      <c r="I72">
        <f>Table2[[#This Row],[Deaths_Total]]-H71</f>
        <v>125</v>
      </c>
      <c r="J72" s="3">
        <f>(B72-B71)/B71</f>
        <v>4.8273038558880453E-2</v>
      </c>
      <c r="K72" s="3">
        <f t="shared" si="3"/>
        <v>5.5138950154389063E-2</v>
      </c>
      <c r="L72" s="3">
        <f>Table2[[#This Row],[percent_cases_increase_per_day_Peru]]-J71</f>
        <v>-8.0528073772189387E-3</v>
      </c>
      <c r="M72" s="4">
        <f>Table2[[#This Row],[percent_death_increase_per_day]]-K71</f>
        <v>9.9568385822359981E-3</v>
      </c>
    </row>
    <row r="73" spans="1:18" x14ac:dyDescent="0.25">
      <c r="A73" s="1">
        <v>43967</v>
      </c>
      <c r="B73" s="2">
        <v>88541</v>
      </c>
      <c r="C73" s="2">
        <v>57473</v>
      </c>
      <c r="D73" s="2">
        <v>26234</v>
      </c>
      <c r="E73">
        <f t="shared" si="2"/>
        <v>4046</v>
      </c>
      <c r="F73">
        <f>Table2[[#This Row],[Peru_molecular_total]]-D72</f>
        <v>950</v>
      </c>
      <c r="G73">
        <f>Table2[[#This Row],[Lima_Total_Cases]]-C72</f>
        <v>2572</v>
      </c>
      <c r="H73">
        <v>2523</v>
      </c>
      <c r="I73">
        <f>Table2[[#This Row],[Deaths_Total]]-H72</f>
        <v>131</v>
      </c>
      <c r="J73" s="3">
        <f>(B73-B72)/B72</f>
        <v>4.7884490206521094E-2</v>
      </c>
      <c r="K73" s="3">
        <f t="shared" si="3"/>
        <v>5.4765886287625416E-2</v>
      </c>
      <c r="L73" s="3">
        <f>Table2[[#This Row],[percent_cases_increase_per_day_Peru]]-J72</f>
        <v>-3.8854835235935942E-4</v>
      </c>
      <c r="M73" s="4">
        <f>Table2[[#This Row],[percent_death_increase_per_day]]-K72</f>
        <v>-3.7306386676364683E-4</v>
      </c>
    </row>
    <row r="74" spans="1:18" x14ac:dyDescent="0.25">
      <c r="A74" s="1">
        <v>43968</v>
      </c>
      <c r="B74" s="2">
        <v>92273</v>
      </c>
      <c r="C74" s="2">
        <v>59712</v>
      </c>
      <c r="D74" s="2">
        <v>26963</v>
      </c>
      <c r="E74">
        <f t="shared" si="2"/>
        <v>3732</v>
      </c>
      <c r="F74">
        <f>Table2[[#This Row],[Peru_molecular_total]]-D73</f>
        <v>729</v>
      </c>
      <c r="G74">
        <f>Table2[[#This Row],[Lima_Total_Cases]]-C73</f>
        <v>2239</v>
      </c>
      <c r="H74">
        <v>2648</v>
      </c>
      <c r="I74">
        <f>Table2[[#This Row],[Deaths_Total]]-H73</f>
        <v>125</v>
      </c>
      <c r="J74" s="3">
        <f>(B74-B73)/B73</f>
        <v>4.2149964423261542E-2</v>
      </c>
      <c r="K74" s="3">
        <f t="shared" si="3"/>
        <v>4.9544193420531117E-2</v>
      </c>
      <c r="L74" s="3">
        <f>Table2[[#This Row],[percent_cases_increase_per_day_Peru]]-J73</f>
        <v>-5.7345257832595517E-3</v>
      </c>
      <c r="M74" s="4">
        <f>Table2[[#This Row],[percent_death_increase_per_day]]-K73</f>
        <v>-5.2216928670942991E-3</v>
      </c>
    </row>
    <row r="75" spans="1:18" x14ac:dyDescent="0.25">
      <c r="A75" s="1">
        <v>43969</v>
      </c>
      <c r="B75" s="2">
        <v>94933</v>
      </c>
      <c r="C75" s="2">
        <v>61197</v>
      </c>
      <c r="D75" s="2">
        <v>27936</v>
      </c>
      <c r="E75">
        <f t="shared" si="2"/>
        <v>2660</v>
      </c>
      <c r="F75">
        <f>Table2[[#This Row],[Peru_molecular_total]]-D74</f>
        <v>973</v>
      </c>
      <c r="G75">
        <f>Table2[[#This Row],[Lima_Total_Cases]]-C74</f>
        <v>1485</v>
      </c>
      <c r="H75">
        <v>2789</v>
      </c>
      <c r="I75">
        <f>Table2[[#This Row],[Deaths_Total]]-H74</f>
        <v>141</v>
      </c>
      <c r="J75" s="3">
        <f>(B75-B74)/B74</f>
        <v>2.882750100246009E-2</v>
      </c>
      <c r="K75" s="3">
        <f t="shared" si="3"/>
        <v>5.324773413897281E-2</v>
      </c>
      <c r="L75" s="3">
        <f>Table2[[#This Row],[percent_cases_increase_per_day_Peru]]-J74</f>
        <v>-1.3322463420801452E-2</v>
      </c>
      <c r="M75" s="4">
        <f>Table2[[#This Row],[percent_death_increase_per_day]]-K74</f>
        <v>3.7035407184416932E-3</v>
      </c>
    </row>
    <row r="76" spans="1:18" x14ac:dyDescent="0.25">
      <c r="A76" s="1">
        <v>43970</v>
      </c>
      <c r="B76" s="2">
        <v>99483</v>
      </c>
      <c r="C76" s="2">
        <v>64278</v>
      </c>
      <c r="D76" s="2">
        <v>28768</v>
      </c>
      <c r="E76">
        <f t="shared" si="2"/>
        <v>4550</v>
      </c>
      <c r="F76">
        <f>Table2[[#This Row],[Peru_molecular_total]]-D75</f>
        <v>832</v>
      </c>
      <c r="G76">
        <f>Table2[[#This Row],[Lima_Total_Cases]]-C75</f>
        <v>3081</v>
      </c>
      <c r="H76">
        <v>2914</v>
      </c>
      <c r="I76">
        <f>Table2[[#This Row],[Deaths_Total]]-H75</f>
        <v>125</v>
      </c>
      <c r="J76" s="3">
        <f t="shared" ref="J76:J81" si="4">(B76-B75)/B75</f>
        <v>4.7928539074926529E-2</v>
      </c>
      <c r="K76" s="3">
        <f t="shared" ref="K76:K81" si="5">(H76-H75)/H75</f>
        <v>4.4818931516672642E-2</v>
      </c>
      <c r="L76" s="3">
        <f>Table2[[#This Row],[percent_cases_increase_per_day_Peru]]-J75</f>
        <v>1.910103807246644E-2</v>
      </c>
      <c r="M76" s="4">
        <f>Table2[[#This Row],[percent_death_increase_per_day]]-K75</f>
        <v>-8.4288026223001689E-3</v>
      </c>
    </row>
    <row r="77" spans="1:18" x14ac:dyDescent="0.25">
      <c r="A77" s="1">
        <v>43971</v>
      </c>
      <c r="B77" s="2">
        <v>104020</v>
      </c>
      <c r="C77" s="2">
        <v>67060</v>
      </c>
      <c r="D77" s="2">
        <v>29690</v>
      </c>
      <c r="E77">
        <f t="shared" si="2"/>
        <v>4537</v>
      </c>
      <c r="F77">
        <f>Table2[[#This Row],[Peru_molecular_total]]-D76</f>
        <v>922</v>
      </c>
      <c r="G77">
        <f>Table2[[#This Row],[Lima_Total_Cases]]-C76</f>
        <v>2782</v>
      </c>
      <c r="H77">
        <v>3024</v>
      </c>
      <c r="I77">
        <f>Table2[[#This Row],[Deaths_Total]]-H76</f>
        <v>110</v>
      </c>
      <c r="J77" s="3">
        <f t="shared" si="4"/>
        <v>4.5605781892383623E-2</v>
      </c>
      <c r="K77" s="3">
        <f t="shared" si="5"/>
        <v>3.774879890185312E-2</v>
      </c>
      <c r="L77" s="3">
        <f>Table2[[#This Row],[percent_cases_increase_per_day_Peru]]-J76</f>
        <v>-2.3227571825429061E-3</v>
      </c>
      <c r="M77" s="4">
        <f>Table2[[#This Row],[percent_death_increase_per_day]]-K76</f>
        <v>-7.0701326148195215E-3</v>
      </c>
    </row>
    <row r="78" spans="1:18" x14ac:dyDescent="0.25">
      <c r="A78" s="1">
        <v>43972</v>
      </c>
      <c r="B78" s="2">
        <v>108769</v>
      </c>
      <c r="C78" s="2">
        <v>70155</v>
      </c>
      <c r="D78" s="2">
        <v>30351</v>
      </c>
      <c r="E78">
        <f t="shared" si="2"/>
        <v>4749</v>
      </c>
      <c r="F78">
        <f>Table2[[#This Row],[Peru_molecular_total]]-D77</f>
        <v>661</v>
      </c>
      <c r="G78">
        <f>Table2[[#This Row],[Lima_Total_Cases]]-C77</f>
        <v>3095</v>
      </c>
      <c r="H78">
        <v>3148</v>
      </c>
      <c r="I78">
        <f>Table2[[#This Row],[Deaths_Total]]-H77</f>
        <v>124</v>
      </c>
      <c r="J78" s="3">
        <f t="shared" si="4"/>
        <v>4.5654681791963081E-2</v>
      </c>
      <c r="K78" s="3">
        <f t="shared" si="5"/>
        <v>4.1005291005291003E-2</v>
      </c>
      <c r="L78" s="3">
        <f>Table2[[#This Row],[percent_cases_increase_per_day_Peru]]-J77</f>
        <v>4.8899899579457617E-5</v>
      </c>
      <c r="M78" s="4">
        <f>Table2[[#This Row],[percent_death_increase_per_day]]-K77</f>
        <v>3.256492103437883E-3</v>
      </c>
    </row>
    <row r="79" spans="1:18" x14ac:dyDescent="0.25">
      <c r="A79" s="1">
        <v>43973</v>
      </c>
      <c r="B79" s="2">
        <v>111698</v>
      </c>
      <c r="C79" s="2">
        <v>71719</v>
      </c>
      <c r="D79" s="2">
        <v>30823</v>
      </c>
      <c r="E79">
        <f t="shared" si="2"/>
        <v>2929</v>
      </c>
      <c r="F79">
        <f>Table2[[#This Row],[Peru_molecular_total]]-D78</f>
        <v>472</v>
      </c>
      <c r="G79">
        <f>Table2[[#This Row],[Lima_Total_Cases]]-C78</f>
        <v>1564</v>
      </c>
      <c r="H79">
        <v>3244</v>
      </c>
      <c r="I79">
        <f>Table2[[#This Row],[Deaths_Total]]-H78</f>
        <v>96</v>
      </c>
      <c r="J79" s="3">
        <f t="shared" si="4"/>
        <v>2.6928628561446736E-2</v>
      </c>
      <c r="K79" s="3">
        <f t="shared" si="5"/>
        <v>3.0495552731893267E-2</v>
      </c>
      <c r="L79" s="3">
        <f>Table2[[#This Row],[percent_cases_increase_per_day_Peru]]-J78</f>
        <v>-1.8726053230516345E-2</v>
      </c>
      <c r="M79" s="4">
        <f>Table2[[#This Row],[percent_death_increase_per_day]]-K78</f>
        <v>-1.0509738273397736E-2</v>
      </c>
    </row>
    <row r="80" spans="1:18" x14ac:dyDescent="0.25">
      <c r="A80" s="1">
        <v>43974</v>
      </c>
      <c r="B80" s="2">
        <v>115754</v>
      </c>
      <c r="C80" s="2">
        <v>74037</v>
      </c>
      <c r="D80" s="2">
        <v>31347</v>
      </c>
      <c r="E80">
        <f t="shared" si="2"/>
        <v>4056</v>
      </c>
      <c r="F80">
        <f>Table2[[#This Row],[Peru_molecular_total]]-D79</f>
        <v>524</v>
      </c>
      <c r="G80">
        <f>Table2[[#This Row],[Lima_Total_Cases]]-C79</f>
        <v>2318</v>
      </c>
      <c r="H80">
        <v>3373</v>
      </c>
      <c r="I80">
        <f>Table2[[#This Row],[Deaths_Total]]-H79</f>
        <v>129</v>
      </c>
      <c r="J80" s="3">
        <f t="shared" si="4"/>
        <v>3.6312198965066517E-2</v>
      </c>
      <c r="K80" s="3">
        <f t="shared" si="5"/>
        <v>3.976572133168927E-2</v>
      </c>
      <c r="L80" s="3">
        <f>Table2[[#This Row],[percent_cases_increase_per_day_Peru]]-J79</f>
        <v>9.3835704036197808E-3</v>
      </c>
      <c r="M80" s="4">
        <f>Table2[[#This Row],[percent_death_increase_per_day]]-K79</f>
        <v>9.2701685997960033E-3</v>
      </c>
    </row>
    <row r="81" spans="1:13" x14ac:dyDescent="0.25">
      <c r="A81" s="1">
        <v>43975</v>
      </c>
      <c r="B81" s="2">
        <v>119959</v>
      </c>
      <c r="C81" s="2">
        <v>75716</v>
      </c>
      <c r="D81" s="2">
        <v>32127</v>
      </c>
      <c r="E81">
        <f t="shared" si="2"/>
        <v>4205</v>
      </c>
      <c r="F81">
        <f>Table2[[#This Row],[Peru_molecular_total]]-D80</f>
        <v>780</v>
      </c>
      <c r="G81">
        <f>Table2[[#This Row],[Lima_Total_Cases]]-C80</f>
        <v>1679</v>
      </c>
      <c r="H81">
        <v>3456</v>
      </c>
      <c r="I81">
        <f>Table2[[#This Row],[Deaths_Total]]-H80</f>
        <v>83</v>
      </c>
      <c r="J81" s="3">
        <f t="shared" si="4"/>
        <v>3.6327038374483818E-2</v>
      </c>
      <c r="K81" s="3">
        <f t="shared" si="5"/>
        <v>2.4607174621998223E-2</v>
      </c>
      <c r="L81" s="3">
        <f>Table2[[#This Row],[percent_cases_increase_per_day_Peru]]-J80</f>
        <v>1.4839409417301275E-5</v>
      </c>
      <c r="M81" s="4">
        <f>Table2[[#This Row],[percent_death_increase_per_day]]-K80</f>
        <v>-1.5158546709691047E-2</v>
      </c>
    </row>
  </sheetData>
  <pageMargins left="0.7" right="0.7" top="0.75" bottom="0.75" header="0.3" footer="0.3"/>
  <pageSetup orientation="portrait" r:id="rId1"/>
  <ignoredErrors>
    <ignoredError sqref="K3:K15 L4:L36 I4:I36 L37:L69 I37:I69 I70:I75 L70:L75 I76:I8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794B-471C-443D-BD40-A8F791719158}">
  <dimension ref="A2:C25"/>
  <sheetViews>
    <sheetView workbookViewId="0">
      <selection activeCell="B26" sqref="B26"/>
    </sheetView>
  </sheetViews>
  <sheetFormatPr defaultRowHeight="15" x14ac:dyDescent="0.25"/>
  <cols>
    <col min="1" max="1" width="9.7109375" bestFit="1" customWidth="1"/>
    <col min="2" max="2" width="32" style="3" bestFit="1" customWidth="1"/>
    <col min="3" max="3" width="25" style="3" bestFit="1" customWidth="1"/>
  </cols>
  <sheetData>
    <row r="2" spans="1:3" x14ac:dyDescent="0.25">
      <c r="A2" t="s">
        <v>0</v>
      </c>
      <c r="B2" s="3" t="s">
        <v>3</v>
      </c>
      <c r="C2" s="3" t="s">
        <v>2</v>
      </c>
    </row>
    <row r="3" spans="1:3" x14ac:dyDescent="0.25">
      <c r="A3" s="1">
        <v>43895</v>
      </c>
      <c r="B3" s="3">
        <v>0</v>
      </c>
      <c r="C3" s="3">
        <v>0</v>
      </c>
    </row>
    <row r="4" spans="1:3" x14ac:dyDescent="0.25">
      <c r="A4" s="1">
        <v>43897</v>
      </c>
      <c r="B4" s="3" t="e">
        <f>(Overall!B3-Overall!#REF!)/Overall!#REF!</f>
        <v>#REF!</v>
      </c>
      <c r="C4" s="3" t="e">
        <f>Table1[[#This Row],[percent_cases_increase_2_days]]-B3</f>
        <v>#REF!</v>
      </c>
    </row>
    <row r="5" spans="1:3" x14ac:dyDescent="0.25">
      <c r="A5" s="1">
        <v>43899</v>
      </c>
      <c r="B5" s="3">
        <f>(Overall!B5-Overall!B3)/Overall!B3</f>
        <v>0.5</v>
      </c>
      <c r="C5" s="3" t="e">
        <f>Table1[[#This Row],[percent_cases_increase_2_days]]-B4</f>
        <v>#REF!</v>
      </c>
    </row>
    <row r="6" spans="1:3" x14ac:dyDescent="0.25">
      <c r="A6" s="1">
        <v>43901</v>
      </c>
      <c r="B6" s="3">
        <f>(Overall!B7-Overall!B5)/Overall!B5</f>
        <v>0.66666666666666663</v>
      </c>
      <c r="C6" s="3">
        <f>Table1[[#This Row],[percent_cases_increase_2_days]]-B5</f>
        <v>0.16666666666666663</v>
      </c>
    </row>
    <row r="7" spans="1:3" x14ac:dyDescent="0.25">
      <c r="A7" s="1">
        <v>43903</v>
      </c>
      <c r="B7" s="3">
        <f>(Overall!B9-Overall!B7)/Overall!B7</f>
        <v>1.5333333333333334</v>
      </c>
      <c r="C7" s="3">
        <f>Table1[[#This Row],[percent_cases_increase_2_days]]-B6</f>
        <v>0.86666666666666681</v>
      </c>
    </row>
    <row r="8" spans="1:3" x14ac:dyDescent="0.25">
      <c r="A8" s="1">
        <v>43905</v>
      </c>
      <c r="B8" s="3">
        <f>(Overall!B11-Overall!B9)/Overall!B9</f>
        <v>0.86842105263157898</v>
      </c>
      <c r="C8" s="3">
        <f>Table1[[#This Row],[percent_cases_increase_2_days]]-B7</f>
        <v>-0.66491228070175445</v>
      </c>
    </row>
    <row r="9" spans="1:3" x14ac:dyDescent="0.25">
      <c r="A9" s="1">
        <v>43907</v>
      </c>
      <c r="B9" s="3">
        <f>(Overall!B13-Overall!B11)/Overall!B11</f>
        <v>0.647887323943662</v>
      </c>
      <c r="C9" s="3">
        <f>Table1[[#This Row],[percent_cases_increase_2_days]]-B8</f>
        <v>-0.22053372868791699</v>
      </c>
    </row>
    <row r="10" spans="1:3" x14ac:dyDescent="0.25">
      <c r="A10" s="1">
        <v>43909</v>
      </c>
      <c r="B10" s="3">
        <f>(Overall!B15-Overall!B13)/Overall!B13</f>
        <v>1</v>
      </c>
      <c r="C10" s="3">
        <f>Table1[[#This Row],[percent_cases_increase_2_days]]-B9</f>
        <v>0.352112676056338</v>
      </c>
    </row>
    <row r="11" spans="1:3" x14ac:dyDescent="0.25">
      <c r="A11" s="1">
        <v>43911</v>
      </c>
      <c r="B11" s="3">
        <f>(Overall!B17-Overall!B15)/Overall!B15</f>
        <v>0.35897435897435898</v>
      </c>
      <c r="C11" s="3">
        <f>Table1[[#This Row],[percent_cases_increase_2_days]]-B10</f>
        <v>-0.64102564102564097</v>
      </c>
    </row>
    <row r="12" spans="1:3" x14ac:dyDescent="0.25">
      <c r="A12" s="1">
        <v>43913</v>
      </c>
      <c r="B12" s="3">
        <f>(Overall!B19-Overall!B17)/Overall!B17</f>
        <v>0.24213836477987422</v>
      </c>
      <c r="C12" s="3">
        <f>Table1[[#This Row],[percent_cases_increase_2_days]]-B11</f>
        <v>-0.11683599419448476</v>
      </c>
    </row>
    <row r="13" spans="1:3" x14ac:dyDescent="0.25">
      <c r="A13" s="1">
        <v>43915</v>
      </c>
      <c r="B13" s="3">
        <f>(Overall!B21-Overall!B19)/Overall!B19</f>
        <v>0.21518987341772153</v>
      </c>
      <c r="C13" s="3">
        <f>Table1[[#This Row],[percent_cases_increase_2_days]]-B12</f>
        <v>-2.6948491362152688E-2</v>
      </c>
    </row>
    <row r="14" spans="1:3" x14ac:dyDescent="0.25">
      <c r="A14" s="1">
        <v>43917</v>
      </c>
      <c r="B14" s="3">
        <f>(Overall!B23-Overall!B21)/Overall!B21</f>
        <v>0.32291666666666669</v>
      </c>
      <c r="C14" s="3">
        <f>Table1[[#This Row],[percent_cases_increase_2_days]]-B13</f>
        <v>0.10772679324894516</v>
      </c>
    </row>
    <row r="15" spans="1:3" x14ac:dyDescent="0.25">
      <c r="A15" s="1">
        <v>43919</v>
      </c>
      <c r="B15" s="3">
        <f>(Overall!B25-Overall!B23)/Overall!B23</f>
        <v>0.34173228346456691</v>
      </c>
      <c r="C15" s="3">
        <f>Table1[[#This Row],[percent_cases_increase_2_days]]-B14</f>
        <v>1.8815616797900225E-2</v>
      </c>
    </row>
    <row r="16" spans="1:3" x14ac:dyDescent="0.25">
      <c r="A16" s="1">
        <v>43921</v>
      </c>
      <c r="B16" s="3">
        <f>(Overall!B27-Overall!B25)/Overall!B25</f>
        <v>0.25</v>
      </c>
      <c r="C16" s="3">
        <f>Table1[[#This Row],[percent_cases_increase_2_days]]-B15</f>
        <v>-9.1732283464566911E-2</v>
      </c>
    </row>
    <row r="17" spans="1:3" x14ac:dyDescent="0.25">
      <c r="A17" s="1">
        <v>43923</v>
      </c>
      <c r="B17" s="3">
        <f>(Overall!B29-Overall!B27)/Overall!B27</f>
        <v>0.32769953051643191</v>
      </c>
      <c r="C17" s="3">
        <f>Table1[[#This Row],[percent_cases_increase_2_days]]-B16</f>
        <v>7.7699530516431914E-2</v>
      </c>
    </row>
    <row r="18" spans="1:3" x14ac:dyDescent="0.25">
      <c r="A18" s="1">
        <v>43925</v>
      </c>
      <c r="B18" s="3">
        <f>(Overall!B31-Overall!B29)/Overall!B29</f>
        <v>0.2347949080622348</v>
      </c>
      <c r="C18" s="3">
        <f>Table1[[#This Row],[percent_cases_increase_2_days]]-B17</f>
        <v>-9.2904622454197117E-2</v>
      </c>
    </row>
    <row r="19" spans="1:3" x14ac:dyDescent="0.25">
      <c r="A19" s="1">
        <v>43927</v>
      </c>
      <c r="B19" s="3">
        <f>(Overall!B33-Overall!B31)/Overall!B31</f>
        <v>0.46678121420389462</v>
      </c>
      <c r="C19" s="3">
        <f>Table1[[#This Row],[percent_cases_increase_2_days]]-B18</f>
        <v>0.23198630614165983</v>
      </c>
    </row>
    <row r="20" spans="1:3" x14ac:dyDescent="0.25">
      <c r="A20" s="1">
        <v>43929</v>
      </c>
      <c r="B20" s="3">
        <f>(Overall!B35-Overall!B33)/Overall!B33</f>
        <v>0.69543147208121825</v>
      </c>
      <c r="C20" s="3">
        <f>Table1[[#This Row],[percent_cases_increase_2_days]]-B19</f>
        <v>0.22865025787732363</v>
      </c>
    </row>
    <row r="21" spans="1:3" x14ac:dyDescent="0.25">
      <c r="A21" s="1">
        <v>43931</v>
      </c>
      <c r="B21" s="3">
        <f>(Overall!B37-Overall!B35)/Overall!B35</f>
        <v>0.35812989405803775</v>
      </c>
      <c r="C21" s="3">
        <f>Table1[[#This Row],[percent_cases_increase_2_days]]-B20</f>
        <v>-0.3373015780231805</v>
      </c>
    </row>
    <row r="22" spans="1:3" x14ac:dyDescent="0.25">
      <c r="A22" s="1">
        <v>43933</v>
      </c>
      <c r="B22" s="3">
        <f>(Overall!B39-Overall!B37)/Overall!B37</f>
        <v>0.27505511276920469</v>
      </c>
      <c r="C22" s="3">
        <f>Table1[[#This Row],[percent_cases_increase_2_days]]-B21</f>
        <v>-8.3074781288833055E-2</v>
      </c>
    </row>
    <row r="23" spans="1:3" x14ac:dyDescent="0.25">
      <c r="A23" s="1">
        <v>43935</v>
      </c>
      <c r="B23" s="3">
        <f>(Overall!B41-Overall!B39)/Overall!B39</f>
        <v>0.37026200292592099</v>
      </c>
      <c r="C23" s="3">
        <f>Table1[[#This Row],[percent_cases_increase_2_days]]-B22</f>
        <v>9.5206890156716295E-2</v>
      </c>
    </row>
    <row r="24" spans="1:3" x14ac:dyDescent="0.25">
      <c r="A24" s="1">
        <v>43937</v>
      </c>
      <c r="B24" s="3">
        <f>(Overall!B43-Overall!B41)/Overall!B41</f>
        <v>0.21236533048626613</v>
      </c>
      <c r="C24" s="3">
        <f>Table1[[#This Row],[percent_cases_increase_2_days]]-B23</f>
        <v>-0.15789667243965486</v>
      </c>
    </row>
    <row r="25" spans="1:3" x14ac:dyDescent="0.25">
      <c r="A25" s="1">
        <v>43939</v>
      </c>
      <c r="B25" s="3">
        <f>(Overall!B45-Overall!B43)/Overall!B43</f>
        <v>0.15443119045712914</v>
      </c>
      <c r="C25" s="3">
        <f>Table1[[#This Row],[percent_cases_increase_2_days]]-B24</f>
        <v>-5.7934140029136993E-2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Increase_per_2_days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Roldan, Alexis M</dc:creator>
  <cp:lastModifiedBy>Wizard R</cp:lastModifiedBy>
  <dcterms:created xsi:type="dcterms:W3CDTF">2020-04-13T20:02:22Z</dcterms:created>
  <dcterms:modified xsi:type="dcterms:W3CDTF">2020-05-24T23:49:45Z</dcterms:modified>
</cp:coreProperties>
</file>