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lated (corrected)" sheetId="1" state="visible" r:id="rId3"/>
    <sheet name="Treatment Data" sheetId="2" state="visible" r:id="rId4"/>
    <sheet name="Junee Canola · Phyto+Counts" sheetId="3" state="visible" r:id="rId5"/>
    <sheet name="Junee Canola · Count 2" sheetId="4" state="visible" r:id="rId6"/>
    <sheet name="Junee Wheat · Phyto+Counts" sheetId="5" state="visible" r:id="rId7"/>
    <sheet name="Junee Wheat · Count 2" sheetId="6" state="visible" r:id="rId8"/>
    <sheet name="Correction Log" sheetId="7" state="visible" r:id="rId9"/>
    <sheet name="Chart Data" sheetId="8" state="visible" r:id="rId10"/>
  </sheets>
  <definedNames>
    <definedName function="false" hidden="true" localSheetId="0" name="_xlnm._FilterDatabase" vbProcedure="false">'Collated (corrected)'!$A$3:$O$195</definedName>
    <definedName function="false" hidden="false" localSheetId="3" name="_xlnm.Print_Area" vbProcedure="false">'Junee Canola · Count 2'!$A$1:$O$112</definedName>
    <definedName function="false" hidden="false" localSheetId="3" name="_xlnm.Print_Titles" vbProcedure="false">'Junee Canola · Count 2'!$1:$3</definedName>
    <definedName function="false" hidden="false" localSheetId="5" name="_xlnm.Print_Area" vbProcedure="false">'Junee Wheat · Count 2'!$A$1:$O$112</definedName>
    <definedName function="false" hidden="false" localSheetId="5" name="_xlnm.Print_Titles" vbProcedure="false">'Junee Wheat · Count 2'!$1:$3</definedName>
    <definedName function="false" hidden="true" localSheetId="1" name="_xlnm._FilterDatabase" vbProcedure="false">'Treatment Data'!$A$3:$J$67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<sst xmlns="http://schemas.openxmlformats.org/spreadsheetml/2006/main" count="2430" uniqueCount="203">
  <si>
    <t xml:space="preserve">AGnVET Junee — Collated Assessment (Wheat + Canola, ARM-corrected)</t>
  </si>
  <si>
    <t xml:space="preserve">192 plots · Ryegrass/m² = (ARG Q1 + ARG Q2) × 5  (two 0.1 m² quadrats) · treatments validated against ARM — wheat May-14 map, canola Jun-1 tour report</t>
  </si>
  <si>
    <t xml:space="preserve">Crop</t>
  </si>
  <si>
    <t xml:space="preserve">Plot #</t>
  </si>
  <si>
    <t xml:space="preserve">Block</t>
  </si>
  <si>
    <t xml:space="preserve">Trt #</t>
  </si>
  <si>
    <t xml:space="preserve">Treatment</t>
  </si>
  <si>
    <t xml:space="preserve">App A (IBS)</t>
  </si>
  <si>
    <t xml:space="preserve">App B (EPE/Post)</t>
  </si>
  <si>
    <t xml:space="preserve">Phytotox %</t>
  </si>
  <si>
    <t xml:space="preserve">ARG Q1</t>
  </si>
  <si>
    <t xml:space="preserve">ARG Q2</t>
  </si>
  <si>
    <t xml:space="preserve">Ryegrass /m²</t>
  </si>
  <si>
    <t xml:space="preserve">Plants/m</t>
  </si>
  <si>
    <t xml:space="preserve">Assessor</t>
  </si>
  <si>
    <t xml:space="preserve">Photo?</t>
  </si>
  <si>
    <t xml:space="preserve">Notes / Observations</t>
  </si>
  <si>
    <t xml:space="preserve">Wheat</t>
  </si>
  <si>
    <t xml:space="preserve">Spruce</t>
  </si>
  <si>
    <t xml:space="preserve">Spruce 500 mL/ha</t>
  </si>
  <si>
    <t xml:space="preserve">—</t>
  </si>
  <si>
    <t xml:space="preserve">Mateno Complete (post)</t>
  </si>
  <si>
    <t xml:space="preserve">Mateno Complete 1000 mL/ha</t>
  </si>
  <si>
    <t xml:space="preserve">Overwatch (post)</t>
  </si>
  <si>
    <t xml:space="preserve">Overwatch 1250 mL/ha</t>
  </si>
  <si>
    <t xml:space="preserve">TriflurX + Syrexon 1700</t>
  </si>
  <si>
    <t xml:space="preserve">TriflurX 2000 mL/ha</t>
  </si>
  <si>
    <t xml:space="preserve">Syrexon 1700 mL/ha</t>
  </si>
  <si>
    <t xml:space="preserve">Voraxor + Sakura</t>
  </si>
  <si>
    <t xml:space="preserve">Voraxor 200 mL/ha + Sakura 118 g/ha</t>
  </si>
  <si>
    <t xml:space="preserve">TriflurX + Mateno</t>
  </si>
  <si>
    <t xml:space="preserve">TriflurX + Avadex + Boxer</t>
  </si>
  <si>
    <t xml:space="preserve">TriflurX 2000 mL/ha + Avadex 2000 mL/ha</t>
  </si>
  <si>
    <t xml:space="preserve">Boxer Gold 3000 mL/ha</t>
  </si>
  <si>
    <t xml:space="preserve">Avadex</t>
  </si>
  <si>
    <t xml:space="preserve">Avadex 2000 mL/ha</t>
  </si>
  <si>
    <t xml:space="preserve">Terrain Flow + Sakura</t>
  </si>
  <si>
    <t xml:space="preserve">Terrain Flow 125 mL/ha + Sakura 118 g/ha</t>
  </si>
  <si>
    <t xml:space="preserve">Overwatch + Sakura (post)</t>
  </si>
  <si>
    <t xml:space="preserve">Overwatch 1250 mL/ha + Sakura 118 g/ha</t>
  </si>
  <si>
    <t xml:space="preserve">TriflurX + Avadex</t>
  </si>
  <si>
    <t xml:space="preserve">Sakura + Syrexon 1300</t>
  </si>
  <si>
    <t xml:space="preserve">Sakura 118 g/ha</t>
  </si>
  <si>
    <t xml:space="preserve">Syrexon 1300 mL/ha</t>
  </si>
  <si>
    <t xml:space="preserve">Overwatch + Sakura</t>
  </si>
  <si>
    <t xml:space="preserve">Mateno Complete</t>
  </si>
  <si>
    <t xml:space="preserve">TriflurX + Avadex + Mateno</t>
  </si>
  <si>
    <t xml:space="preserve">Sakura split dose</t>
  </si>
  <si>
    <t xml:space="preserve">Sakura 100 g/ha</t>
  </si>
  <si>
    <t xml:space="preserve">Sakura 30 g/ha</t>
  </si>
  <si>
    <t xml:space="preserve">Overwatch + Spruce</t>
  </si>
  <si>
    <t xml:space="preserve">Overwatch 1250 mL/ha + Spruce 500 mL/ha</t>
  </si>
  <si>
    <t xml:space="preserve">Overwatch</t>
  </si>
  <si>
    <t xml:space="preserve">Boxer Gold</t>
  </si>
  <si>
    <t xml:space="preserve">Boxer Gold 2500 mL/ha</t>
  </si>
  <si>
    <t xml:space="preserve">TriflurX</t>
  </si>
  <si>
    <t xml:space="preserve">Sakura + Avadex</t>
  </si>
  <si>
    <t xml:space="preserve">Sakura 118 g/ha + Avadex 2000 mL/ha</t>
  </si>
  <si>
    <t xml:space="preserve">Voraxor + Spruce</t>
  </si>
  <si>
    <t xml:space="preserve">Voraxor 200 mL/ha + Spruce 500 mL/ha</t>
  </si>
  <si>
    <t xml:space="preserve">Spruce + Avadex</t>
  </si>
  <si>
    <t xml:space="preserve">Spruce 500 mL/ha + Avadex 2000 mL/ha</t>
  </si>
  <si>
    <t xml:space="preserve">Overwatch + Mateno</t>
  </si>
  <si>
    <t xml:space="preserve">Arcade + Mateno</t>
  </si>
  <si>
    <t xml:space="preserve">Arcade 3000 mL/ha</t>
  </si>
  <si>
    <t xml:space="preserve">Sakura</t>
  </si>
  <si>
    <t xml:space="preserve">Terrain Flow + Sakura (2)</t>
  </si>
  <si>
    <t xml:space="preserve">Luximax</t>
  </si>
  <si>
    <t xml:space="preserve">Luximax 500 mL/ha</t>
  </si>
  <si>
    <t xml:space="preserve">Damage where boom was primed</t>
  </si>
  <si>
    <t xml:space="preserve">Overwatch + Boxer Gold</t>
  </si>
  <si>
    <t xml:space="preserve">CHK</t>
  </si>
  <si>
    <t xml:space="preserve">Denser ryegrass than neighbouring treatment, suspicion of being an untreated control (labelled 1)</t>
  </si>
  <si>
    <t xml:space="preserve">Sakura + Syrexon 1700</t>
  </si>
  <si>
    <t xml:space="preserve">Sakura + Brodal</t>
  </si>
  <si>
    <t xml:space="preserve">Sakura 118 g/ha + Brodal 132 mL/ha</t>
  </si>
  <si>
    <t xml:space="preserve">Large ryegrass numbers</t>
  </si>
  <si>
    <t xml:space="preserve">Bleached ryegrass</t>
  </si>
  <si>
    <t xml:space="preserve">Small</t>
  </si>
  <si>
    <t xml:space="preserve">Ryegrass bleached slightly</t>
  </si>
  <si>
    <t xml:space="preserve">Seeder issue</t>
  </si>
  <si>
    <t xml:space="preserve">Stunned</t>
  </si>
  <si>
    <t xml:space="preserve">Very small</t>
  </si>
  <si>
    <t xml:space="preserve">All bleached</t>
  </si>
  <si>
    <t xml:space="preserve">Small ryegrass</t>
  </si>
  <si>
    <t xml:space="preserve">Stunned and bleached ryegrass</t>
  </si>
  <si>
    <t xml:space="preserve">Stunned ryegrass</t>
  </si>
  <si>
    <t xml:space="preserve">Bleached crop and ryegrass</t>
  </si>
  <si>
    <t xml:space="preserve">Canola</t>
  </si>
  <si>
    <t xml:space="preserve">Lux + Edge + Plat</t>
  </si>
  <si>
    <t xml:space="preserve">Edge Unify 570 g/ha + Plat 330 mL/ha</t>
  </si>
  <si>
    <t xml:space="preserve">Luximax + Plat</t>
  </si>
  <si>
    <t xml:space="preserve">Plat Xtra 360 330 mL/ha + Hasten 1%</t>
  </si>
  <si>
    <t xml:space="preserve">TriflurX + Plat Xtra</t>
  </si>
  <si>
    <t xml:space="preserve">Rustler</t>
  </si>
  <si>
    <t xml:space="preserve">Rustler 1000 mL/ha</t>
  </si>
  <si>
    <t xml:space="preserve">TriflurX + Tenet</t>
  </si>
  <si>
    <t xml:space="preserve">Tenet 1500 mL/ha</t>
  </si>
  <si>
    <t xml:space="preserve">TriflurX + Avadex + Atrazine</t>
  </si>
  <si>
    <t xml:space="preserve">Atrazine 2200 g/ha</t>
  </si>
  <si>
    <t xml:space="preserve">TriflurX + Rustler</t>
  </si>
  <si>
    <t xml:space="preserve">TriflurX 2000 mL/ha + Rustler 1000 mL/ha</t>
  </si>
  <si>
    <t xml:space="preserve">Paddock variability</t>
  </si>
  <si>
    <t xml:space="preserve">Lux + Devrinol + Plat</t>
  </si>
  <si>
    <t xml:space="preserve">Devrinol 3000 mL/ha + Plat 330 mL/ha</t>
  </si>
  <si>
    <t xml:space="preserve">Atrazine split dose</t>
  </si>
  <si>
    <t xml:space="preserve">Atrazine 1100 g/ha</t>
  </si>
  <si>
    <t xml:space="preserve">Devrinol Advanced</t>
  </si>
  <si>
    <t xml:space="preserve">Devrinol Advanced 3000 mL/ha</t>
  </si>
  <si>
    <t xml:space="preserve">Overwatch + Plat</t>
  </si>
  <si>
    <t xml:space="preserve">Less vigour in canola</t>
  </si>
  <si>
    <t xml:space="preserve">Tenet</t>
  </si>
  <si>
    <t xml:space="preserve">TriflurX + Dual Gold</t>
  </si>
  <si>
    <t xml:space="preserve">Dual Gold 500 mL/ha</t>
  </si>
  <si>
    <t xml:space="preserve">TriflurX + Luximax (post)</t>
  </si>
  <si>
    <t xml:space="preserve">Atrazine 2200</t>
  </si>
  <si>
    <t xml:space="preserve">Product X</t>
  </si>
  <si>
    <t xml:space="preserve">Product X 1500 g/ha</t>
  </si>
  <si>
    <t xml:space="preserve">Lux + Tenet + Atrazine</t>
  </si>
  <si>
    <t xml:space="preserve">Tenet 1200 mL/ha + Atrazine 2200 g/ha + Plat 330 mL/ha</t>
  </si>
  <si>
    <t xml:space="preserve">Devrinol Adv + Plat</t>
  </si>
  <si>
    <t xml:space="preserve">TriflurX + Avadex + Plat</t>
  </si>
  <si>
    <t xml:space="preserve">TriflurX 2000 + Avadex 2000 mL/ha</t>
  </si>
  <si>
    <t xml:space="preserve">Plat 360 mL/ha + Atrazine 2200 g/ha</t>
  </si>
  <si>
    <t xml:space="preserve">Edge Unify</t>
  </si>
  <si>
    <t xml:space="preserve">Edge Unify 570 g/ha</t>
  </si>
  <si>
    <t xml:space="preserve">Rustler + Plat Xtra</t>
  </si>
  <si>
    <t xml:space="preserve">Ryegrass more in between furrows</t>
  </si>
  <si>
    <t xml:space="preserve">Tenet (post)</t>
  </si>
  <si>
    <t xml:space="preserve">Tenet 1200 g/ha</t>
  </si>
  <si>
    <t xml:space="preserve">Lux + Atrazine + Edge + Plat</t>
  </si>
  <si>
    <t xml:space="preserve">Atrazine 2200 g/ha + Edge 570 g/ha + Plat 330 mL/ha</t>
  </si>
  <si>
    <t xml:space="preserve">Lux + Tenet 1200 + Plat</t>
  </si>
  <si>
    <t xml:space="preserve">Tenet 1200 g/ha + Plat 330 mL/ha</t>
  </si>
  <si>
    <t xml:space="preserve">Clethodim symptoms are evident on ryegrass</t>
  </si>
  <si>
    <t xml:space="preserve">Lux + Tenet 750 + Plat</t>
  </si>
  <si>
    <t xml:space="preserve">Tenet 750 mL/ha + Plat 330 mL/ha</t>
  </si>
  <si>
    <t xml:space="preserve">Lux + Atrazine + Plat</t>
  </si>
  <si>
    <t xml:space="preserve">Atrazine 2200 g/ha + Plat 330 mL/ha</t>
  </si>
  <si>
    <t xml:space="preserve">Less vigour in canola, surviving ryegrass is crook as </t>
  </si>
  <si>
    <t xml:space="preserve">Lux + Atrazine + Tenet</t>
  </si>
  <si>
    <t xml:space="preserve">Atrazine 2200 g/ha + Tenet 1200 mL/ha + Plat 330 mL/ha</t>
  </si>
  <si>
    <t xml:space="preserve">In between furrow clean</t>
  </si>
  <si>
    <t xml:space="preserve">Surviving ryegrass crook as</t>
  </si>
  <si>
    <t xml:space="preserve">Cupping noted on canola leaves, old ryegrass still alive, no new germinations</t>
  </si>
  <si>
    <t xml:space="preserve">Ryegrass is curling,young ones crook</t>
  </si>
  <si>
    <t xml:space="preserve">AGnVET Junee — Treatment Data (means across 3 reps, ARM-corrected)</t>
  </si>
  <si>
    <t xml:space="preserve">Live from the Collated tab · Ryegrass/m² = (Q1+Q2)×5 · % control = reduction vs untreated CHK (Trt 1) within crop</t>
  </si>
  <si>
    <t xml:space="preserve">CHK mean ryegrass/m²</t>
  </si>
  <si>
    <t xml:space="preserve">n</t>
  </si>
  <si>
    <t xml:space="preserve">Mean Ryegrass /m²</t>
  </si>
  <si>
    <t xml:space="preserve">Mean Phytotox %</t>
  </si>
  <si>
    <t xml:space="preserve">Mean Plants/m</t>
  </si>
  <si>
    <t xml:space="preserve">% RG control vs CHK</t>
  </si>
  <si>
    <t xml:space="preserve">Plants/m²</t>
  </si>
  <si>
    <t xml:space="preserve">Crop CHK Plants/m²</t>
  </si>
  <si>
    <t xml:space="preserve">CHK mean plants/m²</t>
  </si>
  <si>
    <t xml:space="preserve">Assumptions &amp; Flag Thresholds</t>
  </si>
  <si>
    <t xml:space="preserve">Row spacing (inches)</t>
  </si>
  <si>
    <t xml:space="preserve">Plants/m² conversion factor (approx., per 10" row spacing)</t>
  </si>
  <si>
    <t xml:space="preserve">Phytotoxicity flag threshold (%)</t>
  </si>
  <si>
    <t xml:space="preserve">Stand-loss flag threshold (% of CHK plants/m²)</t>
  </si>
  <si>
    <t xml:space="preserve">Red = phytotox ≥ threshold. Orange = plant stand &lt; threshold × CHK.</t>
  </si>
  <si>
    <t xml:space="preserve">AGnVET Junee — Canola — Plant Establishment &amp; Phytotox (14–28 DAA)</t>
  </si>
  <si>
    <t xml:space="preserve">Assessment Date:</t>
  </si>
  <si>
    <t xml:space="preserve">Assessor(s):</t>
  </si>
  <si>
    <t xml:space="preserve">3 reps · 96 plots · 2 × 12 m · 100 L/ha</t>
  </si>
  <si>
    <t xml:space="preserve">★  2 × 0.1 m² quadrats per plot   |   enter plant counts per quadrat (Q1, Q2)   |   Plants/m² auto = (Q1 + Q2) × 5   |   Phytotox 0–100 %   |   Photo: Y / N   |   green rows = untreated control (CHK)</t>
  </si>
  <si>
    <t xml:space="preserve">AGnVET Junee — Canola — Ryegrass Count 2</t>
  </si>
  <si>
    <t xml:space="preserve">Assessment date:</t>
  </si>
  <si>
    <t xml:space="preserve">3 reps · 96 plots · 2 × 12 m · 100 L/ha · treatments ARM-validated (Aglink Canola Pre-em Junee tour report, Jun-1-2026)</t>
  </si>
  <si>
    <t xml:space="preserve">Phytotox %
(opt.)</t>
  </si>
  <si>
    <t xml:space="preserve">C1 RG /m²</t>
  </si>
  <si>
    <t xml:space="preserve">Δ vs C1</t>
  </si>
  <si>
    <t xml:space="preserve">★  Enter ARG Q1 and ARG Q2 only (cream cells) — 2 × 0.1 m² quadrats per plot, ryegrass plants counted.   Ryegrass /m² auto = (Q1 + Q2) × 5.   Phytotox % is optional (0–100, crop effect).   Photo: Y / N.   Green rows = untreated control (CHK).   Grey columns are read-only: C1 RG /m² and Δ pull from the Count 1 sheet — plot numbers and treatments are ARM-validated, do not edit columns A–F in the field.</t>
  </si>
  <si>
    <t xml:space="preserve">AGnVET Junee — Wheat — Plant Establishment &amp; Phytotox (14–28 DAA)</t>
  </si>
  <si>
    <t xml:space="preserve">3 reps · 96 plots · 12 × 2 m · 200 L/ha</t>
  </si>
  <si>
    <t xml:space="preserve">AGnVET Junee — Wheat — Ryegrass Count 2</t>
  </si>
  <si>
    <t xml:space="preserve">3 reps · 96 plots · 12 × 2 m · treatments ARM-validated (Wheat Pre-em Junee map, May-14-2026)</t>
  </si>
  <si>
    <t xml:space="preserve">Wheat treatment-label corrections — validated against ARM 2025.5 Trial Map (May-14-2026)</t>
  </si>
  <si>
    <t xml:space="preserve">Was Trt #</t>
  </si>
  <si>
    <t xml:space="preserve">Was labelled</t>
  </si>
  <si>
    <t xml:space="preserve">Corrected Trt #</t>
  </si>
  <si>
    <t xml:space="preserve">Corrected treatment</t>
  </si>
  <si>
    <t xml:space="preserve">Source</t>
  </si>
  <si>
    <t xml:space="preserve">ARM tour report</t>
  </si>
  <si>
    <t xml:space="preserve">CHK (plot # was blank)</t>
  </si>
  <si>
    <t xml:space="preserve">ARM tour report — plot number restored</t>
  </si>
  <si>
    <t xml:space="preserve">CANOLA treatment-label corrections — validated against ARM 2025.5 Tour Report (Jun-1-2026)</t>
  </si>
  <si>
    <t xml:space="preserve">ARM tour report (Jun-1-2026)</t>
  </si>
  <si>
    <t xml:space="preserve">Note: Trt 23 had correct count (3) but wrong members — plot 703 carried its label while true plot 803 sat under Trt 15. Count checks miss this; ARM is authoritative.</t>
  </si>
  <si>
    <t xml:space="preserve">Ryegrass Control — chart feeder data (auto-sorted by % control; flagged where phytotox ≥ threshold in Treatment Data!B72)</t>
  </si>
  <si>
    <t xml:space="preserve">% RG Control</t>
  </si>
  <si>
    <t xml:space="preserve">Phyto %</t>
  </si>
  <si>
    <t xml:space="preserve">Flag</t>
  </si>
  <si>
    <t xml:space="preserve">w_Treatment</t>
  </si>
  <si>
    <t xml:space="preserve">w_%Ctrl</t>
  </si>
  <si>
    <t xml:space="preserve">w_Phyto</t>
  </si>
  <si>
    <t xml:space="preserve">w_Rank</t>
  </si>
  <si>
    <t xml:space="preserve">c_Treatment</t>
  </si>
  <si>
    <t xml:space="preserve">c_%Ctrl</t>
  </si>
  <si>
    <t xml:space="preserve">c_Phyto</t>
  </si>
  <si>
    <t xml:space="preserve">c_Rank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</si>
</sst>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%"/>
    <numFmt numFmtId="168" formatCode="\+0;\-0;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3D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F4520"/>
      <name val="Arial"/>
      <family val="0"/>
      <charset val="1"/>
    </font>
    <font>
      <b val="true"/>
      <sz val="9"/>
      <color rgb="FF1F4E3D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10"/>
      <color rgb="FF1F4E3D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007749"/>
      <name val="Arial"/>
      <family val="2"/>
    </font>
    <font>
      <sz val="9"/>
      <color rgb="FF595959"/>
      <name val="Calibri"/>
      <family val="2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7B3F00"/>
      <name val="Arial"/>
      <family val="0"/>
      <charset val="1"/>
    </font>
    <font>
      <sz val="11"/>
      <color rgb="FF546E7A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3D"/>
      <name val="Arial"/>
      <family val="0"/>
      <charset val="1"/>
    </font>
    <font>
      <sz val="11"/>
      <color rgb="FF1F4E3D"/>
      <name val="Arial"/>
      <family val="0"/>
      <charset val="1"/>
    </font>
    <font>
      <sz val="10"/>
      <color rgb="FF1F4E3D"/>
      <name val="Arial"/>
      <family val="0"/>
      <charset val="1"/>
    </font>
    <font>
      <i val="true"/>
      <sz val="9"/>
      <color rgb="FF546E7A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sz val="9"/>
      <color rgb="FFFFFFFF"/>
      <name val="Arial"/>
      <family val="0"/>
      <charset val="1"/>
    </font>
    <font>
      <sz val="10"/>
      <color rgb="FF546E7A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7B3F00"/>
      <name val="Arial"/>
      <family val="0"/>
      <charset val="1"/>
    </font>
    <font>
      <sz val="9"/>
      <color rgb="FF546E7A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F4520"/>
      <name val="Arial"/>
      <family val="0"/>
      <charset val="1"/>
    </font>
    <font>
      <b val="true"/>
      <sz val="11"/>
      <color rgb="FF0077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58585B"/>
      <name val="Arial"/>
      <family val="0"/>
      <charset val="1"/>
    </font>
    <font>
      <sz val="8"/>
      <color rgb="FF58585B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C8E6C9"/>
        <bgColor rgb="FFD9D9D9"/>
      </patternFill>
    </fill>
    <fill>
      <patternFill patternType="solid">
        <fgColor rgb="FF2E7D32"/>
        <bgColor rgb="FF007749"/>
      </patternFill>
    </fill>
    <fill>
      <patternFill patternType="solid">
        <fgColor rgb="FFFAFFFE"/>
        <bgColor rgb="FFFFFFFF"/>
      </patternFill>
    </fill>
    <fill>
      <patternFill patternType="solid">
        <fgColor rgb="FF546E7A"/>
        <bgColor rgb="FF595959"/>
      </patternFill>
    </fill>
    <fill>
      <patternFill patternType="solid">
        <fgColor rgb="FFFFB300"/>
        <bgColor rgb="FFFF9900"/>
      </patternFill>
    </fill>
    <fill>
      <patternFill patternType="solid">
        <fgColor rgb="FFFFFFFF"/>
        <bgColor rgb="FFFAFFFE"/>
      </patternFill>
    </fill>
    <fill>
      <patternFill patternType="solid">
        <fgColor rgb="FFECEFF1"/>
        <bgColor rgb="FFEFF5F2"/>
      </patternFill>
    </fill>
    <fill>
      <patternFill patternType="solid">
        <fgColor rgb="FFFFF8E1"/>
        <bgColor rgb="FFFFFDE7"/>
      </patternFill>
    </fill>
    <fill>
      <patternFill patternType="solid">
        <fgColor rgb="FFFFFDE7"/>
        <bgColor rgb="FFFFF8E1"/>
      </patternFill>
    </fill>
    <fill>
      <patternFill patternType="solid">
        <fgColor rgb="FF007749"/>
        <bgColor rgb="FF008080"/>
      </patternFill>
    </fill>
    <fill>
      <patternFill patternType="solid">
        <fgColor rgb="FFCF4520"/>
        <bgColor rgb="FF9C6500"/>
      </patternFill>
    </fill>
    <fill>
      <patternFill patternType="solid">
        <fgColor rgb="FFEFF5F2"/>
        <bgColor rgb="FFECEFF1"/>
      </patternFill>
    </fill>
    <fill>
      <patternFill patternType="solid">
        <fgColor rgb="FF1565C0"/>
        <bgColor rgb="FF3366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3D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F452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6500"/>
      </font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9C0006"/>
      <rgbColor rgb="FF008000"/>
      <rgbColor rgb="FF000080"/>
      <rgbColor rgb="FF9C6500"/>
      <rgbColor rgb="FF800080"/>
      <rgbColor rgb="FF007749"/>
      <rgbColor rgb="FFB0BEC5"/>
      <rgbColor rgb="FF808080"/>
      <rgbColor rgb="FF9999FF"/>
      <rgbColor rgb="FF595959"/>
      <rgbColor rgb="FFFFF8E1"/>
      <rgbColor rgb="FFEFF5F2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C8E6C9"/>
      <rgbColor rgb="FFFFE699"/>
      <rgbColor rgb="FFFAFFFE"/>
      <rgbColor rgb="FFFF99CC"/>
      <rgbColor rgb="FFCC99FF"/>
      <rgbColor rgb="FFF8CBAD"/>
      <rgbColor rgb="FF3366FF"/>
      <rgbColor rgb="FF33CCCC"/>
      <rgbColor rgb="FF99CC00"/>
      <rgbColor rgb="FFFFB300"/>
      <rgbColor rgb="FFFF9900"/>
      <rgbColor rgb="FFCF4520"/>
      <rgbColor rgb="FF546E7A"/>
      <rgbColor rgb="FF969696"/>
      <rgbColor rgb="FF003366"/>
      <rgbColor rgb="FF2E7D32"/>
      <rgbColor rgb="FF003300"/>
      <rgbColor rgb="FF333300"/>
      <rgbColor rgb="FF7B3F00"/>
      <rgbColor rgb="FF993366"/>
      <rgbColor rgb="FF58585B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100" spc="-1" strike="noStrike">
                <a:solidFill>
                  <a:srgbClr val="007749"/>
                </a:solidFill>
                <a:latin typeface="Arial"/>
                <a:ea typeface="Arial"/>
              </a:defRPr>
            </a:pPr>
            <a:r>
              <a:rPr b="1" lang="en-US" sz="1100" spc="-1" strike="noStrike">
                <a:solidFill>
                  <a:srgbClr val="007749"/>
                </a:solidFill>
                <a:latin typeface="Arial"/>
                <a:ea typeface="Arial"/>
              </a:rPr>
              <a:t>Wheat — Ryegrass control by treatment   (orange = phytotox ≥ 15%)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% RG Control</c:v>
                </c:pt>
              </c:strCache>
            </c:strRef>
          </c:tx>
          <c:spPr>
            <a:solidFill>
              <a:srgbClr val="007749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cf452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cf4520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cf4520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cf4520"/>
              </a:solidFill>
              <a:ln w="0">
                <a:noFill/>
              </a:ln>
            </c:spPr>
          </c:dPt>
          <c:dLbls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Data'!$A$4:$A$34</c:f>
              <c:strCache>
                <c:ptCount val="31"/>
                <c:pt idx="0">
                  <c:v>Overwatch + Sakura (post)</c:v>
                </c:pt>
                <c:pt idx="1">
                  <c:v>Overwatch (post)</c:v>
                </c:pt>
                <c:pt idx="2">
                  <c:v>Sakura + Brodal</c:v>
                </c:pt>
                <c:pt idx="3">
                  <c:v>Mateno Complete (post)</c:v>
                </c:pt>
                <c:pt idx="4">
                  <c:v>Overwatch</c:v>
                </c:pt>
                <c:pt idx="5">
                  <c:v>Spruce</c:v>
                </c:pt>
                <c:pt idx="6">
                  <c:v>Terrain Flow + Sakura (2)</c:v>
                </c:pt>
                <c:pt idx="7">
                  <c:v>TriflurX + Syrexon 1700</c:v>
                </c:pt>
                <c:pt idx="8">
                  <c:v>Overwatch + Boxer Gold</c:v>
                </c:pt>
                <c:pt idx="9">
                  <c:v>Avadex</c:v>
                </c:pt>
                <c:pt idx="10">
                  <c:v>Voraxor + Sakura</c:v>
                </c:pt>
                <c:pt idx="11">
                  <c:v>Sakura + Syrexon 1300</c:v>
                </c:pt>
                <c:pt idx="12">
                  <c:v>Sakura</c:v>
                </c:pt>
                <c:pt idx="13">
                  <c:v>Terrain Flow + Sakura</c:v>
                </c:pt>
                <c:pt idx="14">
                  <c:v>Arcade + Mateno</c:v>
                </c:pt>
                <c:pt idx="15">
                  <c:v>Mateno Complete</c:v>
                </c:pt>
                <c:pt idx="16">
                  <c:v>Spruce + Avadex</c:v>
                </c:pt>
                <c:pt idx="17">
                  <c:v>Sakura + Syrexon 1700</c:v>
                </c:pt>
                <c:pt idx="18">
                  <c:v>Sakura split dose</c:v>
                </c:pt>
                <c:pt idx="19">
                  <c:v>Voraxor + Spruce</c:v>
                </c:pt>
                <c:pt idx="20">
                  <c:v>Boxer Gold</c:v>
                </c:pt>
                <c:pt idx="21">
                  <c:v>TriflurX</c:v>
                </c:pt>
                <c:pt idx="22">
                  <c:v>Overwatch + Mateno</c:v>
                </c:pt>
                <c:pt idx="23">
                  <c:v>Luximax</c:v>
                </c:pt>
                <c:pt idx="24">
                  <c:v>Overwatch + Sakura</c:v>
                </c:pt>
                <c:pt idx="25">
                  <c:v>TriflurX + Avadex + Mateno</c:v>
                </c:pt>
                <c:pt idx="26">
                  <c:v>TriflurX + Avadex</c:v>
                </c:pt>
                <c:pt idx="27">
                  <c:v>Overwatch + Spruce</c:v>
                </c:pt>
                <c:pt idx="28">
                  <c:v>Sakura + Avadex</c:v>
                </c:pt>
                <c:pt idx="29">
                  <c:v>TriflurX + Mateno</c:v>
                </c:pt>
                <c:pt idx="30">
                  <c:v>TriflurX + Avadex + Boxer</c:v>
                </c:pt>
              </c:strCache>
            </c:strRef>
          </c:cat>
          <c:val>
            <c:numRef>
              <c:f>'Chart Data'!$B$4:$B$34</c:f>
              <c:numCache>
                <c:formatCode>0%</c:formatCode>
                <c:ptCount val="31"/>
                <c:pt idx="0">
                  <c:v>0.46865671641791</c:v>
                </c:pt>
                <c:pt idx="1">
                  <c:v>0.51044776119403</c:v>
                </c:pt>
                <c:pt idx="2">
                  <c:v>0.537313432835821</c:v>
                </c:pt>
                <c:pt idx="3">
                  <c:v>0.647761194029851</c:v>
                </c:pt>
                <c:pt idx="4">
                  <c:v>0.656716417910448</c:v>
                </c:pt>
                <c:pt idx="5">
                  <c:v>0.668656716417911</c:v>
                </c:pt>
                <c:pt idx="6">
                  <c:v>0.668656716417911</c:v>
                </c:pt>
                <c:pt idx="7">
                  <c:v>0.671641791044776</c:v>
                </c:pt>
                <c:pt idx="8">
                  <c:v>0.692537313432836</c:v>
                </c:pt>
                <c:pt idx="9">
                  <c:v>0.692537313432836</c:v>
                </c:pt>
                <c:pt idx="10">
                  <c:v>0.695522388059702</c:v>
                </c:pt>
                <c:pt idx="11">
                  <c:v>0.701492537313433</c:v>
                </c:pt>
                <c:pt idx="12">
                  <c:v>0.71044776119403</c:v>
                </c:pt>
                <c:pt idx="13">
                  <c:v>0.719402985074627</c:v>
                </c:pt>
                <c:pt idx="14">
                  <c:v>0.722388059701493</c:v>
                </c:pt>
                <c:pt idx="15">
                  <c:v>0.728358208955224</c:v>
                </c:pt>
                <c:pt idx="16">
                  <c:v>0.752238805970149</c:v>
                </c:pt>
                <c:pt idx="17">
                  <c:v>0.752238805970149</c:v>
                </c:pt>
                <c:pt idx="18">
                  <c:v>0.764179104477612</c:v>
                </c:pt>
                <c:pt idx="19">
                  <c:v>0.77910447761194</c:v>
                </c:pt>
                <c:pt idx="20">
                  <c:v>0.797014925373134</c:v>
                </c:pt>
                <c:pt idx="21">
                  <c:v>0.797014925373134</c:v>
                </c:pt>
                <c:pt idx="22">
                  <c:v>0.8</c:v>
                </c:pt>
                <c:pt idx="23">
                  <c:v>0.802985074626866</c:v>
                </c:pt>
                <c:pt idx="24">
                  <c:v>0.808955223880597</c:v>
                </c:pt>
                <c:pt idx="25">
                  <c:v>0.808955223880597</c:v>
                </c:pt>
                <c:pt idx="26">
                  <c:v>0.850746268656716</c:v>
                </c:pt>
                <c:pt idx="27">
                  <c:v>0.853731343283582</c:v>
                </c:pt>
                <c:pt idx="28">
                  <c:v>0.868656716417911</c:v>
                </c:pt>
                <c:pt idx="29">
                  <c:v>0.868656716417911</c:v>
                </c:pt>
                <c:pt idx="30">
                  <c:v>0.868656716417911</c:v>
                </c:pt>
              </c:numCache>
            </c:numRef>
          </c:val>
        </c:ser>
        <c:gapWidth val="182"/>
        <c:overlap val="0"/>
        <c:axId val="23792792"/>
        <c:axId val="55755736"/>
      </c:barChart>
      <c:catAx>
        <c:axId val="237927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755736"/>
        <c:crosses val="autoZero"/>
        <c:auto val="1"/>
        <c:lblAlgn val="ctr"/>
        <c:lblOffset val="100"/>
        <c:noMultiLvlLbl val="0"/>
      </c:catAx>
      <c:valAx>
        <c:axId val="557557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7927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100" spc="-1" strike="noStrike">
                <a:solidFill>
                  <a:srgbClr val="007749"/>
                </a:solidFill>
                <a:latin typeface="Arial"/>
                <a:ea typeface="Arial"/>
              </a:defRPr>
            </a:pPr>
            <a:r>
              <a:rPr b="1" lang="en-US" sz="1100" spc="-1" strike="noStrike">
                <a:solidFill>
                  <a:srgbClr val="007749"/>
                </a:solidFill>
                <a:latin typeface="Arial"/>
                <a:ea typeface="Arial"/>
              </a:rPr>
              <a:t>Canola — Ryegrass control by treatment   (orange = phytotox ≥ 15%)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Data'!$G$3</c:f>
              <c:strCache>
                <c:ptCount val="1"/>
                <c:pt idx="0">
                  <c:v>% RG Control</c:v>
                </c:pt>
              </c:strCache>
            </c:strRef>
          </c:tx>
          <c:spPr>
            <a:solidFill>
              <a:srgbClr val="007749"/>
            </a:solidFill>
            <a:ln w="0">
              <a:noFill/>
            </a:ln>
          </c:spPr>
          <c:invertIfNegative val="0"/>
          <c:dPt>
            <c:idx val="14"/>
            <c:invertIfNegative val="0"/>
            <c:spPr>
              <a:solidFill>
                <a:srgbClr val="cf4520"/>
              </a:solidFill>
              <a:ln w="0">
                <a:noFill/>
              </a:ln>
            </c:spPr>
          </c:dPt>
          <c:dPt>
            <c:idx val="26"/>
            <c:invertIfNegative val="0"/>
            <c:spPr>
              <a:solidFill>
                <a:srgbClr val="cf4520"/>
              </a:solidFill>
              <a:ln w="0">
                <a:noFill/>
              </a:ln>
            </c:spPr>
          </c:dPt>
          <c:dLbls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Data'!$F$4:$F$34</c:f>
              <c:strCache>
                <c:ptCount val="31"/>
                <c:pt idx="0">
                  <c:v>Tenet (post)</c:v>
                </c:pt>
                <c:pt idx="1">
                  <c:v>Atrazine 2200</c:v>
                </c:pt>
                <c:pt idx="2">
                  <c:v>Edge Unify</c:v>
                </c:pt>
                <c:pt idx="3">
                  <c:v>Tenet</c:v>
                </c:pt>
                <c:pt idx="4">
                  <c:v>Atrazine split dose</c:v>
                </c:pt>
                <c:pt idx="5">
                  <c:v>Overwatch</c:v>
                </c:pt>
                <c:pt idx="6">
                  <c:v>Devrinol Advanced</c:v>
                </c:pt>
                <c:pt idx="7">
                  <c:v>Luximax</c:v>
                </c:pt>
                <c:pt idx="8">
                  <c:v>TriflurX</c:v>
                </c:pt>
                <c:pt idx="9">
                  <c:v>Devrinol Adv + Plat</c:v>
                </c:pt>
                <c:pt idx="10">
                  <c:v>Product X</c:v>
                </c:pt>
                <c:pt idx="11">
                  <c:v>Rustler</c:v>
                </c:pt>
                <c:pt idx="12">
                  <c:v>TriflurX + Dual Gold</c:v>
                </c:pt>
                <c:pt idx="13">
                  <c:v>TriflurX + Luximax (post)</c:v>
                </c:pt>
                <c:pt idx="14">
                  <c:v>Lux + Tenet 750 + Plat</c:v>
                </c:pt>
                <c:pt idx="15">
                  <c:v>TriflurX + Avadex</c:v>
                </c:pt>
                <c:pt idx="16">
                  <c:v>TriflurX + Avadex + Atrazine</c:v>
                </c:pt>
                <c:pt idx="17">
                  <c:v>Lux + Atrazine + Plat</c:v>
                </c:pt>
                <c:pt idx="18">
                  <c:v>TriflurX + Tenet</c:v>
                </c:pt>
                <c:pt idx="19">
                  <c:v>Luximax + Plat</c:v>
                </c:pt>
                <c:pt idx="20">
                  <c:v>TriflurX + Plat Xtra</c:v>
                </c:pt>
                <c:pt idx="21">
                  <c:v>Lux + Tenet 1200 + Plat</c:v>
                </c:pt>
                <c:pt idx="22">
                  <c:v>Lux + Devrinol + Plat</c:v>
                </c:pt>
                <c:pt idx="23">
                  <c:v>Lux + Atrazine + Tenet</c:v>
                </c:pt>
                <c:pt idx="24">
                  <c:v>TriflurX + Rustler</c:v>
                </c:pt>
                <c:pt idx="25">
                  <c:v>Lux + Edge + Plat</c:v>
                </c:pt>
                <c:pt idx="26">
                  <c:v>Lux + Tenet + Atrazine</c:v>
                </c:pt>
                <c:pt idx="27">
                  <c:v>Lux + Atrazine + Edge + Plat</c:v>
                </c:pt>
                <c:pt idx="28">
                  <c:v>Rustler + Plat Xtra</c:v>
                </c:pt>
                <c:pt idx="29">
                  <c:v>TriflurX + Avadex + Plat</c:v>
                </c:pt>
                <c:pt idx="30">
                  <c:v>Overwatch + Plat</c:v>
                </c:pt>
              </c:strCache>
            </c:strRef>
          </c:cat>
          <c:val>
            <c:numRef>
              <c:f>'Chart Data'!$G$4:$G$34</c:f>
              <c:numCache>
                <c:formatCode>0%</c:formatCode>
                <c:ptCount val="31"/>
                <c:pt idx="0">
                  <c:v>0.47887323943662</c:v>
                </c:pt>
                <c:pt idx="1">
                  <c:v>0.507042253521127</c:v>
                </c:pt>
                <c:pt idx="2">
                  <c:v>0.577464788732394</c:v>
                </c:pt>
                <c:pt idx="3">
                  <c:v>0.656338028169014</c:v>
                </c:pt>
                <c:pt idx="4">
                  <c:v>0.67887323943662</c:v>
                </c:pt>
                <c:pt idx="5">
                  <c:v>0.695774647887324</c:v>
                </c:pt>
                <c:pt idx="6">
                  <c:v>0.723943661971831</c:v>
                </c:pt>
                <c:pt idx="7">
                  <c:v>0.752112676056338</c:v>
                </c:pt>
                <c:pt idx="8">
                  <c:v>0.788732394366197</c:v>
                </c:pt>
                <c:pt idx="9">
                  <c:v>0.814084507042254</c:v>
                </c:pt>
                <c:pt idx="10">
                  <c:v>0.825352112676056</c:v>
                </c:pt>
                <c:pt idx="11">
                  <c:v>0.833802816901409</c:v>
                </c:pt>
                <c:pt idx="12">
                  <c:v>0.842253521126761</c:v>
                </c:pt>
                <c:pt idx="13">
                  <c:v>0.847887323943662</c:v>
                </c:pt>
                <c:pt idx="14">
                  <c:v>0.859154929577465</c:v>
                </c:pt>
                <c:pt idx="15">
                  <c:v>0.864788732394366</c:v>
                </c:pt>
                <c:pt idx="16">
                  <c:v>0.876056338028169</c:v>
                </c:pt>
                <c:pt idx="17">
                  <c:v>0.87887323943662</c:v>
                </c:pt>
                <c:pt idx="18">
                  <c:v>0.884507042253521</c:v>
                </c:pt>
                <c:pt idx="19">
                  <c:v>0.890140845070423</c:v>
                </c:pt>
                <c:pt idx="20">
                  <c:v>0.892957746478873</c:v>
                </c:pt>
                <c:pt idx="21">
                  <c:v>0.892957746478873</c:v>
                </c:pt>
                <c:pt idx="22">
                  <c:v>0.898591549295775</c:v>
                </c:pt>
                <c:pt idx="23">
                  <c:v>0.901408450704225</c:v>
                </c:pt>
                <c:pt idx="24">
                  <c:v>0.904225352112676</c:v>
                </c:pt>
                <c:pt idx="25">
                  <c:v>0.912676056338028</c:v>
                </c:pt>
                <c:pt idx="26">
                  <c:v>0.915492957746479</c:v>
                </c:pt>
                <c:pt idx="27">
                  <c:v>0.923943661971831</c:v>
                </c:pt>
                <c:pt idx="28">
                  <c:v>0.929577464788733</c:v>
                </c:pt>
                <c:pt idx="29">
                  <c:v>0.943661971830986</c:v>
                </c:pt>
                <c:pt idx="30">
                  <c:v>0.949295774647887</c:v>
                </c:pt>
              </c:numCache>
            </c:numRef>
          </c:val>
        </c:ser>
        <c:gapWidth val="182"/>
        <c:overlap val="0"/>
        <c:axId val="84408676"/>
        <c:axId val="14065423"/>
      </c:barChart>
      <c:catAx>
        <c:axId val="844086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065423"/>
        <c:crosses val="autoZero"/>
        <c:auto val="1"/>
        <c:lblAlgn val="ctr"/>
        <c:lblOffset val="100"/>
        <c:noMultiLvlLbl val="0"/>
      </c:catAx>
      <c:valAx>
        <c:axId val="140654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4086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361800</xdr:colOff>
      <xdr:row>1</xdr:row>
      <xdr:rowOff>54000</xdr:rowOff>
    </xdr:from>
    <xdr:to>
      <xdr:col>21</xdr:col>
      <xdr:colOff>65880</xdr:colOff>
      <xdr:row>40</xdr:row>
      <xdr:rowOff>129600</xdr:rowOff>
    </xdr:to>
    <xdr:graphicFrame>
      <xdr:nvGraphicFramePr>
        <xdr:cNvPr id="0" name="Chart 1"/>
        <xdr:cNvGraphicFramePr/>
      </xdr:nvGraphicFramePr>
      <xdr:xfrm>
        <a:off x="12062160" y="254160"/>
        <a:ext cx="6458760" cy="76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361800</xdr:colOff>
      <xdr:row>43</xdr:row>
      <xdr:rowOff>66600</xdr:rowOff>
    </xdr:from>
    <xdr:to>
      <xdr:col>21</xdr:col>
      <xdr:colOff>65880</xdr:colOff>
      <xdr:row>83</xdr:row>
      <xdr:rowOff>65880</xdr:rowOff>
    </xdr:to>
    <xdr:graphicFrame>
      <xdr:nvGraphicFramePr>
        <xdr:cNvPr id="1" name="Chart 2"/>
        <xdr:cNvGraphicFramePr/>
      </xdr:nvGraphicFramePr>
      <xdr:xfrm>
        <a:off x="12062160" y="8381880"/>
        <a:ext cx="6458760" cy="76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1440</xdr:colOff>
      <xdr:row>9</xdr:row>
      <xdr:rowOff>0</xdr:rowOff>
    </xdr:from>
    <xdr:to>
      <xdr:col>11</xdr:col>
      <xdr:colOff>530280</xdr:colOff>
      <xdr:row>10</xdr:row>
      <xdr:rowOff>263160</xdr:rowOff>
    </xdr:to>
    <xdr:pic>
      <xdr:nvPicPr>
        <xdr:cNvPr id="2" name="Picture 2" descr=""/>
        <xdr:cNvPicPr/>
      </xdr:nvPicPr>
      <xdr:blipFill>
        <a:blip r:embed="rId1"/>
        <a:stretch/>
      </xdr:blipFill>
      <xdr:spPr>
        <a:xfrm rot="5400000">
          <a:off x="10407960" y="3953520"/>
          <a:ext cx="720360" cy="528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4" min="3" style="1" width="6"/>
    <col collapsed="false" customWidth="true" hidden="false" outlineLevel="0" max="5" min="5" style="1" width="30"/>
    <col collapsed="false" customWidth="true" hidden="false" outlineLevel="0" max="7" min="6" style="1" width="26"/>
    <col collapsed="false" customWidth="true" hidden="false" outlineLevel="0" max="8" min="8" style="1" width="10"/>
    <col collapsed="false" customWidth="true" hidden="false" outlineLevel="0" max="10" min="9" style="1" width="8"/>
    <col collapsed="false" customWidth="true" hidden="false" outlineLevel="0" max="11" min="11" style="1" width="12"/>
    <col collapsed="false" customWidth="true" hidden="false" outlineLevel="0" max="12" min="12" style="1" width="12.57"/>
    <col collapsed="false" customWidth="true" hidden="false" outlineLevel="0" max="13" min="13" style="1" width="10"/>
    <col collapsed="false" customWidth="true" hidden="false" outlineLevel="0" max="14" min="14" style="1" width="7"/>
    <col collapsed="false" customWidth="true" hidden="false" outlineLevel="0" max="15" min="15" style="1" width="4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customFormat="false" ht="15" hidden="false" customHeight="true" outlineLevel="0" collapsed="false">
      <c r="A4" s="5" t="s">
        <v>17</v>
      </c>
      <c r="B4" s="5" t="n">
        <v>101</v>
      </c>
      <c r="C4" s="5" t="n">
        <v>1</v>
      </c>
      <c r="D4" s="5" t="n">
        <v>7</v>
      </c>
      <c r="E4" s="6" t="s">
        <v>18</v>
      </c>
      <c r="F4" s="6" t="s">
        <v>19</v>
      </c>
      <c r="G4" s="6" t="s">
        <v>20</v>
      </c>
      <c r="H4" s="5" t="n">
        <v>5</v>
      </c>
      <c r="I4" s="5" t="n">
        <v>16</v>
      </c>
      <c r="J4" s="5" t="n">
        <v>25</v>
      </c>
      <c r="K4" s="7" t="n">
        <f aca="false">(I4+J4)*5</f>
        <v>205</v>
      </c>
      <c r="L4" s="6" t="n">
        <v>42</v>
      </c>
      <c r="M4" s="6"/>
      <c r="N4" s="5"/>
      <c r="O4" s="6"/>
    </row>
    <row r="5" customFormat="false" ht="15" hidden="false" customHeight="true" outlineLevel="0" collapsed="false">
      <c r="A5" s="5" t="s">
        <v>17</v>
      </c>
      <c r="B5" s="5" t="n">
        <v>102</v>
      </c>
      <c r="C5" s="5" t="n">
        <v>1</v>
      </c>
      <c r="D5" s="5" t="n">
        <v>27</v>
      </c>
      <c r="E5" s="6" t="s">
        <v>21</v>
      </c>
      <c r="F5" s="6" t="s">
        <v>20</v>
      </c>
      <c r="G5" s="6" t="s">
        <v>22</v>
      </c>
      <c r="H5" s="5" t="n">
        <v>10</v>
      </c>
      <c r="I5" s="5" t="n">
        <v>42</v>
      </c>
      <c r="J5" s="5" t="n">
        <v>24</v>
      </c>
      <c r="K5" s="7" t="n">
        <f aca="false">(I5+J5)*5</f>
        <v>330</v>
      </c>
      <c r="L5" s="6" t="n">
        <v>25</v>
      </c>
      <c r="M5" s="6"/>
      <c r="N5" s="5"/>
      <c r="O5" s="6"/>
    </row>
    <row r="6" customFormat="false" ht="15" hidden="false" customHeight="true" outlineLevel="0" collapsed="false">
      <c r="A6" s="5" t="s">
        <v>17</v>
      </c>
      <c r="B6" s="5" t="n">
        <v>103</v>
      </c>
      <c r="C6" s="5" t="n">
        <v>1</v>
      </c>
      <c r="D6" s="5" t="n">
        <v>24</v>
      </c>
      <c r="E6" s="6" t="s">
        <v>23</v>
      </c>
      <c r="F6" s="6" t="s">
        <v>20</v>
      </c>
      <c r="G6" s="6" t="s">
        <v>24</v>
      </c>
      <c r="H6" s="5" t="n">
        <v>70</v>
      </c>
      <c r="I6" s="5" t="n">
        <v>24</v>
      </c>
      <c r="J6" s="5" t="n">
        <v>32</v>
      </c>
      <c r="K6" s="7" t="n">
        <f aca="false">(I6+J6)*5</f>
        <v>280</v>
      </c>
      <c r="L6" s="6" t="n">
        <v>28</v>
      </c>
      <c r="M6" s="6"/>
      <c r="N6" s="5"/>
      <c r="O6" s="6"/>
    </row>
    <row r="7" customFormat="false" ht="15" hidden="false" customHeight="true" outlineLevel="0" collapsed="false">
      <c r="A7" s="5" t="s">
        <v>17</v>
      </c>
      <c r="B7" s="5" t="n">
        <v>104</v>
      </c>
      <c r="C7" s="5" t="n">
        <v>1</v>
      </c>
      <c r="D7" s="5" t="n">
        <v>17</v>
      </c>
      <c r="E7" s="6" t="s">
        <v>25</v>
      </c>
      <c r="F7" s="6" t="s">
        <v>26</v>
      </c>
      <c r="G7" s="6" t="s">
        <v>27</v>
      </c>
      <c r="H7" s="5" t="n">
        <v>50</v>
      </c>
      <c r="I7" s="5" t="n">
        <v>12</v>
      </c>
      <c r="J7" s="5" t="n">
        <v>7</v>
      </c>
      <c r="K7" s="7" t="n">
        <f aca="false">(I7+J7)*5</f>
        <v>95</v>
      </c>
      <c r="L7" s="6" t="n">
        <v>32</v>
      </c>
      <c r="M7" s="6"/>
      <c r="N7" s="5"/>
      <c r="O7" s="6"/>
    </row>
    <row r="8" customFormat="false" ht="15" hidden="false" customHeight="true" outlineLevel="0" collapsed="false">
      <c r="A8" s="5" t="s">
        <v>17</v>
      </c>
      <c r="B8" s="5" t="n">
        <v>105</v>
      </c>
      <c r="C8" s="5" t="n">
        <v>1</v>
      </c>
      <c r="D8" s="5" t="n">
        <v>11</v>
      </c>
      <c r="E8" s="6" t="s">
        <v>28</v>
      </c>
      <c r="F8" s="6" t="s">
        <v>29</v>
      </c>
      <c r="G8" s="6" t="s">
        <v>20</v>
      </c>
      <c r="H8" s="5" t="n">
        <v>5</v>
      </c>
      <c r="I8" s="5" t="n">
        <v>28</v>
      </c>
      <c r="J8" s="5" t="n">
        <v>28</v>
      </c>
      <c r="K8" s="7" t="n">
        <f aca="false">(I8+J8)*5</f>
        <v>280</v>
      </c>
      <c r="L8" s="6" t="n">
        <v>37</v>
      </c>
      <c r="M8" s="6"/>
      <c r="N8" s="5"/>
      <c r="O8" s="6"/>
    </row>
    <row r="9" customFormat="false" ht="15" hidden="false" customHeight="true" outlineLevel="0" collapsed="false">
      <c r="A9" s="5" t="s">
        <v>17</v>
      </c>
      <c r="B9" s="5" t="n">
        <v>106</v>
      </c>
      <c r="C9" s="5" t="n">
        <v>1</v>
      </c>
      <c r="D9" s="5" t="n">
        <v>20</v>
      </c>
      <c r="E9" s="6" t="s">
        <v>30</v>
      </c>
      <c r="F9" s="6" t="s">
        <v>26</v>
      </c>
      <c r="G9" s="6" t="s">
        <v>22</v>
      </c>
      <c r="H9" s="5" t="n">
        <v>0</v>
      </c>
      <c r="I9" s="5" t="n">
        <v>6</v>
      </c>
      <c r="J9" s="5" t="n">
        <v>7</v>
      </c>
      <c r="K9" s="7" t="n">
        <f aca="false">(I9+J9)*5</f>
        <v>65</v>
      </c>
      <c r="L9" s="6" t="n">
        <v>33</v>
      </c>
      <c r="M9" s="6"/>
      <c r="N9" s="5"/>
      <c r="O9" s="6"/>
    </row>
    <row r="10" customFormat="false" ht="15" hidden="false" customHeight="true" outlineLevel="0" collapsed="false">
      <c r="A10" s="5" t="s">
        <v>17</v>
      </c>
      <c r="B10" s="5" t="n">
        <v>107</v>
      </c>
      <c r="C10" s="5" t="n">
        <v>1</v>
      </c>
      <c r="D10" s="5" t="n">
        <v>31</v>
      </c>
      <c r="E10" s="6" t="s">
        <v>31</v>
      </c>
      <c r="F10" s="6" t="s">
        <v>32</v>
      </c>
      <c r="G10" s="6" t="s">
        <v>33</v>
      </c>
      <c r="H10" s="5" t="n">
        <v>5</v>
      </c>
      <c r="I10" s="5" t="n">
        <v>8</v>
      </c>
      <c r="J10" s="5" t="n">
        <v>6</v>
      </c>
      <c r="K10" s="7" t="n">
        <f aca="false">(I10+J10)*5</f>
        <v>70</v>
      </c>
      <c r="L10" s="6" t="n">
        <v>28</v>
      </c>
      <c r="M10" s="6"/>
      <c r="N10" s="5"/>
      <c r="O10" s="6"/>
    </row>
    <row r="11" customFormat="false" ht="15" hidden="false" customHeight="true" outlineLevel="0" collapsed="false">
      <c r="A11" s="5" t="s">
        <v>17</v>
      </c>
      <c r="B11" s="5" t="n">
        <v>108</v>
      </c>
      <c r="C11" s="5" t="n">
        <v>1</v>
      </c>
      <c r="D11" s="5" t="n">
        <v>22</v>
      </c>
      <c r="E11" s="6" t="s">
        <v>34</v>
      </c>
      <c r="F11" s="6" t="s">
        <v>35</v>
      </c>
      <c r="G11" s="6" t="s">
        <v>20</v>
      </c>
      <c r="H11" s="5" t="n">
        <v>0</v>
      </c>
      <c r="I11" s="5" t="n">
        <v>17</v>
      </c>
      <c r="J11" s="5" t="n">
        <v>25</v>
      </c>
      <c r="K11" s="7" t="n">
        <f aca="false">(I11+J11)*5</f>
        <v>210</v>
      </c>
      <c r="L11" s="6" t="n">
        <v>38</v>
      </c>
      <c r="M11" s="6"/>
      <c r="N11" s="5"/>
      <c r="O11" s="6"/>
    </row>
    <row r="12" customFormat="false" ht="15" hidden="false" customHeight="true" outlineLevel="0" collapsed="false">
      <c r="A12" s="5" t="s">
        <v>17</v>
      </c>
      <c r="B12" s="5" t="n">
        <v>201</v>
      </c>
      <c r="C12" s="5" t="n">
        <v>2</v>
      </c>
      <c r="D12" s="5" t="n">
        <v>26</v>
      </c>
      <c r="E12" s="6" t="s">
        <v>36</v>
      </c>
      <c r="F12" s="6" t="s">
        <v>37</v>
      </c>
      <c r="G12" s="6" t="s">
        <v>20</v>
      </c>
      <c r="H12" s="5" t="n">
        <v>5</v>
      </c>
      <c r="I12" s="5" t="n">
        <v>20</v>
      </c>
      <c r="J12" s="5" t="n">
        <v>28</v>
      </c>
      <c r="K12" s="7" t="n">
        <f aca="false">(I12+J12)*5</f>
        <v>240</v>
      </c>
      <c r="L12" s="6" t="n">
        <v>42</v>
      </c>
      <c r="M12" s="6"/>
      <c r="N12" s="5"/>
      <c r="O12" s="6"/>
    </row>
    <row r="13" customFormat="false" ht="15" hidden="false" customHeight="true" outlineLevel="0" collapsed="false">
      <c r="A13" s="5" t="s">
        <v>17</v>
      </c>
      <c r="B13" s="5" t="n">
        <v>202</v>
      </c>
      <c r="C13" s="5" t="n">
        <v>2</v>
      </c>
      <c r="D13" s="5" t="n">
        <v>29</v>
      </c>
      <c r="E13" s="6" t="s">
        <v>38</v>
      </c>
      <c r="F13" s="6" t="s">
        <v>39</v>
      </c>
      <c r="G13" s="6" t="s">
        <v>20</v>
      </c>
      <c r="H13" s="5" t="n">
        <v>15</v>
      </c>
      <c r="I13" s="5" t="n">
        <v>20</v>
      </c>
      <c r="J13" s="5" t="n">
        <v>32</v>
      </c>
      <c r="K13" s="7" t="n">
        <f aca="false">(I13+J13)*5</f>
        <v>260</v>
      </c>
      <c r="L13" s="6" t="n">
        <v>32</v>
      </c>
      <c r="M13" s="6"/>
      <c r="N13" s="5"/>
      <c r="O13" s="6"/>
    </row>
    <row r="14" customFormat="false" ht="15" hidden="false" customHeight="true" outlineLevel="0" collapsed="false">
      <c r="A14" s="5" t="s">
        <v>17</v>
      </c>
      <c r="B14" s="5" t="n">
        <v>203</v>
      </c>
      <c r="C14" s="5" t="n">
        <v>2</v>
      </c>
      <c r="D14" s="5" t="n">
        <v>21</v>
      </c>
      <c r="E14" s="6" t="s">
        <v>40</v>
      </c>
      <c r="F14" s="6" t="s">
        <v>32</v>
      </c>
      <c r="G14" s="6" t="s">
        <v>20</v>
      </c>
      <c r="H14" s="5" t="n">
        <v>0</v>
      </c>
      <c r="I14" s="5" t="n">
        <v>12</v>
      </c>
      <c r="J14" s="5" t="n">
        <v>8</v>
      </c>
      <c r="K14" s="7" t="n">
        <f aca="false">(I14+J14)*5</f>
        <v>100</v>
      </c>
      <c r="L14" s="6" t="n">
        <v>27</v>
      </c>
      <c r="M14" s="6"/>
      <c r="N14" s="5"/>
      <c r="O14" s="6"/>
    </row>
    <row r="15" customFormat="false" ht="15" hidden="false" customHeight="true" outlineLevel="0" collapsed="false">
      <c r="A15" s="5" t="s">
        <v>17</v>
      </c>
      <c r="B15" s="5" t="n">
        <v>204</v>
      </c>
      <c r="C15" s="5" t="n">
        <v>2</v>
      </c>
      <c r="D15" s="5" t="n">
        <v>15</v>
      </c>
      <c r="E15" s="6" t="s">
        <v>41</v>
      </c>
      <c r="F15" s="6" t="s">
        <v>42</v>
      </c>
      <c r="G15" s="6" t="s">
        <v>43</v>
      </c>
      <c r="H15" s="5" t="n">
        <v>15</v>
      </c>
      <c r="I15" s="5" t="n">
        <v>15</v>
      </c>
      <c r="J15" s="5" t="n">
        <v>20</v>
      </c>
      <c r="K15" s="7" t="n">
        <f aca="false">(I15+J15)*5</f>
        <v>175</v>
      </c>
      <c r="L15" s="6" t="n">
        <v>32</v>
      </c>
      <c r="M15" s="6"/>
      <c r="N15" s="5"/>
      <c r="O15" s="6"/>
    </row>
    <row r="16" customFormat="false" ht="15" hidden="false" customHeight="true" outlineLevel="0" collapsed="false">
      <c r="A16" s="5" t="s">
        <v>17</v>
      </c>
      <c r="B16" s="5" t="n">
        <v>205</v>
      </c>
      <c r="C16" s="5" t="n">
        <v>2</v>
      </c>
      <c r="D16" s="5" t="n">
        <v>9</v>
      </c>
      <c r="E16" s="6" t="s">
        <v>44</v>
      </c>
      <c r="F16" s="6" t="s">
        <v>39</v>
      </c>
      <c r="G16" s="6" t="s">
        <v>20</v>
      </c>
      <c r="H16" s="5" t="n">
        <v>5</v>
      </c>
      <c r="I16" s="5" t="n">
        <v>15</v>
      </c>
      <c r="J16" s="5" t="n">
        <v>15</v>
      </c>
      <c r="K16" s="7" t="n">
        <f aca="false">(I16+J16)*5</f>
        <v>150</v>
      </c>
      <c r="L16" s="6" t="n">
        <v>23</v>
      </c>
      <c r="M16" s="6"/>
      <c r="N16" s="5"/>
      <c r="O16" s="6"/>
    </row>
    <row r="17" customFormat="false" ht="15" hidden="false" customHeight="true" outlineLevel="0" collapsed="false">
      <c r="A17" s="5" t="s">
        <v>17</v>
      </c>
      <c r="B17" s="5" t="n">
        <v>206</v>
      </c>
      <c r="C17" s="5" t="n">
        <v>2</v>
      </c>
      <c r="D17" s="5" t="n">
        <v>8</v>
      </c>
      <c r="E17" s="6" t="s">
        <v>45</v>
      </c>
      <c r="F17" s="6" t="s">
        <v>22</v>
      </c>
      <c r="G17" s="6" t="s">
        <v>20</v>
      </c>
      <c r="H17" s="5" t="n">
        <v>0</v>
      </c>
      <c r="I17" s="5" t="n">
        <v>20</v>
      </c>
      <c r="J17" s="5" t="n">
        <v>14</v>
      </c>
      <c r="K17" s="7" t="n">
        <f aca="false">(I17+J17)*5</f>
        <v>170</v>
      </c>
      <c r="L17" s="6" t="n">
        <v>42</v>
      </c>
      <c r="M17" s="6"/>
      <c r="N17" s="5"/>
      <c r="O17" s="6"/>
    </row>
    <row r="18" customFormat="false" ht="15" hidden="false" customHeight="true" outlineLevel="0" collapsed="false">
      <c r="A18" s="5" t="s">
        <v>17</v>
      </c>
      <c r="B18" s="5" t="n">
        <v>207</v>
      </c>
      <c r="C18" s="5" t="n">
        <v>2</v>
      </c>
      <c r="D18" s="5" t="n">
        <v>23</v>
      </c>
      <c r="E18" s="6" t="s">
        <v>46</v>
      </c>
      <c r="F18" s="6" t="s">
        <v>32</v>
      </c>
      <c r="G18" s="6" t="s">
        <v>22</v>
      </c>
      <c r="H18" s="5" t="n">
        <v>0</v>
      </c>
      <c r="I18" s="5" t="n">
        <v>14</v>
      </c>
      <c r="J18" s="5" t="n">
        <v>14</v>
      </c>
      <c r="K18" s="7" t="n">
        <f aca="false">(I18+J18)*5</f>
        <v>140</v>
      </c>
      <c r="L18" s="6" t="n">
        <v>28</v>
      </c>
      <c r="M18" s="6"/>
      <c r="N18" s="5"/>
      <c r="O18" s="6"/>
    </row>
    <row r="19" customFormat="false" ht="15" hidden="false" customHeight="true" outlineLevel="0" collapsed="false">
      <c r="A19" s="5" t="s">
        <v>17</v>
      </c>
      <c r="B19" s="5" t="n">
        <v>208</v>
      </c>
      <c r="C19" s="5" t="n">
        <v>2</v>
      </c>
      <c r="D19" s="5" t="n">
        <v>30</v>
      </c>
      <c r="E19" s="6" t="s">
        <v>47</v>
      </c>
      <c r="F19" s="6" t="s">
        <v>48</v>
      </c>
      <c r="G19" s="6" t="s">
        <v>49</v>
      </c>
      <c r="H19" s="5" t="n">
        <v>5</v>
      </c>
      <c r="I19" s="5" t="n">
        <v>22</v>
      </c>
      <c r="J19" s="5" t="n">
        <v>8</v>
      </c>
      <c r="K19" s="7" t="n">
        <f aca="false">(I19+J19)*5</f>
        <v>150</v>
      </c>
      <c r="L19" s="6" t="n">
        <v>40</v>
      </c>
      <c r="M19" s="6"/>
      <c r="N19" s="5"/>
      <c r="O19" s="6"/>
    </row>
    <row r="20" customFormat="false" ht="15" hidden="false" customHeight="true" outlineLevel="0" collapsed="false">
      <c r="A20" s="5" t="s">
        <v>17</v>
      </c>
      <c r="B20" s="5" t="n">
        <v>301</v>
      </c>
      <c r="C20" s="5" t="n">
        <v>3</v>
      </c>
      <c r="D20" s="5" t="n">
        <v>10</v>
      </c>
      <c r="E20" s="6" t="s">
        <v>50</v>
      </c>
      <c r="F20" s="6" t="s">
        <v>51</v>
      </c>
      <c r="G20" s="6" t="s">
        <v>20</v>
      </c>
      <c r="H20" s="5" t="n">
        <v>10</v>
      </c>
      <c r="I20" s="5" t="n">
        <v>8</v>
      </c>
      <c r="J20" s="5" t="n">
        <v>10</v>
      </c>
      <c r="K20" s="7" t="n">
        <f aca="false">(I20+J20)*5</f>
        <v>90</v>
      </c>
      <c r="L20" s="6" t="n">
        <v>28</v>
      </c>
      <c r="M20" s="6"/>
      <c r="N20" s="5"/>
      <c r="O20" s="6"/>
    </row>
    <row r="21" customFormat="false" ht="15" hidden="false" customHeight="true" outlineLevel="0" collapsed="false">
      <c r="A21" s="5" t="s">
        <v>17</v>
      </c>
      <c r="B21" s="5" t="n">
        <v>302</v>
      </c>
      <c r="C21" s="5" t="n">
        <v>3</v>
      </c>
      <c r="D21" s="5" t="n">
        <v>5</v>
      </c>
      <c r="E21" s="6" t="s">
        <v>52</v>
      </c>
      <c r="F21" s="6" t="s">
        <v>24</v>
      </c>
      <c r="G21" s="6" t="s">
        <v>20</v>
      </c>
      <c r="H21" s="5" t="n">
        <v>5</v>
      </c>
      <c r="I21" s="5" t="n">
        <v>28</v>
      </c>
      <c r="J21" s="5" t="n">
        <v>20</v>
      </c>
      <c r="K21" s="7" t="n">
        <f aca="false">(I21+J21)*5</f>
        <v>240</v>
      </c>
      <c r="L21" s="6" t="n">
        <v>22</v>
      </c>
      <c r="M21" s="6"/>
      <c r="N21" s="5"/>
      <c r="O21" s="6"/>
    </row>
    <row r="22" customFormat="false" ht="15" hidden="false" customHeight="true" outlineLevel="0" collapsed="false">
      <c r="A22" s="5" t="s">
        <v>17</v>
      </c>
      <c r="B22" s="5" t="n">
        <v>303</v>
      </c>
      <c r="C22" s="5" t="n">
        <v>3</v>
      </c>
      <c r="D22" s="5" t="n">
        <v>2</v>
      </c>
      <c r="E22" s="6" t="s">
        <v>53</v>
      </c>
      <c r="F22" s="6" t="s">
        <v>54</v>
      </c>
      <c r="G22" s="6" t="s">
        <v>20</v>
      </c>
      <c r="H22" s="5" t="n">
        <v>5</v>
      </c>
      <c r="I22" s="5" t="n">
        <v>22</v>
      </c>
      <c r="J22" s="5" t="n">
        <v>10</v>
      </c>
      <c r="K22" s="7" t="n">
        <f aca="false">(I22+J22)*5</f>
        <v>160</v>
      </c>
      <c r="L22" s="6" t="n">
        <v>32</v>
      </c>
      <c r="M22" s="6"/>
      <c r="N22" s="5"/>
      <c r="O22" s="6"/>
    </row>
    <row r="23" customFormat="false" ht="15" hidden="false" customHeight="true" outlineLevel="0" collapsed="false">
      <c r="A23" s="5" t="s">
        <v>17</v>
      </c>
      <c r="B23" s="5" t="n">
        <v>304</v>
      </c>
      <c r="C23" s="5" t="n">
        <v>3</v>
      </c>
      <c r="D23" s="5" t="n">
        <v>3</v>
      </c>
      <c r="E23" s="6" t="s">
        <v>55</v>
      </c>
      <c r="F23" s="6" t="s">
        <v>26</v>
      </c>
      <c r="G23" s="6" t="s">
        <v>20</v>
      </c>
      <c r="H23" s="5" t="n">
        <v>0</v>
      </c>
      <c r="I23" s="5" t="n">
        <v>28</v>
      </c>
      <c r="J23" s="5" t="n">
        <v>10</v>
      </c>
      <c r="K23" s="7" t="n">
        <f aca="false">(I23+J23)*5</f>
        <v>190</v>
      </c>
      <c r="L23" s="6" t="n">
        <v>32</v>
      </c>
      <c r="M23" s="6"/>
      <c r="N23" s="5"/>
      <c r="O23" s="6"/>
    </row>
    <row r="24" customFormat="false" ht="15" hidden="false" customHeight="true" outlineLevel="0" collapsed="false">
      <c r="A24" s="5" t="s">
        <v>17</v>
      </c>
      <c r="B24" s="5" t="n">
        <v>305</v>
      </c>
      <c r="C24" s="5" t="n">
        <v>3</v>
      </c>
      <c r="D24" s="5" t="n">
        <v>13</v>
      </c>
      <c r="E24" s="6" t="s">
        <v>56</v>
      </c>
      <c r="F24" s="6" t="s">
        <v>57</v>
      </c>
      <c r="G24" s="6" t="s">
        <v>20</v>
      </c>
      <c r="H24" s="5" t="n">
        <v>0</v>
      </c>
      <c r="I24" s="5" t="n">
        <v>10</v>
      </c>
      <c r="J24" s="5" t="n">
        <v>8</v>
      </c>
      <c r="K24" s="7" t="n">
        <f aca="false">(I24+J24)*5</f>
        <v>90</v>
      </c>
      <c r="L24" s="6" t="n">
        <v>34</v>
      </c>
      <c r="M24" s="6"/>
      <c r="N24" s="5"/>
      <c r="O24" s="6"/>
    </row>
    <row r="25" customFormat="false" ht="15" hidden="false" customHeight="true" outlineLevel="0" collapsed="false">
      <c r="A25" s="5" t="s">
        <v>17</v>
      </c>
      <c r="B25" s="5" t="n">
        <v>306</v>
      </c>
      <c r="C25" s="5" t="n">
        <v>3</v>
      </c>
      <c r="D25" s="5" t="n">
        <v>12</v>
      </c>
      <c r="E25" s="6" t="s">
        <v>58</v>
      </c>
      <c r="F25" s="6" t="s">
        <v>59</v>
      </c>
      <c r="G25" s="6" t="s">
        <v>20</v>
      </c>
      <c r="H25" s="5" t="n">
        <v>5</v>
      </c>
      <c r="I25" s="5" t="n">
        <v>18</v>
      </c>
      <c r="J25" s="5" t="n">
        <v>22</v>
      </c>
      <c r="K25" s="7" t="n">
        <f aca="false">(I25+J25)*5</f>
        <v>200</v>
      </c>
      <c r="L25" s="6" t="n">
        <v>42</v>
      </c>
      <c r="M25" s="6"/>
      <c r="N25" s="5"/>
      <c r="O25" s="6"/>
    </row>
    <row r="26" customFormat="false" ht="15" hidden="false" customHeight="true" outlineLevel="0" collapsed="false">
      <c r="A26" s="5" t="s">
        <v>17</v>
      </c>
      <c r="B26" s="5" t="n">
        <v>307</v>
      </c>
      <c r="C26" s="5" t="n">
        <v>3</v>
      </c>
      <c r="D26" s="5" t="n">
        <v>14</v>
      </c>
      <c r="E26" s="6" t="s">
        <v>60</v>
      </c>
      <c r="F26" s="6" t="s">
        <v>61</v>
      </c>
      <c r="G26" s="6" t="s">
        <v>20</v>
      </c>
      <c r="H26" s="5" t="n">
        <v>10</v>
      </c>
      <c r="I26" s="5" t="n">
        <v>10</v>
      </c>
      <c r="J26" s="5" t="n">
        <v>10</v>
      </c>
      <c r="K26" s="7" t="n">
        <f aca="false">(I26+J26)*5</f>
        <v>100</v>
      </c>
      <c r="L26" s="6" t="n">
        <v>28</v>
      </c>
      <c r="M26" s="6"/>
      <c r="N26" s="5"/>
      <c r="O26" s="6"/>
    </row>
    <row r="27" customFormat="false" ht="15" hidden="false" customHeight="true" outlineLevel="0" collapsed="false">
      <c r="A27" s="5" t="s">
        <v>17</v>
      </c>
      <c r="B27" s="5" t="n">
        <v>308</v>
      </c>
      <c r="C27" s="5" t="n">
        <v>3</v>
      </c>
      <c r="D27" s="5" t="n">
        <v>18</v>
      </c>
      <c r="E27" s="6" t="s">
        <v>62</v>
      </c>
      <c r="F27" s="6" t="s">
        <v>24</v>
      </c>
      <c r="G27" s="6" t="s">
        <v>22</v>
      </c>
      <c r="H27" s="5" t="n">
        <v>10</v>
      </c>
      <c r="I27" s="5" t="n">
        <v>2</v>
      </c>
      <c r="J27" s="5" t="n">
        <v>6</v>
      </c>
      <c r="K27" s="7" t="n">
        <f aca="false">(I27+J27)*5</f>
        <v>40</v>
      </c>
      <c r="L27" s="6" t="n">
        <v>35</v>
      </c>
      <c r="M27" s="6"/>
      <c r="N27" s="5"/>
      <c r="O27" s="6"/>
    </row>
    <row r="28" customFormat="false" ht="15" hidden="false" customHeight="true" outlineLevel="0" collapsed="false">
      <c r="A28" s="5" t="s">
        <v>17</v>
      </c>
      <c r="B28" s="5" t="n">
        <v>401</v>
      </c>
      <c r="C28" s="5" t="n">
        <v>4</v>
      </c>
      <c r="D28" s="5" t="n">
        <v>25</v>
      </c>
      <c r="E28" s="6" t="s">
        <v>63</v>
      </c>
      <c r="F28" s="6" t="s">
        <v>64</v>
      </c>
      <c r="G28" s="6" t="s">
        <v>22</v>
      </c>
      <c r="H28" s="5" t="n">
        <v>10</v>
      </c>
      <c r="I28" s="5" t="n">
        <v>17</v>
      </c>
      <c r="J28" s="5" t="n">
        <v>14</v>
      </c>
      <c r="K28" s="7" t="n">
        <f aca="false">(I28+J28)*5</f>
        <v>155</v>
      </c>
      <c r="L28" s="6" t="n">
        <v>28</v>
      </c>
      <c r="M28" s="6"/>
      <c r="N28" s="5"/>
      <c r="O28" s="6"/>
    </row>
    <row r="29" customFormat="false" ht="15" hidden="false" customHeight="true" outlineLevel="0" collapsed="false">
      <c r="A29" s="5" t="s">
        <v>17</v>
      </c>
      <c r="B29" s="5" t="n">
        <v>402</v>
      </c>
      <c r="C29" s="5" t="n">
        <v>4</v>
      </c>
      <c r="D29" s="5" t="n">
        <v>6</v>
      </c>
      <c r="E29" s="6" t="s">
        <v>65</v>
      </c>
      <c r="F29" s="6" t="s">
        <v>42</v>
      </c>
      <c r="G29" s="6" t="s">
        <v>20</v>
      </c>
      <c r="H29" s="5" t="n">
        <v>0</v>
      </c>
      <c r="I29" s="5" t="n">
        <v>22</v>
      </c>
      <c r="J29" s="5" t="n">
        <v>32</v>
      </c>
      <c r="K29" s="7" t="n">
        <f aca="false">(I29+J29)*5</f>
        <v>270</v>
      </c>
      <c r="L29" s="6" t="n">
        <v>38</v>
      </c>
      <c r="M29" s="6"/>
      <c r="N29" s="5"/>
      <c r="O29" s="6"/>
    </row>
    <row r="30" customFormat="false" ht="15" hidden="false" customHeight="true" outlineLevel="0" collapsed="false">
      <c r="A30" s="5" t="s">
        <v>17</v>
      </c>
      <c r="B30" s="5" t="n">
        <v>403</v>
      </c>
      <c r="C30" s="5" t="n">
        <v>4</v>
      </c>
      <c r="D30" s="5" t="n">
        <v>32</v>
      </c>
      <c r="E30" s="6" t="s">
        <v>66</v>
      </c>
      <c r="F30" s="6" t="s">
        <v>37</v>
      </c>
      <c r="G30" s="6" t="s">
        <v>20</v>
      </c>
      <c r="H30" s="5" t="n">
        <v>5</v>
      </c>
      <c r="I30" s="5" t="n">
        <v>11</v>
      </c>
      <c r="J30" s="5" t="n">
        <v>15</v>
      </c>
      <c r="K30" s="7" t="n">
        <f aca="false">(I30+J30)*5</f>
        <v>130</v>
      </c>
      <c r="L30" s="6" t="n">
        <v>32</v>
      </c>
      <c r="M30" s="6"/>
      <c r="N30" s="5"/>
      <c r="O30" s="6"/>
    </row>
    <row r="31" customFormat="false" ht="15" hidden="false" customHeight="true" outlineLevel="0" collapsed="false">
      <c r="A31" s="5" t="s">
        <v>17</v>
      </c>
      <c r="B31" s="5" t="n">
        <v>404</v>
      </c>
      <c r="C31" s="5" t="n">
        <v>4</v>
      </c>
      <c r="D31" s="5" t="n">
        <v>4</v>
      </c>
      <c r="E31" s="6" t="s">
        <v>67</v>
      </c>
      <c r="F31" s="6" t="s">
        <v>68</v>
      </c>
      <c r="G31" s="6" t="s">
        <v>20</v>
      </c>
      <c r="H31" s="5" t="n">
        <v>0</v>
      </c>
      <c r="I31" s="5" t="n">
        <v>10</v>
      </c>
      <c r="J31" s="5" t="n">
        <v>10</v>
      </c>
      <c r="K31" s="7" t="n">
        <f aca="false">(I31+J31)*5</f>
        <v>100</v>
      </c>
      <c r="L31" s="6" t="n">
        <v>28</v>
      </c>
      <c r="M31" s="6"/>
      <c r="N31" s="5"/>
      <c r="O31" s="6" t="s">
        <v>69</v>
      </c>
    </row>
    <row r="32" customFormat="false" ht="15" hidden="false" customHeight="true" outlineLevel="0" collapsed="false">
      <c r="A32" s="5" t="s">
        <v>17</v>
      </c>
      <c r="B32" s="5" t="n">
        <v>405</v>
      </c>
      <c r="C32" s="5" t="n">
        <v>4</v>
      </c>
      <c r="D32" s="5" t="n">
        <v>19</v>
      </c>
      <c r="E32" s="6" t="s">
        <v>70</v>
      </c>
      <c r="F32" s="6" t="s">
        <v>24</v>
      </c>
      <c r="G32" s="6" t="s">
        <v>54</v>
      </c>
      <c r="H32" s="5" t="n">
        <v>10</v>
      </c>
      <c r="I32" s="5" t="n">
        <v>22</v>
      </c>
      <c r="J32" s="5" t="n">
        <v>25</v>
      </c>
      <c r="K32" s="7" t="n">
        <f aca="false">(I32+J32)*5</f>
        <v>235</v>
      </c>
      <c r="L32" s="6" t="n">
        <v>42</v>
      </c>
      <c r="M32" s="6"/>
      <c r="N32" s="5"/>
      <c r="O32" s="6"/>
    </row>
    <row r="33" customFormat="false" ht="15" hidden="false" customHeight="true" outlineLevel="0" collapsed="false">
      <c r="A33" s="8" t="s">
        <v>17</v>
      </c>
      <c r="B33" s="8" t="n">
        <v>406</v>
      </c>
      <c r="C33" s="8" t="n">
        <v>4</v>
      </c>
      <c r="D33" s="8" t="n">
        <v>1</v>
      </c>
      <c r="E33" s="9" t="s">
        <v>71</v>
      </c>
      <c r="F33" s="9" t="s">
        <v>20</v>
      </c>
      <c r="G33" s="9" t="s">
        <v>20</v>
      </c>
      <c r="H33" s="8" t="n">
        <v>0</v>
      </c>
      <c r="I33" s="8" t="n">
        <v>102</v>
      </c>
      <c r="J33" s="8" t="n">
        <v>104</v>
      </c>
      <c r="K33" s="10" t="n">
        <f aca="false">(I33+J33)*5</f>
        <v>1030</v>
      </c>
      <c r="L33" s="9" t="n">
        <v>32</v>
      </c>
      <c r="M33" s="9"/>
      <c r="N33" s="8"/>
      <c r="O33" s="9" t="s">
        <v>72</v>
      </c>
    </row>
    <row r="34" customFormat="false" ht="15" hidden="false" customHeight="true" outlineLevel="0" collapsed="false">
      <c r="A34" s="5" t="s">
        <v>17</v>
      </c>
      <c r="B34" s="5" t="n">
        <v>407</v>
      </c>
      <c r="C34" s="5" t="n">
        <v>4</v>
      </c>
      <c r="D34" s="5" t="n">
        <v>16</v>
      </c>
      <c r="E34" s="6" t="s">
        <v>73</v>
      </c>
      <c r="F34" s="6" t="s">
        <v>42</v>
      </c>
      <c r="G34" s="6" t="s">
        <v>27</v>
      </c>
      <c r="H34" s="5" t="n">
        <v>50</v>
      </c>
      <c r="I34" s="5" t="n">
        <v>15</v>
      </c>
      <c r="J34" s="5" t="n">
        <v>18</v>
      </c>
      <c r="K34" s="7" t="n">
        <f aca="false">(I34+J34)*5</f>
        <v>165</v>
      </c>
      <c r="L34" s="6" t="n">
        <v>42</v>
      </c>
      <c r="M34" s="6"/>
      <c r="N34" s="5"/>
      <c r="O34" s="6"/>
    </row>
    <row r="35" customFormat="false" ht="15" hidden="false" customHeight="true" outlineLevel="0" collapsed="false">
      <c r="A35" s="5" t="s">
        <v>17</v>
      </c>
      <c r="B35" s="5" t="n">
        <v>408</v>
      </c>
      <c r="C35" s="5" t="n">
        <v>4</v>
      </c>
      <c r="D35" s="5" t="n">
        <v>28</v>
      </c>
      <c r="E35" s="6" t="s">
        <v>74</v>
      </c>
      <c r="F35" s="6" t="s">
        <v>20</v>
      </c>
      <c r="G35" s="6" t="s">
        <v>75</v>
      </c>
      <c r="H35" s="5" t="n">
        <v>30</v>
      </c>
      <c r="I35" s="5" t="n">
        <v>8</v>
      </c>
      <c r="J35" s="5" t="n">
        <v>32</v>
      </c>
      <c r="K35" s="7" t="n">
        <f aca="false">(I35+J35)*5</f>
        <v>200</v>
      </c>
      <c r="L35" s="6" t="n">
        <v>28</v>
      </c>
      <c r="M35" s="6"/>
      <c r="N35" s="5"/>
      <c r="O35" s="6"/>
    </row>
    <row r="36" customFormat="false" ht="15" hidden="false" customHeight="true" outlineLevel="0" collapsed="false">
      <c r="A36" s="5" t="s">
        <v>17</v>
      </c>
      <c r="B36" s="5" t="n">
        <v>501</v>
      </c>
      <c r="C36" s="5" t="n">
        <v>5</v>
      </c>
      <c r="D36" s="5" t="n">
        <v>12</v>
      </c>
      <c r="E36" s="6" t="s">
        <v>58</v>
      </c>
      <c r="F36" s="6" t="s">
        <v>59</v>
      </c>
      <c r="G36" s="6" t="s">
        <v>20</v>
      </c>
      <c r="H36" s="5" t="n">
        <v>5</v>
      </c>
      <c r="I36" s="5" t="n">
        <v>10</v>
      </c>
      <c r="J36" s="5" t="n">
        <v>8</v>
      </c>
      <c r="K36" s="7" t="n">
        <f aca="false">(I36+J36)*5</f>
        <v>90</v>
      </c>
      <c r="L36" s="6" t="n">
        <v>27</v>
      </c>
      <c r="M36" s="6"/>
      <c r="N36" s="5"/>
      <c r="O36" s="6"/>
    </row>
    <row r="37" customFormat="false" ht="15" hidden="false" customHeight="true" outlineLevel="0" collapsed="false">
      <c r="A37" s="5" t="s">
        <v>17</v>
      </c>
      <c r="B37" s="5" t="n">
        <v>502</v>
      </c>
      <c r="C37" s="5" t="n">
        <v>5</v>
      </c>
      <c r="D37" s="5" t="n">
        <v>21</v>
      </c>
      <c r="E37" s="6" t="s">
        <v>40</v>
      </c>
      <c r="F37" s="6" t="s">
        <v>32</v>
      </c>
      <c r="G37" s="6" t="s">
        <v>20</v>
      </c>
      <c r="H37" s="5" t="n">
        <v>0</v>
      </c>
      <c r="I37" s="5" t="n">
        <v>10</v>
      </c>
      <c r="J37" s="5" t="n">
        <v>12</v>
      </c>
      <c r="K37" s="7" t="n">
        <f aca="false">(I37+J37)*5</f>
        <v>110</v>
      </c>
      <c r="L37" s="6" t="n">
        <v>35</v>
      </c>
      <c r="M37" s="6"/>
      <c r="N37" s="5"/>
      <c r="O37" s="6"/>
    </row>
    <row r="38" customFormat="false" ht="15" hidden="false" customHeight="true" outlineLevel="0" collapsed="false">
      <c r="A38" s="5" t="s">
        <v>17</v>
      </c>
      <c r="B38" s="5" t="n">
        <v>503</v>
      </c>
      <c r="C38" s="5" t="n">
        <v>5</v>
      </c>
      <c r="D38" s="5" t="n">
        <v>6</v>
      </c>
      <c r="E38" s="6" t="s">
        <v>65</v>
      </c>
      <c r="F38" s="6" t="s">
        <v>42</v>
      </c>
      <c r="G38" s="6" t="s">
        <v>20</v>
      </c>
      <c r="H38" s="5" t="n">
        <v>0</v>
      </c>
      <c r="I38" s="5" t="n">
        <v>13</v>
      </c>
      <c r="J38" s="5" t="n">
        <v>10</v>
      </c>
      <c r="K38" s="7" t="n">
        <f aca="false">(I38+J38)*5</f>
        <v>115</v>
      </c>
      <c r="L38" s="6" t="n">
        <v>42</v>
      </c>
      <c r="M38" s="6"/>
      <c r="N38" s="5"/>
      <c r="O38" s="6"/>
    </row>
    <row r="39" customFormat="false" ht="15" hidden="false" customHeight="true" outlineLevel="0" collapsed="false">
      <c r="A39" s="5" t="s">
        <v>17</v>
      </c>
      <c r="B39" s="5" t="n">
        <v>504</v>
      </c>
      <c r="C39" s="5" t="n">
        <v>5</v>
      </c>
      <c r="D39" s="5" t="n">
        <v>25</v>
      </c>
      <c r="E39" s="6" t="s">
        <v>63</v>
      </c>
      <c r="F39" s="6" t="s">
        <v>64</v>
      </c>
      <c r="G39" s="6" t="s">
        <v>22</v>
      </c>
      <c r="H39" s="5" t="n">
        <v>5</v>
      </c>
      <c r="I39" s="5" t="n">
        <v>15</v>
      </c>
      <c r="J39" s="5" t="n">
        <v>28</v>
      </c>
      <c r="K39" s="7" t="n">
        <f aca="false">(I39+J39)*5</f>
        <v>215</v>
      </c>
      <c r="L39" s="6" t="n">
        <v>28</v>
      </c>
      <c r="M39" s="6"/>
      <c r="N39" s="5"/>
      <c r="O39" s="6"/>
    </row>
    <row r="40" customFormat="false" ht="15" hidden="false" customHeight="true" outlineLevel="0" collapsed="false">
      <c r="A40" s="5" t="s">
        <v>17</v>
      </c>
      <c r="B40" s="5" t="n">
        <v>505</v>
      </c>
      <c r="C40" s="5" t="n">
        <v>5</v>
      </c>
      <c r="D40" s="5" t="n">
        <v>23</v>
      </c>
      <c r="E40" s="6" t="s">
        <v>46</v>
      </c>
      <c r="F40" s="6" t="s">
        <v>32</v>
      </c>
      <c r="G40" s="6" t="s">
        <v>22</v>
      </c>
      <c r="H40" s="5" t="n">
        <v>15</v>
      </c>
      <c r="I40" s="5" t="n">
        <v>8</v>
      </c>
      <c r="J40" s="5" t="n">
        <v>20</v>
      </c>
      <c r="K40" s="7" t="n">
        <f aca="false">(I40+J40)*5</f>
        <v>140</v>
      </c>
      <c r="L40" s="6" t="n">
        <v>32</v>
      </c>
      <c r="M40" s="6"/>
      <c r="N40" s="5"/>
      <c r="O40" s="6"/>
    </row>
    <row r="41" customFormat="false" ht="15" hidden="false" customHeight="true" outlineLevel="0" collapsed="false">
      <c r="A41" s="5" t="s">
        <v>17</v>
      </c>
      <c r="B41" s="5" t="n">
        <v>506</v>
      </c>
      <c r="C41" s="5" t="n">
        <v>5</v>
      </c>
      <c r="D41" s="5" t="n">
        <v>24</v>
      </c>
      <c r="E41" s="6" t="s">
        <v>23</v>
      </c>
      <c r="F41" s="6" t="s">
        <v>20</v>
      </c>
      <c r="G41" s="6" t="s">
        <v>24</v>
      </c>
      <c r="H41" s="5" t="n">
        <v>70</v>
      </c>
      <c r="I41" s="5" t="n">
        <v>35</v>
      </c>
      <c r="J41" s="5" t="n">
        <v>15</v>
      </c>
      <c r="K41" s="7" t="n">
        <f aca="false">(I41+J41)*5</f>
        <v>250</v>
      </c>
      <c r="L41" s="6" t="n">
        <v>44</v>
      </c>
      <c r="M41" s="6"/>
      <c r="N41" s="5"/>
      <c r="O41" s="6"/>
    </row>
    <row r="42" customFormat="false" ht="15" hidden="false" customHeight="true" outlineLevel="0" collapsed="false">
      <c r="A42" s="5" t="s">
        <v>17</v>
      </c>
      <c r="B42" s="5" t="n">
        <v>507</v>
      </c>
      <c r="C42" s="5" t="n">
        <v>5</v>
      </c>
      <c r="D42" s="5" t="n">
        <v>18</v>
      </c>
      <c r="E42" s="6" t="s">
        <v>62</v>
      </c>
      <c r="F42" s="6" t="s">
        <v>24</v>
      </c>
      <c r="G42" s="6" t="s">
        <v>22</v>
      </c>
      <c r="H42" s="5" t="n">
        <v>15</v>
      </c>
      <c r="I42" s="5" t="n">
        <v>12</v>
      </c>
      <c r="J42" s="5" t="n">
        <v>22</v>
      </c>
      <c r="K42" s="7" t="n">
        <f aca="false">(I42+J42)*5</f>
        <v>170</v>
      </c>
      <c r="L42" s="6" t="n">
        <v>28</v>
      </c>
      <c r="M42" s="6"/>
      <c r="N42" s="5"/>
      <c r="O42" s="6"/>
    </row>
    <row r="43" customFormat="false" ht="15" hidden="false" customHeight="true" outlineLevel="0" collapsed="false">
      <c r="A43" s="5" t="s">
        <v>17</v>
      </c>
      <c r="B43" s="5" t="n">
        <v>508</v>
      </c>
      <c r="C43" s="5" t="n">
        <v>5</v>
      </c>
      <c r="D43" s="5" t="n">
        <v>29</v>
      </c>
      <c r="E43" s="6" t="s">
        <v>38</v>
      </c>
      <c r="F43" s="6" t="s">
        <v>39</v>
      </c>
      <c r="G43" s="6" t="s">
        <v>20</v>
      </c>
      <c r="H43" s="5" t="n">
        <v>5</v>
      </c>
      <c r="I43" s="5" t="n">
        <v>44</v>
      </c>
      <c r="J43" s="5" t="n">
        <v>33</v>
      </c>
      <c r="K43" s="7" t="n">
        <f aca="false">(I43+J43)*5</f>
        <v>385</v>
      </c>
      <c r="L43" s="6" t="n">
        <v>32</v>
      </c>
      <c r="M43" s="6"/>
      <c r="N43" s="5"/>
      <c r="O43" s="6" t="s">
        <v>76</v>
      </c>
    </row>
    <row r="44" customFormat="false" ht="15" hidden="false" customHeight="true" outlineLevel="0" collapsed="false">
      <c r="A44" s="5" t="s">
        <v>17</v>
      </c>
      <c r="B44" s="5" t="n">
        <v>601</v>
      </c>
      <c r="C44" s="5" t="n">
        <v>6</v>
      </c>
      <c r="D44" s="5" t="n">
        <v>17</v>
      </c>
      <c r="E44" s="6" t="s">
        <v>25</v>
      </c>
      <c r="F44" s="6" t="s">
        <v>26</v>
      </c>
      <c r="G44" s="6" t="s">
        <v>27</v>
      </c>
      <c r="H44" s="5" t="n">
        <v>60</v>
      </c>
      <c r="I44" s="5" t="n">
        <v>34</v>
      </c>
      <c r="J44" s="5" t="n">
        <v>27</v>
      </c>
      <c r="K44" s="7" t="n">
        <f aca="false">(I44+J44)*5</f>
        <v>305</v>
      </c>
      <c r="L44" s="6" t="n">
        <v>23</v>
      </c>
      <c r="M44" s="6"/>
      <c r="N44" s="5"/>
      <c r="O44" s="6" t="s">
        <v>77</v>
      </c>
    </row>
    <row r="45" customFormat="false" ht="15" hidden="false" customHeight="true" outlineLevel="0" collapsed="false">
      <c r="A45" s="8" t="s">
        <v>17</v>
      </c>
      <c r="B45" s="8" t="n">
        <v>602</v>
      </c>
      <c r="C45" s="8" t="n">
        <v>6</v>
      </c>
      <c r="D45" s="8" t="n">
        <v>1</v>
      </c>
      <c r="E45" s="9" t="s">
        <v>71</v>
      </c>
      <c r="F45" s="9" t="s">
        <v>20</v>
      </c>
      <c r="G45" s="9" t="s">
        <v>20</v>
      </c>
      <c r="H45" s="8" t="n">
        <v>0</v>
      </c>
      <c r="I45" s="8" t="n">
        <v>36</v>
      </c>
      <c r="J45" s="8" t="n">
        <v>53</v>
      </c>
      <c r="K45" s="10" t="n">
        <f aca="false">(I45+J45)*5</f>
        <v>445</v>
      </c>
      <c r="L45" s="9" t="n">
        <v>23</v>
      </c>
      <c r="M45" s="9"/>
      <c r="N45" s="8"/>
      <c r="O45" s="9"/>
    </row>
    <row r="46" customFormat="false" ht="15" hidden="false" customHeight="true" outlineLevel="0" collapsed="false">
      <c r="A46" s="5" t="s">
        <v>17</v>
      </c>
      <c r="B46" s="5" t="n">
        <v>603</v>
      </c>
      <c r="C46" s="5" t="n">
        <v>6</v>
      </c>
      <c r="D46" s="5" t="n">
        <v>32</v>
      </c>
      <c r="E46" s="6" t="s">
        <v>66</v>
      </c>
      <c r="F46" s="6" t="s">
        <v>37</v>
      </c>
      <c r="G46" s="6" t="s">
        <v>20</v>
      </c>
      <c r="H46" s="5" t="n">
        <v>0</v>
      </c>
      <c r="I46" s="5" t="n">
        <v>19</v>
      </c>
      <c r="J46" s="5" t="n">
        <v>19</v>
      </c>
      <c r="K46" s="7" t="n">
        <f aca="false">(I46+J46)*5</f>
        <v>190</v>
      </c>
      <c r="L46" s="6" t="n">
        <v>16</v>
      </c>
      <c r="M46" s="6"/>
      <c r="N46" s="5"/>
      <c r="O46" s="6"/>
    </row>
    <row r="47" customFormat="false" ht="15" hidden="false" customHeight="true" outlineLevel="0" collapsed="false">
      <c r="A47" s="5" t="s">
        <v>17</v>
      </c>
      <c r="B47" s="5" t="n">
        <v>604</v>
      </c>
      <c r="C47" s="5" t="n">
        <v>6</v>
      </c>
      <c r="D47" s="5" t="n">
        <v>10</v>
      </c>
      <c r="E47" s="6" t="s">
        <v>50</v>
      </c>
      <c r="F47" s="6" t="s">
        <v>51</v>
      </c>
      <c r="G47" s="6" t="s">
        <v>20</v>
      </c>
      <c r="H47" s="5" t="n">
        <v>0</v>
      </c>
      <c r="I47" s="5" t="n">
        <v>7</v>
      </c>
      <c r="J47" s="5" t="n">
        <v>8</v>
      </c>
      <c r="K47" s="7" t="n">
        <f aca="false">(I47+J47)*5</f>
        <v>75</v>
      </c>
      <c r="L47" s="6" t="n">
        <v>24</v>
      </c>
      <c r="M47" s="6"/>
      <c r="N47" s="5"/>
      <c r="O47" s="6"/>
    </row>
    <row r="48" customFormat="false" ht="15" hidden="false" customHeight="true" outlineLevel="0" collapsed="false">
      <c r="A48" s="5" t="s">
        <v>17</v>
      </c>
      <c r="B48" s="5" t="n">
        <v>605</v>
      </c>
      <c r="C48" s="5" t="n">
        <v>6</v>
      </c>
      <c r="D48" s="5" t="n">
        <v>30</v>
      </c>
      <c r="E48" s="6" t="s">
        <v>47</v>
      </c>
      <c r="F48" s="6" t="s">
        <v>48</v>
      </c>
      <c r="G48" s="6" t="s">
        <v>49</v>
      </c>
      <c r="H48" s="5" t="n">
        <v>0</v>
      </c>
      <c r="I48" s="5" t="n">
        <v>16</v>
      </c>
      <c r="J48" s="5" t="n">
        <v>22</v>
      </c>
      <c r="K48" s="7" t="n">
        <f aca="false">(I48+J48)*5</f>
        <v>190</v>
      </c>
      <c r="L48" s="6" t="n">
        <v>20</v>
      </c>
      <c r="M48" s="6"/>
      <c r="N48" s="5"/>
      <c r="O48" s="6"/>
    </row>
    <row r="49" customFormat="false" ht="15" hidden="false" customHeight="true" outlineLevel="0" collapsed="false">
      <c r="A49" s="5" t="s">
        <v>17</v>
      </c>
      <c r="B49" s="5" t="n">
        <v>606</v>
      </c>
      <c r="C49" s="5" t="n">
        <v>6</v>
      </c>
      <c r="D49" s="5" t="n">
        <v>11</v>
      </c>
      <c r="E49" s="6" t="s">
        <v>28</v>
      </c>
      <c r="F49" s="6" t="s">
        <v>29</v>
      </c>
      <c r="G49" s="6" t="s">
        <v>20</v>
      </c>
      <c r="H49" s="5" t="n">
        <v>0</v>
      </c>
      <c r="I49" s="5" t="n">
        <v>18</v>
      </c>
      <c r="J49" s="5" t="n">
        <v>16</v>
      </c>
      <c r="K49" s="7" t="n">
        <f aca="false">(I49+J49)*5</f>
        <v>170</v>
      </c>
      <c r="L49" s="6" t="n">
        <v>16</v>
      </c>
      <c r="M49" s="6"/>
      <c r="N49" s="5"/>
      <c r="O49" s="6"/>
    </row>
    <row r="50" customFormat="false" ht="15" hidden="false" customHeight="true" outlineLevel="0" collapsed="false">
      <c r="A50" s="5" t="s">
        <v>17</v>
      </c>
      <c r="B50" s="5" t="n">
        <v>607</v>
      </c>
      <c r="C50" s="5" t="n">
        <v>6</v>
      </c>
      <c r="D50" s="5" t="n">
        <v>14</v>
      </c>
      <c r="E50" s="6" t="s">
        <v>60</v>
      </c>
      <c r="F50" s="6" t="s">
        <v>61</v>
      </c>
      <c r="G50" s="6" t="s">
        <v>20</v>
      </c>
      <c r="H50" s="5" t="n">
        <v>0</v>
      </c>
      <c r="I50" s="5" t="n">
        <v>25</v>
      </c>
      <c r="J50" s="5" t="n">
        <v>20</v>
      </c>
      <c r="K50" s="7" t="n">
        <f aca="false">(I50+J50)*5</f>
        <v>225</v>
      </c>
      <c r="L50" s="6" t="n">
        <v>25</v>
      </c>
      <c r="M50" s="6"/>
      <c r="N50" s="5"/>
      <c r="O50" s="6"/>
    </row>
    <row r="51" customFormat="false" ht="15" hidden="false" customHeight="true" outlineLevel="0" collapsed="false">
      <c r="A51" s="5" t="s">
        <v>17</v>
      </c>
      <c r="B51" s="5" t="n">
        <v>608</v>
      </c>
      <c r="C51" s="5" t="n">
        <v>6</v>
      </c>
      <c r="D51" s="5" t="n">
        <v>5</v>
      </c>
      <c r="E51" s="6" t="s">
        <v>52</v>
      </c>
      <c r="F51" s="6" t="s">
        <v>24</v>
      </c>
      <c r="G51" s="6" t="s">
        <v>20</v>
      </c>
      <c r="H51" s="5" t="n">
        <v>5</v>
      </c>
      <c r="I51" s="5" t="n">
        <v>28</v>
      </c>
      <c r="J51" s="5" t="n">
        <v>22</v>
      </c>
      <c r="K51" s="7" t="n">
        <f aca="false">(I51+J51)*5</f>
        <v>250</v>
      </c>
      <c r="L51" s="6" t="n">
        <v>28</v>
      </c>
      <c r="M51" s="6"/>
      <c r="N51" s="5"/>
      <c r="O51" s="6"/>
    </row>
    <row r="52" customFormat="false" ht="15" hidden="false" customHeight="true" outlineLevel="0" collapsed="false">
      <c r="A52" s="5" t="s">
        <v>17</v>
      </c>
      <c r="B52" s="5" t="n">
        <v>701</v>
      </c>
      <c r="C52" s="5" t="n">
        <v>7</v>
      </c>
      <c r="D52" s="5" t="n">
        <v>16</v>
      </c>
      <c r="E52" s="6" t="s">
        <v>73</v>
      </c>
      <c r="F52" s="6" t="s">
        <v>42</v>
      </c>
      <c r="G52" s="6" t="s">
        <v>27</v>
      </c>
      <c r="H52" s="5" t="n">
        <v>60</v>
      </c>
      <c r="I52" s="5" t="n">
        <v>28</v>
      </c>
      <c r="J52" s="5" t="n">
        <v>7</v>
      </c>
      <c r="K52" s="7" t="n">
        <f aca="false">(I52+J52)*5</f>
        <v>175</v>
      </c>
      <c r="L52" s="6" t="n">
        <v>25</v>
      </c>
      <c r="M52" s="6"/>
      <c r="N52" s="5"/>
      <c r="O52" s="6"/>
    </row>
    <row r="53" customFormat="false" ht="15" hidden="false" customHeight="true" outlineLevel="0" collapsed="false">
      <c r="A53" s="5" t="s">
        <v>17</v>
      </c>
      <c r="B53" s="5" t="n">
        <v>702</v>
      </c>
      <c r="C53" s="5" t="n">
        <v>7</v>
      </c>
      <c r="D53" s="5" t="n">
        <v>22</v>
      </c>
      <c r="E53" s="6" t="s">
        <v>34</v>
      </c>
      <c r="F53" s="6" t="s">
        <v>35</v>
      </c>
      <c r="G53" s="6" t="s">
        <v>20</v>
      </c>
      <c r="H53" s="5" t="n">
        <v>0</v>
      </c>
      <c r="I53" s="5" t="n">
        <v>11</v>
      </c>
      <c r="J53" s="5" t="n">
        <v>6</v>
      </c>
      <c r="K53" s="7" t="n">
        <f aca="false">(I53+J53)*5</f>
        <v>85</v>
      </c>
      <c r="L53" s="6" t="n">
        <v>24</v>
      </c>
      <c r="M53" s="6"/>
      <c r="N53" s="5"/>
      <c r="O53" s="6"/>
    </row>
    <row r="54" customFormat="false" ht="15" hidden="false" customHeight="true" outlineLevel="0" collapsed="false">
      <c r="A54" s="5" t="s">
        <v>17</v>
      </c>
      <c r="B54" s="5" t="n">
        <v>703</v>
      </c>
      <c r="C54" s="5" t="n">
        <v>7</v>
      </c>
      <c r="D54" s="5" t="n">
        <v>31</v>
      </c>
      <c r="E54" s="6" t="s">
        <v>31</v>
      </c>
      <c r="F54" s="6" t="s">
        <v>32</v>
      </c>
      <c r="G54" s="6" t="s">
        <v>33</v>
      </c>
      <c r="H54" s="5" t="n">
        <v>0</v>
      </c>
      <c r="I54" s="5" t="n">
        <v>5</v>
      </c>
      <c r="J54" s="5" t="n">
        <v>6</v>
      </c>
      <c r="K54" s="7" t="n">
        <f aca="false">(I54+J54)*5</f>
        <v>55</v>
      </c>
      <c r="L54" s="6" t="n">
        <v>16</v>
      </c>
      <c r="M54" s="6"/>
      <c r="N54" s="5"/>
      <c r="O54" s="6"/>
    </row>
    <row r="55" customFormat="false" ht="15" hidden="false" customHeight="true" outlineLevel="0" collapsed="false">
      <c r="A55" s="5" t="s">
        <v>17</v>
      </c>
      <c r="B55" s="5" t="n">
        <v>704</v>
      </c>
      <c r="C55" s="5" t="n">
        <v>7</v>
      </c>
      <c r="D55" s="5" t="n">
        <v>4</v>
      </c>
      <c r="E55" s="6" t="s">
        <v>67</v>
      </c>
      <c r="F55" s="6" t="s">
        <v>68</v>
      </c>
      <c r="G55" s="6" t="s">
        <v>20</v>
      </c>
      <c r="H55" s="5" t="n">
        <v>6</v>
      </c>
      <c r="I55" s="5" t="n">
        <v>7</v>
      </c>
      <c r="J55" s="5" t="n">
        <v>6</v>
      </c>
      <c r="K55" s="7" t="n">
        <f aca="false">(I55+J55)*5</f>
        <v>65</v>
      </c>
      <c r="L55" s="6" t="n">
        <v>9</v>
      </c>
      <c r="M55" s="6"/>
      <c r="N55" s="5"/>
      <c r="O55" s="6"/>
    </row>
    <row r="56" customFormat="false" ht="15" hidden="false" customHeight="true" outlineLevel="0" collapsed="false">
      <c r="A56" s="5" t="s">
        <v>17</v>
      </c>
      <c r="B56" s="5" t="n">
        <v>705</v>
      </c>
      <c r="C56" s="5" t="n">
        <v>7</v>
      </c>
      <c r="D56" s="5" t="n">
        <v>26</v>
      </c>
      <c r="E56" s="6" t="s">
        <v>36</v>
      </c>
      <c r="F56" s="6" t="s">
        <v>37</v>
      </c>
      <c r="G56" s="6" t="s">
        <v>20</v>
      </c>
      <c r="H56" s="5" t="n">
        <v>0</v>
      </c>
      <c r="I56" s="5" t="n">
        <v>7</v>
      </c>
      <c r="J56" s="5" t="n">
        <v>12</v>
      </c>
      <c r="K56" s="7" t="n">
        <f aca="false">(I56+J56)*5</f>
        <v>95</v>
      </c>
      <c r="L56" s="6" t="n">
        <v>22</v>
      </c>
      <c r="M56" s="6"/>
      <c r="N56" s="5"/>
      <c r="O56" s="6" t="s">
        <v>78</v>
      </c>
    </row>
    <row r="57" customFormat="false" ht="15" hidden="false" customHeight="true" outlineLevel="0" collapsed="false">
      <c r="A57" s="5" t="s">
        <v>17</v>
      </c>
      <c r="B57" s="5" t="n">
        <v>706</v>
      </c>
      <c r="C57" s="5" t="n">
        <v>7</v>
      </c>
      <c r="D57" s="5" t="n">
        <v>7</v>
      </c>
      <c r="E57" s="6" t="s">
        <v>18</v>
      </c>
      <c r="F57" s="6" t="s">
        <v>19</v>
      </c>
      <c r="G57" s="6" t="s">
        <v>20</v>
      </c>
      <c r="H57" s="5" t="n">
        <v>0</v>
      </c>
      <c r="I57" s="5" t="n">
        <v>16</v>
      </c>
      <c r="J57" s="5" t="n">
        <v>13</v>
      </c>
      <c r="K57" s="7" t="n">
        <f aca="false">(I57+J57)*5</f>
        <v>145</v>
      </c>
      <c r="L57" s="6" t="n">
        <v>28</v>
      </c>
      <c r="M57" s="6"/>
      <c r="N57" s="5"/>
      <c r="O57" s="6"/>
    </row>
    <row r="58" customFormat="false" ht="15" hidden="false" customHeight="true" outlineLevel="0" collapsed="false">
      <c r="A58" s="5" t="s">
        <v>17</v>
      </c>
      <c r="B58" s="5" t="n">
        <v>707</v>
      </c>
      <c r="C58" s="5" t="n">
        <v>7</v>
      </c>
      <c r="D58" s="5" t="n">
        <v>27</v>
      </c>
      <c r="E58" s="6" t="s">
        <v>21</v>
      </c>
      <c r="F58" s="6" t="s">
        <v>20</v>
      </c>
      <c r="G58" s="6" t="s">
        <v>22</v>
      </c>
      <c r="H58" s="5" t="n">
        <v>0</v>
      </c>
      <c r="I58" s="5" t="n">
        <v>16</v>
      </c>
      <c r="J58" s="5" t="n">
        <v>12</v>
      </c>
      <c r="K58" s="7" t="n">
        <f aca="false">(I58+J58)*5</f>
        <v>140</v>
      </c>
      <c r="L58" s="6" t="n">
        <v>15</v>
      </c>
      <c r="M58" s="6"/>
      <c r="N58" s="5"/>
      <c r="O58" s="6" t="s">
        <v>79</v>
      </c>
    </row>
    <row r="59" customFormat="false" ht="15" hidden="false" customHeight="true" outlineLevel="0" collapsed="false">
      <c r="A59" s="5" t="s">
        <v>17</v>
      </c>
      <c r="B59" s="5" t="n">
        <v>708</v>
      </c>
      <c r="C59" s="5" t="n">
        <v>7</v>
      </c>
      <c r="D59" s="5" t="n">
        <v>20</v>
      </c>
      <c r="E59" s="6" t="s">
        <v>30</v>
      </c>
      <c r="F59" s="6" t="s">
        <v>26</v>
      </c>
      <c r="G59" s="6" t="s">
        <v>22</v>
      </c>
      <c r="H59" s="5" t="n">
        <v>0</v>
      </c>
      <c r="I59" s="5" t="n">
        <v>12</v>
      </c>
      <c r="J59" s="5" t="n">
        <v>3</v>
      </c>
      <c r="K59" s="7" t="n">
        <f aca="false">(I59+J59)*5</f>
        <v>75</v>
      </c>
      <c r="L59" s="6" t="n">
        <v>25</v>
      </c>
      <c r="M59" s="6"/>
      <c r="N59" s="5"/>
      <c r="O59" s="6"/>
    </row>
    <row r="60" customFormat="false" ht="15" hidden="false" customHeight="true" outlineLevel="0" collapsed="false">
      <c r="A60" s="5" t="s">
        <v>17</v>
      </c>
      <c r="B60" s="5" t="n">
        <v>801</v>
      </c>
      <c r="C60" s="5" t="n">
        <v>8</v>
      </c>
      <c r="D60" s="5" t="n">
        <v>2</v>
      </c>
      <c r="E60" s="6" t="s">
        <v>53</v>
      </c>
      <c r="F60" s="6" t="s">
        <v>54</v>
      </c>
      <c r="G60" s="6" t="s">
        <v>20</v>
      </c>
      <c r="H60" s="5" t="n">
        <v>0</v>
      </c>
      <c r="I60" s="5" t="n">
        <v>8</v>
      </c>
      <c r="J60" s="5" t="n">
        <v>7</v>
      </c>
      <c r="K60" s="7" t="n">
        <f aca="false">(I60+J60)*5</f>
        <v>75</v>
      </c>
      <c r="L60" s="6" t="n">
        <v>21</v>
      </c>
      <c r="M60" s="6"/>
      <c r="N60" s="5"/>
      <c r="O60" s="6" t="s">
        <v>80</v>
      </c>
    </row>
    <row r="61" customFormat="false" ht="15" hidden="false" customHeight="true" outlineLevel="0" collapsed="false">
      <c r="A61" s="5" t="s">
        <v>17</v>
      </c>
      <c r="B61" s="5" t="n">
        <v>802</v>
      </c>
      <c r="C61" s="5" t="n">
        <v>8</v>
      </c>
      <c r="D61" s="5" t="n">
        <v>9</v>
      </c>
      <c r="E61" s="6" t="s">
        <v>44</v>
      </c>
      <c r="F61" s="6" t="s">
        <v>39</v>
      </c>
      <c r="G61" s="6" t="s">
        <v>20</v>
      </c>
      <c r="H61" s="5" t="n">
        <v>0</v>
      </c>
      <c r="I61" s="5" t="n">
        <v>4</v>
      </c>
      <c r="J61" s="5" t="n">
        <v>6</v>
      </c>
      <c r="K61" s="7" t="n">
        <f aca="false">(I61+J61)*5</f>
        <v>50</v>
      </c>
      <c r="L61" s="6" t="n">
        <v>25</v>
      </c>
      <c r="M61" s="6"/>
      <c r="N61" s="5"/>
      <c r="O61" s="6"/>
    </row>
    <row r="62" customFormat="false" ht="15" hidden="false" customHeight="true" outlineLevel="0" collapsed="false">
      <c r="A62" s="5" t="s">
        <v>17</v>
      </c>
      <c r="B62" s="5" t="n">
        <v>803</v>
      </c>
      <c r="C62" s="5" t="n">
        <v>8</v>
      </c>
      <c r="D62" s="5" t="n">
        <v>28</v>
      </c>
      <c r="E62" s="6" t="s">
        <v>74</v>
      </c>
      <c r="F62" s="6" t="s">
        <v>20</v>
      </c>
      <c r="G62" s="6" t="s">
        <v>75</v>
      </c>
      <c r="H62" s="5" t="n">
        <v>10</v>
      </c>
      <c r="I62" s="5" t="n">
        <v>30</v>
      </c>
      <c r="J62" s="5" t="n">
        <v>36</v>
      </c>
      <c r="K62" s="7" t="n">
        <f aca="false">(I62+J62)*5</f>
        <v>330</v>
      </c>
      <c r="L62" s="6" t="n">
        <v>17</v>
      </c>
      <c r="M62" s="6"/>
      <c r="N62" s="5"/>
      <c r="O62" s="6"/>
    </row>
    <row r="63" customFormat="false" ht="15" hidden="false" customHeight="true" outlineLevel="0" collapsed="false">
      <c r="A63" s="5" t="s">
        <v>17</v>
      </c>
      <c r="B63" s="5" t="n">
        <v>804</v>
      </c>
      <c r="C63" s="5" t="n">
        <v>8</v>
      </c>
      <c r="D63" s="5" t="n">
        <v>8</v>
      </c>
      <c r="E63" s="6" t="s">
        <v>45</v>
      </c>
      <c r="F63" s="6" t="s">
        <v>22</v>
      </c>
      <c r="G63" s="6" t="s">
        <v>20</v>
      </c>
      <c r="H63" s="5" t="n">
        <v>0</v>
      </c>
      <c r="I63" s="5" t="n">
        <v>9</v>
      </c>
      <c r="J63" s="5" t="n">
        <v>17</v>
      </c>
      <c r="K63" s="7" t="n">
        <f aca="false">(I63+J63)*5</f>
        <v>130</v>
      </c>
      <c r="L63" s="6" t="n">
        <v>19</v>
      </c>
      <c r="M63" s="6"/>
      <c r="N63" s="5"/>
      <c r="O63" s="6" t="s">
        <v>81</v>
      </c>
    </row>
    <row r="64" customFormat="false" ht="15" hidden="false" customHeight="true" outlineLevel="0" collapsed="false">
      <c r="A64" s="5" t="s">
        <v>17</v>
      </c>
      <c r="B64" s="5" t="n">
        <v>805</v>
      </c>
      <c r="C64" s="5" t="n">
        <v>8</v>
      </c>
      <c r="D64" s="5" t="n">
        <v>13</v>
      </c>
      <c r="E64" s="6" t="s">
        <v>56</v>
      </c>
      <c r="F64" s="6" t="s">
        <v>57</v>
      </c>
      <c r="G64" s="6" t="s">
        <v>20</v>
      </c>
      <c r="H64" s="5" t="n">
        <v>0</v>
      </c>
      <c r="I64" s="5" t="n">
        <v>6</v>
      </c>
      <c r="J64" s="5" t="n">
        <v>7</v>
      </c>
      <c r="K64" s="7" t="n">
        <f aca="false">(I64+J64)*5</f>
        <v>65</v>
      </c>
      <c r="L64" s="6" t="n">
        <v>24</v>
      </c>
      <c r="M64" s="6"/>
      <c r="N64" s="5"/>
      <c r="O64" s="6"/>
    </row>
    <row r="65" customFormat="false" ht="15" hidden="false" customHeight="true" outlineLevel="0" collapsed="false">
      <c r="A65" s="5" t="s">
        <v>17</v>
      </c>
      <c r="B65" s="5" t="n">
        <v>806</v>
      </c>
      <c r="C65" s="5" t="n">
        <v>8</v>
      </c>
      <c r="D65" s="5" t="n">
        <v>19</v>
      </c>
      <c r="E65" s="6" t="s">
        <v>70</v>
      </c>
      <c r="F65" s="6" t="s">
        <v>24</v>
      </c>
      <c r="G65" s="6" t="s">
        <v>54</v>
      </c>
      <c r="H65" s="5" t="n">
        <v>0</v>
      </c>
      <c r="I65" s="5" t="n">
        <v>14</v>
      </c>
      <c r="J65" s="5" t="n">
        <v>12</v>
      </c>
      <c r="K65" s="7" t="n">
        <f aca="false">(I65+J65)*5</f>
        <v>130</v>
      </c>
      <c r="L65" s="6" t="n">
        <v>22</v>
      </c>
      <c r="M65" s="6"/>
      <c r="N65" s="5"/>
      <c r="O65" s="6"/>
    </row>
    <row r="66" customFormat="false" ht="15" hidden="false" customHeight="true" outlineLevel="0" collapsed="false">
      <c r="A66" s="5" t="s">
        <v>17</v>
      </c>
      <c r="B66" s="5" t="n">
        <v>807</v>
      </c>
      <c r="C66" s="5" t="n">
        <v>8</v>
      </c>
      <c r="D66" s="5" t="n">
        <v>3</v>
      </c>
      <c r="E66" s="6" t="s">
        <v>55</v>
      </c>
      <c r="F66" s="6" t="s">
        <v>26</v>
      </c>
      <c r="G66" s="6" t="s">
        <v>20</v>
      </c>
      <c r="H66" s="5" t="n">
        <v>0</v>
      </c>
      <c r="I66" s="5" t="n">
        <v>12</v>
      </c>
      <c r="J66" s="5" t="n">
        <v>6</v>
      </c>
      <c r="K66" s="7" t="n">
        <f aca="false">(I66+J66)*5</f>
        <v>90</v>
      </c>
      <c r="L66" s="6" t="n">
        <v>23</v>
      </c>
      <c r="M66" s="6"/>
      <c r="N66" s="5"/>
      <c r="O66" s="6"/>
    </row>
    <row r="67" customFormat="false" ht="15" hidden="false" customHeight="true" outlineLevel="0" collapsed="false">
      <c r="A67" s="5" t="s">
        <v>17</v>
      </c>
      <c r="B67" s="5" t="n">
        <v>808</v>
      </c>
      <c r="C67" s="5" t="n">
        <v>8</v>
      </c>
      <c r="D67" s="5" t="n">
        <v>15</v>
      </c>
      <c r="E67" s="6" t="s">
        <v>41</v>
      </c>
      <c r="F67" s="6" t="s">
        <v>42</v>
      </c>
      <c r="G67" s="6" t="s">
        <v>43</v>
      </c>
      <c r="H67" s="5" t="n">
        <v>0</v>
      </c>
      <c r="I67" s="5" t="n">
        <v>22</v>
      </c>
      <c r="J67" s="5" t="n">
        <v>17</v>
      </c>
      <c r="K67" s="7" t="n">
        <f aca="false">(I67+J67)*5</f>
        <v>195</v>
      </c>
      <c r="L67" s="6" t="n">
        <v>21</v>
      </c>
      <c r="M67" s="6"/>
      <c r="N67" s="5"/>
      <c r="O67" s="6" t="s">
        <v>81</v>
      </c>
    </row>
    <row r="68" customFormat="false" ht="15" hidden="false" customHeight="true" outlineLevel="0" collapsed="false">
      <c r="A68" s="5" t="s">
        <v>17</v>
      </c>
      <c r="B68" s="5" t="n">
        <v>901</v>
      </c>
      <c r="C68" s="5" t="n">
        <v>9</v>
      </c>
      <c r="D68" s="5" t="n">
        <v>32</v>
      </c>
      <c r="E68" s="6" t="s">
        <v>66</v>
      </c>
      <c r="F68" s="6" t="s">
        <v>37</v>
      </c>
      <c r="G68" s="6" t="s">
        <v>20</v>
      </c>
      <c r="H68" s="5" t="n">
        <v>0</v>
      </c>
      <c r="I68" s="5" t="n">
        <v>19</v>
      </c>
      <c r="J68" s="5" t="n">
        <v>28</v>
      </c>
      <c r="K68" s="7" t="n">
        <f aca="false">(I68+J68)*5</f>
        <v>235</v>
      </c>
      <c r="L68" s="6" t="n">
        <v>27</v>
      </c>
      <c r="M68" s="6"/>
      <c r="N68" s="5"/>
      <c r="O68" s="6"/>
    </row>
    <row r="69" customFormat="false" ht="15" hidden="false" customHeight="true" outlineLevel="0" collapsed="false">
      <c r="A69" s="5" t="s">
        <v>17</v>
      </c>
      <c r="B69" s="5" t="n">
        <v>902</v>
      </c>
      <c r="C69" s="5" t="n">
        <v>9</v>
      </c>
      <c r="D69" s="5" t="n">
        <v>14</v>
      </c>
      <c r="E69" s="6" t="s">
        <v>60</v>
      </c>
      <c r="F69" s="6" t="s">
        <v>61</v>
      </c>
      <c r="G69" s="6" t="s">
        <v>20</v>
      </c>
      <c r="H69" s="5" t="n">
        <v>0</v>
      </c>
      <c r="I69" s="5" t="n">
        <v>11</v>
      </c>
      <c r="J69" s="5" t="n">
        <v>7</v>
      </c>
      <c r="K69" s="7" t="n">
        <f aca="false">(I69+J69)*5</f>
        <v>90</v>
      </c>
      <c r="L69" s="6" t="n">
        <v>22</v>
      </c>
      <c r="M69" s="6"/>
      <c r="N69" s="5"/>
      <c r="O69" s="6" t="s">
        <v>82</v>
      </c>
    </row>
    <row r="70" customFormat="false" ht="15" hidden="false" customHeight="true" outlineLevel="0" collapsed="false">
      <c r="A70" s="5" t="s">
        <v>17</v>
      </c>
      <c r="B70" s="5" t="n">
        <v>903</v>
      </c>
      <c r="C70" s="5" t="n">
        <v>9</v>
      </c>
      <c r="D70" s="5" t="n">
        <v>19</v>
      </c>
      <c r="E70" s="6" t="s">
        <v>70</v>
      </c>
      <c r="F70" s="6" t="s">
        <v>24</v>
      </c>
      <c r="G70" s="6" t="s">
        <v>54</v>
      </c>
      <c r="H70" s="5" t="n">
        <v>0</v>
      </c>
      <c r="I70" s="5" t="n">
        <v>10</v>
      </c>
      <c r="J70" s="5" t="n">
        <v>20</v>
      </c>
      <c r="K70" s="7" t="n">
        <f aca="false">(I70+J70)*5</f>
        <v>150</v>
      </c>
      <c r="L70" s="6" t="n">
        <v>21</v>
      </c>
      <c r="M70" s="6"/>
      <c r="N70" s="5"/>
      <c r="O70" s="6"/>
    </row>
    <row r="71" customFormat="false" ht="15" hidden="false" customHeight="true" outlineLevel="0" collapsed="false">
      <c r="A71" s="5" t="s">
        <v>17</v>
      </c>
      <c r="B71" s="5" t="n">
        <v>904</v>
      </c>
      <c r="C71" s="5" t="n">
        <v>9</v>
      </c>
      <c r="D71" s="5" t="n">
        <v>24</v>
      </c>
      <c r="E71" s="6" t="s">
        <v>23</v>
      </c>
      <c r="F71" s="6" t="s">
        <v>20</v>
      </c>
      <c r="G71" s="6" t="s">
        <v>24</v>
      </c>
      <c r="H71" s="5" t="n">
        <v>80</v>
      </c>
      <c r="I71" s="5" t="n">
        <v>32</v>
      </c>
      <c r="J71" s="5" t="n">
        <v>26</v>
      </c>
      <c r="K71" s="7" t="n">
        <f aca="false">(I71+J71)*5</f>
        <v>290</v>
      </c>
      <c r="L71" s="6" t="n">
        <v>24</v>
      </c>
      <c r="M71" s="6"/>
      <c r="N71" s="5"/>
      <c r="O71" s="6" t="s">
        <v>83</v>
      </c>
    </row>
    <row r="72" customFormat="false" ht="15" hidden="false" customHeight="true" outlineLevel="0" collapsed="false">
      <c r="A72" s="5" t="s">
        <v>17</v>
      </c>
      <c r="B72" s="5" t="n">
        <v>905</v>
      </c>
      <c r="C72" s="5" t="n">
        <v>9</v>
      </c>
      <c r="D72" s="5" t="n">
        <v>7</v>
      </c>
      <c r="E72" s="6" t="s">
        <v>18</v>
      </c>
      <c r="F72" s="6" t="s">
        <v>19</v>
      </c>
      <c r="G72" s="6" t="s">
        <v>20</v>
      </c>
      <c r="H72" s="5" t="n">
        <v>0</v>
      </c>
      <c r="I72" s="5" t="n">
        <v>19</v>
      </c>
      <c r="J72" s="5" t="n">
        <v>22</v>
      </c>
      <c r="K72" s="7" t="n">
        <f aca="false">(I72+J72)*5</f>
        <v>205</v>
      </c>
      <c r="L72" s="6" t="n">
        <v>21</v>
      </c>
      <c r="M72" s="6"/>
      <c r="N72" s="5"/>
      <c r="O72" s="6"/>
    </row>
    <row r="73" customFormat="false" ht="15" hidden="false" customHeight="true" outlineLevel="0" collapsed="false">
      <c r="A73" s="5" t="s">
        <v>17</v>
      </c>
      <c r="B73" s="5" t="n">
        <v>906</v>
      </c>
      <c r="C73" s="5" t="n">
        <v>9</v>
      </c>
      <c r="D73" s="5" t="n">
        <v>22</v>
      </c>
      <c r="E73" s="6" t="s">
        <v>34</v>
      </c>
      <c r="F73" s="6" t="s">
        <v>35</v>
      </c>
      <c r="G73" s="6" t="s">
        <v>20</v>
      </c>
      <c r="H73" s="5" t="n">
        <v>0</v>
      </c>
      <c r="I73" s="5" t="n">
        <v>27</v>
      </c>
      <c r="J73" s="5" t="n">
        <v>17</v>
      </c>
      <c r="K73" s="7" t="n">
        <f aca="false">(I73+J73)*5</f>
        <v>220</v>
      </c>
      <c r="L73" s="6" t="n">
        <v>13</v>
      </c>
      <c r="M73" s="6"/>
      <c r="N73" s="5"/>
      <c r="O73" s="6"/>
    </row>
    <row r="74" customFormat="false" ht="15" hidden="false" customHeight="true" outlineLevel="0" collapsed="false">
      <c r="A74" s="5" t="s">
        <v>17</v>
      </c>
      <c r="B74" s="5" t="n">
        <v>907</v>
      </c>
      <c r="C74" s="5" t="n">
        <v>9</v>
      </c>
      <c r="D74" s="5" t="n">
        <v>4</v>
      </c>
      <c r="E74" s="6" t="s">
        <v>67</v>
      </c>
      <c r="F74" s="6" t="s">
        <v>68</v>
      </c>
      <c r="G74" s="6" t="s">
        <v>20</v>
      </c>
      <c r="H74" s="5" t="n">
        <v>0</v>
      </c>
      <c r="I74" s="5" t="n">
        <v>19</v>
      </c>
      <c r="J74" s="5" t="n">
        <v>14</v>
      </c>
      <c r="K74" s="7" t="n">
        <f aca="false">(I74+J74)*5</f>
        <v>165</v>
      </c>
      <c r="L74" s="6" t="n">
        <v>18</v>
      </c>
      <c r="M74" s="6"/>
      <c r="N74" s="5"/>
      <c r="O74" s="6" t="s">
        <v>84</v>
      </c>
    </row>
    <row r="75" customFormat="false" ht="15" hidden="false" customHeight="true" outlineLevel="0" collapsed="false">
      <c r="A75" s="5" t="s">
        <v>17</v>
      </c>
      <c r="B75" s="5" t="n">
        <v>908</v>
      </c>
      <c r="C75" s="5" t="n">
        <v>9</v>
      </c>
      <c r="D75" s="5" t="n">
        <v>29</v>
      </c>
      <c r="E75" s="6" t="s">
        <v>38</v>
      </c>
      <c r="F75" s="6" t="s">
        <v>39</v>
      </c>
      <c r="G75" s="6" t="s">
        <v>20</v>
      </c>
      <c r="H75" s="5" t="n">
        <v>0</v>
      </c>
      <c r="I75" s="5" t="n">
        <v>26</v>
      </c>
      <c r="J75" s="5" t="n">
        <v>23</v>
      </c>
      <c r="K75" s="7" t="n">
        <f aca="false">(I75+J75)*5</f>
        <v>245</v>
      </c>
      <c r="L75" s="6" t="n">
        <v>18</v>
      </c>
      <c r="M75" s="6"/>
      <c r="N75" s="5"/>
      <c r="O75" s="6"/>
    </row>
    <row r="76" customFormat="false" ht="15" hidden="false" customHeight="true" outlineLevel="0" collapsed="false">
      <c r="A76" s="5" t="s">
        <v>17</v>
      </c>
      <c r="B76" s="5" t="n">
        <v>1001</v>
      </c>
      <c r="C76" s="5" t="n">
        <v>10</v>
      </c>
      <c r="D76" s="5" t="n">
        <v>31</v>
      </c>
      <c r="E76" s="6" t="s">
        <v>31</v>
      </c>
      <c r="F76" s="6" t="s">
        <v>32</v>
      </c>
      <c r="G76" s="6" t="s">
        <v>33</v>
      </c>
      <c r="H76" s="5" t="n">
        <v>0</v>
      </c>
      <c r="I76" s="5" t="n">
        <v>12</v>
      </c>
      <c r="J76" s="5" t="n">
        <v>7</v>
      </c>
      <c r="K76" s="7" t="n">
        <f aca="false">(I76+J76)*5</f>
        <v>95</v>
      </c>
      <c r="L76" s="6" t="n">
        <v>22</v>
      </c>
      <c r="M76" s="6"/>
      <c r="N76" s="5"/>
      <c r="O76" s="6"/>
    </row>
    <row r="77" customFormat="false" ht="15" hidden="false" customHeight="true" outlineLevel="0" collapsed="false">
      <c r="A77" s="5" t="s">
        <v>17</v>
      </c>
      <c r="B77" s="5" t="n">
        <v>1002</v>
      </c>
      <c r="C77" s="5" t="n">
        <v>10</v>
      </c>
      <c r="D77" s="5" t="n">
        <v>10</v>
      </c>
      <c r="E77" s="6" t="s">
        <v>50</v>
      </c>
      <c r="F77" s="6" t="s">
        <v>51</v>
      </c>
      <c r="G77" s="6" t="s">
        <v>20</v>
      </c>
      <c r="H77" s="5" t="n">
        <v>0</v>
      </c>
      <c r="I77" s="5" t="n">
        <v>11</v>
      </c>
      <c r="J77" s="5" t="n">
        <v>5</v>
      </c>
      <c r="K77" s="7" t="n">
        <f aca="false">(I77+J77)*5</f>
        <v>80</v>
      </c>
      <c r="L77" s="6" t="n">
        <v>16</v>
      </c>
      <c r="M77" s="6"/>
      <c r="N77" s="5"/>
      <c r="O77" s="6"/>
    </row>
    <row r="78" customFormat="false" ht="15" hidden="false" customHeight="true" outlineLevel="0" collapsed="false">
      <c r="A78" s="5" t="s">
        <v>17</v>
      </c>
      <c r="B78" s="5" t="n">
        <v>1003</v>
      </c>
      <c r="C78" s="5" t="n">
        <v>10</v>
      </c>
      <c r="D78" s="5" t="n">
        <v>21</v>
      </c>
      <c r="E78" s="6" t="s">
        <v>40</v>
      </c>
      <c r="F78" s="6" t="s">
        <v>32</v>
      </c>
      <c r="G78" s="6" t="s">
        <v>20</v>
      </c>
      <c r="H78" s="5" t="n">
        <v>0</v>
      </c>
      <c r="I78" s="5" t="n">
        <v>4</v>
      </c>
      <c r="J78" s="5" t="n">
        <v>4</v>
      </c>
      <c r="K78" s="7" t="n">
        <f aca="false">(I78+J78)*5</f>
        <v>40</v>
      </c>
      <c r="L78" s="6" t="n">
        <v>12</v>
      </c>
      <c r="M78" s="6"/>
      <c r="N78" s="5"/>
      <c r="O78" s="6"/>
    </row>
    <row r="79" customFormat="false" ht="15" hidden="false" customHeight="true" outlineLevel="0" collapsed="false">
      <c r="A79" s="5" t="s">
        <v>17</v>
      </c>
      <c r="B79" s="5" t="n">
        <v>1004</v>
      </c>
      <c r="C79" s="5" t="n">
        <v>10</v>
      </c>
      <c r="D79" s="5" t="n">
        <v>2</v>
      </c>
      <c r="E79" s="6" t="s">
        <v>53</v>
      </c>
      <c r="F79" s="6" t="s">
        <v>54</v>
      </c>
      <c r="G79" s="6" t="s">
        <v>20</v>
      </c>
      <c r="H79" s="5" t="n">
        <v>0</v>
      </c>
      <c r="I79" s="5" t="n">
        <v>12</v>
      </c>
      <c r="J79" s="5" t="n">
        <v>9</v>
      </c>
      <c r="K79" s="7" t="n">
        <f aca="false">(I79+J79)*5</f>
        <v>105</v>
      </c>
      <c r="L79" s="6" t="n">
        <v>24</v>
      </c>
      <c r="M79" s="6"/>
      <c r="N79" s="5"/>
      <c r="O79" s="6"/>
    </row>
    <row r="80" customFormat="false" ht="15" hidden="false" customHeight="true" outlineLevel="0" collapsed="false">
      <c r="A80" s="5" t="s">
        <v>17</v>
      </c>
      <c r="B80" s="5" t="n">
        <v>1005</v>
      </c>
      <c r="C80" s="5" t="n">
        <v>10</v>
      </c>
      <c r="D80" s="5" t="n">
        <v>6</v>
      </c>
      <c r="E80" s="6" t="s">
        <v>65</v>
      </c>
      <c r="F80" s="6" t="s">
        <v>42</v>
      </c>
      <c r="G80" s="6" t="s">
        <v>20</v>
      </c>
      <c r="H80" s="5" t="n">
        <v>0</v>
      </c>
      <c r="I80" s="5" t="n">
        <v>6</v>
      </c>
      <c r="J80" s="5" t="n">
        <v>14</v>
      </c>
      <c r="K80" s="7" t="n">
        <f aca="false">(I80+J80)*5</f>
        <v>100</v>
      </c>
      <c r="L80" s="6" t="n">
        <v>18</v>
      </c>
      <c r="M80" s="6"/>
      <c r="N80" s="5"/>
      <c r="O80" s="6"/>
    </row>
    <row r="81" customFormat="false" ht="15" hidden="false" customHeight="true" outlineLevel="0" collapsed="false">
      <c r="A81" s="5" t="s">
        <v>17</v>
      </c>
      <c r="B81" s="5" t="n">
        <v>1006</v>
      </c>
      <c r="C81" s="5" t="n">
        <v>10</v>
      </c>
      <c r="D81" s="5" t="n">
        <v>15</v>
      </c>
      <c r="E81" s="6" t="s">
        <v>41</v>
      </c>
      <c r="F81" s="6" t="s">
        <v>42</v>
      </c>
      <c r="G81" s="6" t="s">
        <v>43</v>
      </c>
      <c r="H81" s="5" t="n">
        <v>0</v>
      </c>
      <c r="I81" s="5" t="n">
        <v>12</v>
      </c>
      <c r="J81" s="5" t="n">
        <v>14</v>
      </c>
      <c r="K81" s="7" t="n">
        <f aca="false">(I81+J81)*5</f>
        <v>130</v>
      </c>
      <c r="L81" s="6" t="n">
        <v>24</v>
      </c>
      <c r="M81" s="6"/>
      <c r="N81" s="5"/>
      <c r="O81" s="6"/>
    </row>
    <row r="82" customFormat="false" ht="15" hidden="false" customHeight="true" outlineLevel="0" collapsed="false">
      <c r="A82" s="5" t="s">
        <v>17</v>
      </c>
      <c r="B82" s="5" t="n">
        <v>1007</v>
      </c>
      <c r="C82" s="5" t="n">
        <v>10</v>
      </c>
      <c r="D82" s="5" t="n">
        <v>11</v>
      </c>
      <c r="E82" s="6" t="s">
        <v>28</v>
      </c>
      <c r="F82" s="6" t="s">
        <v>29</v>
      </c>
      <c r="G82" s="6" t="s">
        <v>20</v>
      </c>
      <c r="H82" s="5" t="n">
        <v>0</v>
      </c>
      <c r="I82" s="5" t="n">
        <v>7</v>
      </c>
      <c r="J82" s="5" t="n">
        <v>5</v>
      </c>
      <c r="K82" s="7" t="n">
        <f aca="false">(I82+J82)*5</f>
        <v>60</v>
      </c>
      <c r="L82" s="6" t="n">
        <v>16</v>
      </c>
      <c r="M82" s="6"/>
      <c r="N82" s="5"/>
      <c r="O82" s="6"/>
    </row>
    <row r="83" customFormat="false" ht="15" hidden="false" customHeight="true" outlineLevel="0" collapsed="false">
      <c r="A83" s="5" t="s">
        <v>17</v>
      </c>
      <c r="B83" s="5" t="n">
        <v>1008</v>
      </c>
      <c r="C83" s="5" t="n">
        <v>10</v>
      </c>
      <c r="D83" s="5" t="n">
        <v>20</v>
      </c>
      <c r="E83" s="6" t="s">
        <v>30</v>
      </c>
      <c r="F83" s="6" t="s">
        <v>26</v>
      </c>
      <c r="G83" s="6" t="s">
        <v>22</v>
      </c>
      <c r="H83" s="5" t="n">
        <v>0</v>
      </c>
      <c r="I83" s="5" t="n">
        <v>11</v>
      </c>
      <c r="J83" s="5" t="n">
        <v>5</v>
      </c>
      <c r="K83" s="7" t="n">
        <f aca="false">(I83+J83)*5</f>
        <v>80</v>
      </c>
      <c r="L83" s="6" t="n">
        <v>11</v>
      </c>
      <c r="M83" s="6"/>
      <c r="N83" s="5"/>
      <c r="O83" s="6"/>
    </row>
    <row r="84" customFormat="false" ht="15" hidden="false" customHeight="true" outlineLevel="0" collapsed="false">
      <c r="A84" s="5" t="s">
        <v>17</v>
      </c>
      <c r="B84" s="5" t="n">
        <v>1101</v>
      </c>
      <c r="C84" s="5" t="n">
        <v>11</v>
      </c>
      <c r="D84" s="5" t="n">
        <v>13</v>
      </c>
      <c r="E84" s="6" t="s">
        <v>56</v>
      </c>
      <c r="F84" s="6" t="s">
        <v>57</v>
      </c>
      <c r="G84" s="6" t="s">
        <v>20</v>
      </c>
      <c r="H84" s="5" t="n">
        <v>0</v>
      </c>
      <c r="I84" s="5" t="n">
        <v>5</v>
      </c>
      <c r="J84" s="5" t="n">
        <v>8</v>
      </c>
      <c r="K84" s="7" t="n">
        <f aca="false">(I84+J84)*5</f>
        <v>65</v>
      </c>
      <c r="L84" s="6" t="n">
        <v>23</v>
      </c>
      <c r="M84" s="6"/>
      <c r="N84" s="5"/>
      <c r="O84" s="6"/>
    </row>
    <row r="85" customFormat="false" ht="15" hidden="false" customHeight="true" outlineLevel="0" collapsed="false">
      <c r="A85" s="5" t="s">
        <v>17</v>
      </c>
      <c r="B85" s="5" t="n">
        <v>1102</v>
      </c>
      <c r="C85" s="5" t="n">
        <v>11</v>
      </c>
      <c r="D85" s="5" t="n">
        <v>16</v>
      </c>
      <c r="E85" s="6" t="s">
        <v>73</v>
      </c>
      <c r="F85" s="6" t="s">
        <v>42</v>
      </c>
      <c r="G85" s="6" t="s">
        <v>27</v>
      </c>
      <c r="H85" s="5" t="n">
        <v>80</v>
      </c>
      <c r="I85" s="5" t="n">
        <v>4</v>
      </c>
      <c r="J85" s="5" t="n">
        <v>11</v>
      </c>
      <c r="K85" s="7" t="n">
        <f aca="false">(I85+J85)*5</f>
        <v>75</v>
      </c>
      <c r="L85" s="6" t="n">
        <v>19</v>
      </c>
      <c r="M85" s="6"/>
      <c r="N85" s="5"/>
      <c r="O85" s="6"/>
    </row>
    <row r="86" customFormat="false" ht="15" hidden="false" customHeight="true" outlineLevel="0" collapsed="false">
      <c r="A86" s="5" t="s">
        <v>17</v>
      </c>
      <c r="B86" s="5" t="n">
        <v>1103</v>
      </c>
      <c r="C86" s="5" t="n">
        <v>11</v>
      </c>
      <c r="D86" s="5" t="n">
        <v>25</v>
      </c>
      <c r="E86" s="6" t="s">
        <v>63</v>
      </c>
      <c r="F86" s="6" t="s">
        <v>64</v>
      </c>
      <c r="G86" s="6" t="s">
        <v>22</v>
      </c>
      <c r="H86" s="5" t="n">
        <v>0</v>
      </c>
      <c r="I86" s="5" t="n">
        <v>7</v>
      </c>
      <c r="J86" s="5" t="n">
        <v>12</v>
      </c>
      <c r="K86" s="7" t="n">
        <f aca="false">(I86+J86)*5</f>
        <v>95</v>
      </c>
      <c r="L86" s="6" t="n">
        <v>25</v>
      </c>
      <c r="M86" s="6"/>
      <c r="N86" s="5"/>
      <c r="O86" s="6"/>
    </row>
    <row r="87" customFormat="false" ht="15" hidden="false" customHeight="true" outlineLevel="0" collapsed="false">
      <c r="A87" s="5" t="s">
        <v>17</v>
      </c>
      <c r="B87" s="5" t="n">
        <v>1104</v>
      </c>
      <c r="C87" s="5" t="n">
        <v>11</v>
      </c>
      <c r="D87" s="5" t="n">
        <v>5</v>
      </c>
      <c r="E87" s="6" t="s">
        <v>52</v>
      </c>
      <c r="F87" s="6" t="s">
        <v>24</v>
      </c>
      <c r="G87" s="6" t="s">
        <v>20</v>
      </c>
      <c r="H87" s="5" t="n">
        <v>0</v>
      </c>
      <c r="I87" s="5" t="n">
        <v>11</v>
      </c>
      <c r="J87" s="5" t="n">
        <v>6</v>
      </c>
      <c r="K87" s="7" t="n">
        <f aca="false">(I87+J87)*5</f>
        <v>85</v>
      </c>
      <c r="L87" s="6" t="n">
        <v>24</v>
      </c>
      <c r="M87" s="6"/>
      <c r="N87" s="5"/>
      <c r="O87" s="6"/>
    </row>
    <row r="88" customFormat="false" ht="15" hidden="false" customHeight="true" outlineLevel="0" collapsed="false">
      <c r="A88" s="5" t="s">
        <v>17</v>
      </c>
      <c r="B88" s="5" t="n">
        <v>1105</v>
      </c>
      <c r="C88" s="5" t="n">
        <v>11</v>
      </c>
      <c r="D88" s="5" t="n">
        <v>12</v>
      </c>
      <c r="E88" s="6" t="s">
        <v>58</v>
      </c>
      <c r="F88" s="6" t="s">
        <v>59</v>
      </c>
      <c r="G88" s="6" t="s">
        <v>20</v>
      </c>
      <c r="H88" s="5" t="n">
        <v>0</v>
      </c>
      <c r="I88" s="5" t="n">
        <v>12</v>
      </c>
      <c r="J88" s="5" t="n">
        <v>4</v>
      </c>
      <c r="K88" s="7" t="n">
        <f aca="false">(I88+J88)*5</f>
        <v>80</v>
      </c>
      <c r="L88" s="6" t="n">
        <v>26</v>
      </c>
      <c r="M88" s="6"/>
      <c r="N88" s="5"/>
      <c r="O88" s="6"/>
    </row>
    <row r="89" customFormat="false" ht="15" hidden="false" customHeight="true" outlineLevel="0" collapsed="false">
      <c r="A89" s="5" t="s">
        <v>17</v>
      </c>
      <c r="B89" s="5" t="n">
        <v>1106</v>
      </c>
      <c r="C89" s="5" t="n">
        <v>11</v>
      </c>
      <c r="D89" s="5" t="n">
        <v>27</v>
      </c>
      <c r="E89" s="6" t="s">
        <v>21</v>
      </c>
      <c r="F89" s="6" t="s">
        <v>20</v>
      </c>
      <c r="G89" s="6" t="s">
        <v>22</v>
      </c>
      <c r="H89" s="5" t="n">
        <v>0</v>
      </c>
      <c r="I89" s="5" t="n">
        <v>17</v>
      </c>
      <c r="J89" s="5" t="n">
        <v>7</v>
      </c>
      <c r="K89" s="7" t="n">
        <f aca="false">(I89+J89)*5</f>
        <v>120</v>
      </c>
      <c r="L89" s="6" t="n">
        <v>20</v>
      </c>
      <c r="M89" s="6"/>
      <c r="N89" s="5"/>
      <c r="O89" s="6"/>
    </row>
    <row r="90" customFormat="false" ht="15" hidden="false" customHeight="true" outlineLevel="0" collapsed="false">
      <c r="A90" s="5" t="s">
        <v>17</v>
      </c>
      <c r="B90" s="5" t="n">
        <v>1107</v>
      </c>
      <c r="C90" s="5" t="n">
        <v>11</v>
      </c>
      <c r="D90" s="5" t="n">
        <v>30</v>
      </c>
      <c r="E90" s="6" t="s">
        <v>47</v>
      </c>
      <c r="F90" s="6" t="s">
        <v>48</v>
      </c>
      <c r="G90" s="6" t="s">
        <v>49</v>
      </c>
      <c r="H90" s="5" t="n">
        <v>10</v>
      </c>
      <c r="I90" s="5" t="n">
        <v>6</v>
      </c>
      <c r="J90" s="5" t="n">
        <v>5</v>
      </c>
      <c r="K90" s="7" t="n">
        <f aca="false">(I90+J90)*5</f>
        <v>55</v>
      </c>
      <c r="L90" s="6" t="n">
        <v>18</v>
      </c>
      <c r="M90" s="6"/>
      <c r="N90" s="5"/>
      <c r="O90" s="6" t="s">
        <v>85</v>
      </c>
    </row>
    <row r="91" customFormat="false" ht="15" hidden="false" customHeight="true" outlineLevel="0" collapsed="false">
      <c r="A91" s="5" t="s">
        <v>17</v>
      </c>
      <c r="B91" s="5" t="n">
        <v>1108</v>
      </c>
      <c r="C91" s="5" t="n">
        <v>11</v>
      </c>
      <c r="D91" s="5" t="n">
        <v>23</v>
      </c>
      <c r="E91" s="6" t="s">
        <v>46</v>
      </c>
      <c r="F91" s="6" t="s">
        <v>32</v>
      </c>
      <c r="G91" s="6" t="s">
        <v>22</v>
      </c>
      <c r="H91" s="5" t="n">
        <v>5</v>
      </c>
      <c r="I91" s="5" t="n">
        <v>5</v>
      </c>
      <c r="J91" s="5" t="n">
        <v>3</v>
      </c>
      <c r="K91" s="7" t="n">
        <f aca="false">(I91+J91)*5</f>
        <v>40</v>
      </c>
      <c r="L91" s="6" t="n">
        <v>21</v>
      </c>
      <c r="M91" s="6"/>
      <c r="N91" s="5"/>
      <c r="O91" s="6"/>
    </row>
    <row r="92" customFormat="false" ht="15" hidden="false" customHeight="true" outlineLevel="0" collapsed="false">
      <c r="A92" s="5" t="s">
        <v>17</v>
      </c>
      <c r="B92" s="5" t="n">
        <v>1201</v>
      </c>
      <c r="C92" s="5" t="n">
        <v>12</v>
      </c>
      <c r="D92" s="5" t="n">
        <v>28</v>
      </c>
      <c r="E92" s="6" t="s">
        <v>74</v>
      </c>
      <c r="F92" s="6" t="s">
        <v>20</v>
      </c>
      <c r="G92" s="6" t="s">
        <v>75</v>
      </c>
      <c r="H92" s="5" t="n">
        <v>5</v>
      </c>
      <c r="I92" s="5" t="n">
        <v>14</v>
      </c>
      <c r="J92" s="5" t="n">
        <v>35</v>
      </c>
      <c r="K92" s="7" t="n">
        <f aca="false">(I92+J92)*5</f>
        <v>245</v>
      </c>
      <c r="L92" s="6" t="n">
        <v>22</v>
      </c>
      <c r="M92" s="6"/>
      <c r="N92" s="5"/>
      <c r="O92" s="6"/>
    </row>
    <row r="93" customFormat="false" ht="15" hidden="false" customHeight="true" outlineLevel="0" collapsed="false">
      <c r="A93" s="5" t="s">
        <v>17</v>
      </c>
      <c r="B93" s="5" t="n">
        <v>1202</v>
      </c>
      <c r="C93" s="5" t="n">
        <v>12</v>
      </c>
      <c r="D93" s="5" t="n">
        <v>3</v>
      </c>
      <c r="E93" s="6" t="s">
        <v>55</v>
      </c>
      <c r="F93" s="6" t="s">
        <v>26</v>
      </c>
      <c r="G93" s="6" t="s">
        <v>20</v>
      </c>
      <c r="H93" s="5" t="n">
        <v>0</v>
      </c>
      <c r="I93" s="5" t="n">
        <v>9</v>
      </c>
      <c r="J93" s="5" t="n">
        <v>3</v>
      </c>
      <c r="K93" s="7" t="n">
        <f aca="false">(I93+J93)*5</f>
        <v>60</v>
      </c>
      <c r="L93" s="6" t="n">
        <v>21</v>
      </c>
      <c r="M93" s="6"/>
      <c r="N93" s="5"/>
      <c r="O93" s="6"/>
    </row>
    <row r="94" customFormat="false" ht="15" hidden="false" customHeight="true" outlineLevel="0" collapsed="false">
      <c r="A94" s="5" t="s">
        <v>17</v>
      </c>
      <c r="B94" s="5" t="n">
        <v>1203</v>
      </c>
      <c r="C94" s="5" t="n">
        <v>12</v>
      </c>
      <c r="D94" s="5" t="n">
        <v>9</v>
      </c>
      <c r="E94" s="6" t="s">
        <v>44</v>
      </c>
      <c r="F94" s="6" t="s">
        <v>39</v>
      </c>
      <c r="G94" s="6" t="s">
        <v>20</v>
      </c>
      <c r="H94" s="5" t="n">
        <v>0</v>
      </c>
      <c r="I94" s="5" t="n">
        <v>13</v>
      </c>
      <c r="J94" s="5" t="n">
        <v>11</v>
      </c>
      <c r="K94" s="7" t="n">
        <f aca="false">(I94+J94)*5</f>
        <v>120</v>
      </c>
      <c r="L94" s="6" t="n">
        <v>20</v>
      </c>
      <c r="M94" s="6"/>
      <c r="N94" s="5"/>
      <c r="O94" s="6"/>
    </row>
    <row r="95" customFormat="false" ht="15" hidden="false" customHeight="true" outlineLevel="0" collapsed="false">
      <c r="A95" s="8" t="s">
        <v>17</v>
      </c>
      <c r="B95" s="8" t="n">
        <v>1204</v>
      </c>
      <c r="C95" s="8" t="n">
        <v>12</v>
      </c>
      <c r="D95" s="8" t="n">
        <v>1</v>
      </c>
      <c r="E95" s="9" t="s">
        <v>71</v>
      </c>
      <c r="F95" s="9" t="s">
        <v>20</v>
      </c>
      <c r="G95" s="9" t="s">
        <v>20</v>
      </c>
      <c r="H95" s="8" t="n">
        <v>0</v>
      </c>
      <c r="I95" s="8" t="n">
        <v>21</v>
      </c>
      <c r="J95" s="8" t="n">
        <v>19</v>
      </c>
      <c r="K95" s="10" t="n">
        <f aca="false">(I95+J95)*5</f>
        <v>200</v>
      </c>
      <c r="L95" s="9" t="n">
        <v>21</v>
      </c>
      <c r="M95" s="9"/>
      <c r="N95" s="8"/>
      <c r="O95" s="9"/>
    </row>
    <row r="96" customFormat="false" ht="15" hidden="false" customHeight="true" outlineLevel="0" collapsed="false">
      <c r="A96" s="5" t="s">
        <v>17</v>
      </c>
      <c r="B96" s="5" t="n">
        <v>1205</v>
      </c>
      <c r="C96" s="5" t="n">
        <v>12</v>
      </c>
      <c r="D96" s="5" t="n">
        <v>26</v>
      </c>
      <c r="E96" s="6" t="s">
        <v>36</v>
      </c>
      <c r="F96" s="6" t="s">
        <v>37</v>
      </c>
      <c r="G96" s="6" t="s">
        <v>20</v>
      </c>
      <c r="H96" s="5" t="n">
        <v>0</v>
      </c>
      <c r="I96" s="5" t="n">
        <v>12</v>
      </c>
      <c r="J96" s="5" t="n">
        <v>15</v>
      </c>
      <c r="K96" s="7" t="n">
        <f aca="false">(I96+J96)*5</f>
        <v>135</v>
      </c>
      <c r="L96" s="6" t="n">
        <v>18</v>
      </c>
      <c r="M96" s="6"/>
      <c r="N96" s="5"/>
      <c r="O96" s="6" t="s">
        <v>86</v>
      </c>
    </row>
    <row r="97" customFormat="false" ht="15" hidden="false" customHeight="true" outlineLevel="0" collapsed="false">
      <c r="A97" s="5" t="s">
        <v>17</v>
      </c>
      <c r="B97" s="5" t="n">
        <v>1206</v>
      </c>
      <c r="C97" s="5" t="n">
        <v>12</v>
      </c>
      <c r="D97" s="5" t="n">
        <v>18</v>
      </c>
      <c r="E97" s="6" t="s">
        <v>62</v>
      </c>
      <c r="F97" s="6" t="s">
        <v>24</v>
      </c>
      <c r="G97" s="6" t="s">
        <v>22</v>
      </c>
      <c r="H97" s="5" t="n">
        <v>0</v>
      </c>
      <c r="I97" s="5" t="n">
        <v>12</v>
      </c>
      <c r="J97" s="5" t="n">
        <v>13</v>
      </c>
      <c r="K97" s="7" t="n">
        <f aca="false">(I97+J97)*5</f>
        <v>125</v>
      </c>
      <c r="L97" s="6" t="n">
        <v>22</v>
      </c>
      <c r="M97" s="6"/>
      <c r="N97" s="5"/>
      <c r="O97" s="6"/>
    </row>
    <row r="98" customFormat="false" ht="15" hidden="false" customHeight="true" outlineLevel="0" collapsed="false">
      <c r="A98" s="5" t="s">
        <v>17</v>
      </c>
      <c r="B98" s="5" t="n">
        <v>1207</v>
      </c>
      <c r="C98" s="5" t="n">
        <v>12</v>
      </c>
      <c r="D98" s="5" t="n">
        <v>8</v>
      </c>
      <c r="E98" s="6" t="s">
        <v>45</v>
      </c>
      <c r="F98" s="6" t="s">
        <v>22</v>
      </c>
      <c r="G98" s="6" t="s">
        <v>20</v>
      </c>
      <c r="H98" s="5" t="n">
        <v>0</v>
      </c>
      <c r="I98" s="5" t="n">
        <v>16</v>
      </c>
      <c r="J98" s="5" t="n">
        <v>15</v>
      </c>
      <c r="K98" s="7" t="n">
        <f aca="false">(I98+J98)*5</f>
        <v>155</v>
      </c>
      <c r="L98" s="6" t="n">
        <v>20</v>
      </c>
      <c r="M98" s="6"/>
      <c r="N98" s="5"/>
      <c r="O98" s="6" t="s">
        <v>86</v>
      </c>
    </row>
    <row r="99" customFormat="false" ht="15" hidden="false" customHeight="true" outlineLevel="0" collapsed="false">
      <c r="A99" s="5" t="s">
        <v>17</v>
      </c>
      <c r="B99" s="5" t="n">
        <v>1208</v>
      </c>
      <c r="C99" s="5" t="n">
        <v>12</v>
      </c>
      <c r="D99" s="5" t="n">
        <v>17</v>
      </c>
      <c r="E99" s="6" t="s">
        <v>25</v>
      </c>
      <c r="F99" s="6" t="s">
        <v>26</v>
      </c>
      <c r="G99" s="6" t="s">
        <v>27</v>
      </c>
      <c r="H99" s="5" t="n">
        <v>60</v>
      </c>
      <c r="I99" s="5" t="n">
        <v>9</v>
      </c>
      <c r="J99" s="5" t="n">
        <v>21</v>
      </c>
      <c r="K99" s="7" t="n">
        <f aca="false">(I99+J99)*5</f>
        <v>150</v>
      </c>
      <c r="L99" s="6" t="n">
        <v>20</v>
      </c>
      <c r="M99" s="6"/>
      <c r="N99" s="5"/>
      <c r="O99" s="6" t="s">
        <v>87</v>
      </c>
    </row>
    <row r="100" customFormat="false" ht="15" hidden="false" customHeight="true" outlineLevel="0" collapsed="false">
      <c r="A100" s="5" t="s">
        <v>88</v>
      </c>
      <c r="B100" s="5" t="n">
        <v>101</v>
      </c>
      <c r="C100" s="5" t="n">
        <v>1</v>
      </c>
      <c r="D100" s="5" t="n">
        <v>13</v>
      </c>
      <c r="E100" s="6" t="s">
        <v>89</v>
      </c>
      <c r="F100" s="6" t="s">
        <v>68</v>
      </c>
      <c r="G100" s="6" t="s">
        <v>90</v>
      </c>
      <c r="H100" s="5" t="n">
        <v>5</v>
      </c>
      <c r="I100" s="5" t="n">
        <v>4</v>
      </c>
      <c r="J100" s="5" t="n">
        <v>2</v>
      </c>
      <c r="K100" s="7" t="n">
        <f aca="false">(I100+J100)*5</f>
        <v>30</v>
      </c>
      <c r="L100" s="6" t="n">
        <v>12</v>
      </c>
      <c r="M100" s="6"/>
      <c r="N100" s="5"/>
      <c r="O100" s="6"/>
    </row>
    <row r="101" customFormat="false" ht="15" hidden="false" customHeight="true" outlineLevel="0" collapsed="false">
      <c r="A101" s="5" t="s">
        <v>88</v>
      </c>
      <c r="B101" s="5" t="n">
        <v>102</v>
      </c>
      <c r="C101" s="5" t="n">
        <v>1</v>
      </c>
      <c r="D101" s="5" t="n">
        <v>12</v>
      </c>
      <c r="E101" s="6" t="s">
        <v>91</v>
      </c>
      <c r="F101" s="6" t="s">
        <v>68</v>
      </c>
      <c r="G101" s="6" t="s">
        <v>92</v>
      </c>
      <c r="H101" s="5" t="n">
        <v>0</v>
      </c>
      <c r="I101" s="5" t="n">
        <v>11</v>
      </c>
      <c r="J101" s="5" t="n">
        <v>4</v>
      </c>
      <c r="K101" s="7" t="n">
        <f aca="false">(I101+J101)*5</f>
        <v>75</v>
      </c>
      <c r="L101" s="6" t="n">
        <v>15</v>
      </c>
      <c r="M101" s="6"/>
      <c r="N101" s="5"/>
      <c r="O101" s="6"/>
    </row>
    <row r="102" customFormat="false" ht="15" hidden="false" customHeight="true" outlineLevel="0" collapsed="false">
      <c r="A102" s="5" t="s">
        <v>88</v>
      </c>
      <c r="B102" s="5" t="n">
        <v>103</v>
      </c>
      <c r="C102" s="5" t="n">
        <v>1</v>
      </c>
      <c r="D102" s="5" t="n">
        <v>8</v>
      </c>
      <c r="E102" s="6" t="s">
        <v>93</v>
      </c>
      <c r="F102" s="6" t="s">
        <v>26</v>
      </c>
      <c r="G102" s="6" t="s">
        <v>92</v>
      </c>
      <c r="H102" s="5" t="n">
        <v>0</v>
      </c>
      <c r="I102" s="5" t="n">
        <v>4</v>
      </c>
      <c r="J102" s="5" t="n">
        <v>4</v>
      </c>
      <c r="K102" s="7" t="n">
        <f aca="false">(I102+J102)*5</f>
        <v>40</v>
      </c>
      <c r="L102" s="6" t="n">
        <v>26</v>
      </c>
      <c r="M102" s="6"/>
      <c r="N102" s="5"/>
      <c r="O102" s="6"/>
    </row>
    <row r="103" customFormat="false" ht="15" hidden="false" customHeight="true" outlineLevel="0" collapsed="false">
      <c r="A103" s="5" t="s">
        <v>88</v>
      </c>
      <c r="B103" s="5" t="n">
        <v>104</v>
      </c>
      <c r="C103" s="5" t="n">
        <v>1</v>
      </c>
      <c r="D103" s="5" t="n">
        <v>5</v>
      </c>
      <c r="E103" s="6" t="s">
        <v>94</v>
      </c>
      <c r="F103" s="6" t="s">
        <v>95</v>
      </c>
      <c r="G103" s="6" t="s">
        <v>20</v>
      </c>
      <c r="H103" s="5" t="n">
        <v>0</v>
      </c>
      <c r="I103" s="5" t="n">
        <v>3</v>
      </c>
      <c r="J103" s="5" t="n">
        <v>3</v>
      </c>
      <c r="K103" s="7" t="n">
        <f aca="false">(I103+J103)*5</f>
        <v>30</v>
      </c>
      <c r="L103" s="6" t="n">
        <v>15</v>
      </c>
      <c r="M103" s="6"/>
      <c r="N103" s="5"/>
      <c r="O103" s="6"/>
    </row>
    <row r="104" customFormat="false" ht="15" hidden="false" customHeight="true" outlineLevel="0" collapsed="false">
      <c r="A104" s="5" t="s">
        <v>88</v>
      </c>
      <c r="B104" s="5" t="n">
        <v>105</v>
      </c>
      <c r="C104" s="5" t="n">
        <v>1</v>
      </c>
      <c r="D104" s="5" t="n">
        <v>24</v>
      </c>
      <c r="E104" s="6" t="s">
        <v>96</v>
      </c>
      <c r="F104" s="6" t="s">
        <v>26</v>
      </c>
      <c r="G104" s="6" t="s">
        <v>97</v>
      </c>
      <c r="H104" s="5" t="n">
        <v>0</v>
      </c>
      <c r="I104" s="5" t="n">
        <v>1</v>
      </c>
      <c r="J104" s="5" t="n">
        <v>0</v>
      </c>
      <c r="K104" s="7" t="n">
        <f aca="false">(I104+J104)*5</f>
        <v>5</v>
      </c>
      <c r="L104" s="6" t="n">
        <v>21</v>
      </c>
      <c r="M104" s="6"/>
      <c r="N104" s="5"/>
      <c r="O104" s="6"/>
    </row>
    <row r="105" customFormat="false" ht="15" hidden="false" customHeight="true" outlineLevel="0" collapsed="false">
      <c r="A105" s="5" t="s">
        <v>88</v>
      </c>
      <c r="B105" s="5" t="n">
        <v>106</v>
      </c>
      <c r="C105" s="5" t="n">
        <v>1</v>
      </c>
      <c r="D105" s="5" t="n">
        <v>27</v>
      </c>
      <c r="E105" s="6" t="s">
        <v>98</v>
      </c>
      <c r="F105" s="6" t="s">
        <v>32</v>
      </c>
      <c r="G105" s="6" t="s">
        <v>99</v>
      </c>
      <c r="H105" s="5" t="n">
        <v>0</v>
      </c>
      <c r="I105" s="5" t="n">
        <v>3</v>
      </c>
      <c r="J105" s="5" t="n">
        <v>2</v>
      </c>
      <c r="K105" s="7" t="n">
        <f aca="false">(I105+J105)*5</f>
        <v>25</v>
      </c>
      <c r="L105" s="6" t="n">
        <v>11</v>
      </c>
      <c r="M105" s="6"/>
      <c r="N105" s="5"/>
      <c r="O105" s="6"/>
    </row>
    <row r="106" customFormat="false" ht="15" hidden="false" customHeight="true" outlineLevel="0" collapsed="false">
      <c r="A106" s="5" t="s">
        <v>88</v>
      </c>
      <c r="B106" s="5" t="n">
        <v>107</v>
      </c>
      <c r="C106" s="5" t="n">
        <v>1</v>
      </c>
      <c r="D106" s="5" t="n">
        <v>23</v>
      </c>
      <c r="E106" s="6" t="s">
        <v>100</v>
      </c>
      <c r="F106" s="6" t="s">
        <v>101</v>
      </c>
      <c r="G106" s="6" t="s">
        <v>20</v>
      </c>
      <c r="H106" s="5" t="n">
        <v>0</v>
      </c>
      <c r="I106" s="5" t="n">
        <v>3</v>
      </c>
      <c r="J106" s="5" t="n">
        <v>0</v>
      </c>
      <c r="K106" s="7" t="n">
        <f aca="false">(I106+J106)*5</f>
        <v>15</v>
      </c>
      <c r="L106" s="6" t="n">
        <v>25</v>
      </c>
      <c r="M106" s="6"/>
      <c r="N106" s="5"/>
      <c r="O106" s="6" t="s">
        <v>102</v>
      </c>
    </row>
    <row r="107" customFormat="false" ht="15" hidden="false" customHeight="true" outlineLevel="0" collapsed="false">
      <c r="A107" s="5" t="s">
        <v>88</v>
      </c>
      <c r="B107" s="5" t="n">
        <v>108</v>
      </c>
      <c r="C107" s="5" t="n">
        <v>1</v>
      </c>
      <c r="D107" s="5" t="n">
        <v>16</v>
      </c>
      <c r="E107" s="6" t="s">
        <v>103</v>
      </c>
      <c r="F107" s="6" t="s">
        <v>68</v>
      </c>
      <c r="G107" s="6" t="s">
        <v>104</v>
      </c>
      <c r="H107" s="5" t="n">
        <v>0</v>
      </c>
      <c r="I107" s="5" t="n">
        <v>0</v>
      </c>
      <c r="J107" s="5" t="n">
        <v>1</v>
      </c>
      <c r="K107" s="7" t="n">
        <f aca="false">(I107+J107)*5</f>
        <v>5</v>
      </c>
      <c r="L107" s="6" t="n">
        <v>26</v>
      </c>
      <c r="M107" s="6"/>
      <c r="N107" s="5"/>
      <c r="O107" s="6"/>
    </row>
    <row r="108" customFormat="false" ht="15" hidden="false" customHeight="true" outlineLevel="0" collapsed="false">
      <c r="A108" s="5" t="s">
        <v>88</v>
      </c>
      <c r="B108" s="5" t="n">
        <v>201</v>
      </c>
      <c r="C108" s="5" t="n">
        <v>2</v>
      </c>
      <c r="D108" s="5" t="n">
        <v>29</v>
      </c>
      <c r="E108" s="6" t="s">
        <v>105</v>
      </c>
      <c r="F108" s="6" t="s">
        <v>106</v>
      </c>
      <c r="G108" s="6" t="s">
        <v>106</v>
      </c>
      <c r="H108" s="5" t="n">
        <v>5</v>
      </c>
      <c r="I108" s="5" t="n">
        <v>14</v>
      </c>
      <c r="J108" s="5" t="n">
        <v>22</v>
      </c>
      <c r="K108" s="7" t="n">
        <f aca="false">(I108+J108)*5</f>
        <v>180</v>
      </c>
      <c r="L108" s="6" t="n">
        <v>8</v>
      </c>
      <c r="M108" s="6"/>
      <c r="N108" s="5"/>
      <c r="O108" s="6"/>
    </row>
    <row r="109" customFormat="false" ht="15" hidden="false" customHeight="true" outlineLevel="0" collapsed="false">
      <c r="A109" s="5" t="s">
        <v>88</v>
      </c>
      <c r="B109" s="5" t="n">
        <v>202</v>
      </c>
      <c r="C109" s="5" t="n">
        <v>2</v>
      </c>
      <c r="D109" s="5" t="n">
        <v>2</v>
      </c>
      <c r="E109" s="6" t="s">
        <v>107</v>
      </c>
      <c r="F109" s="6" t="s">
        <v>108</v>
      </c>
      <c r="G109" s="6" t="s">
        <v>20</v>
      </c>
      <c r="H109" s="5" t="n">
        <v>0</v>
      </c>
      <c r="I109" s="5" t="n">
        <v>10</v>
      </c>
      <c r="J109" s="5" t="n">
        <v>12</v>
      </c>
      <c r="K109" s="7" t="n">
        <f aca="false">(I109+J109)*5</f>
        <v>110</v>
      </c>
      <c r="L109" s="6" t="n">
        <v>11</v>
      </c>
      <c r="M109" s="6"/>
      <c r="N109" s="5"/>
      <c r="O109" s="6"/>
    </row>
    <row r="110" customFormat="false" ht="15" hidden="false" customHeight="true" outlineLevel="0" collapsed="false">
      <c r="A110" s="5" t="s">
        <v>88</v>
      </c>
      <c r="B110" s="5" t="n">
        <v>203</v>
      </c>
      <c r="C110" s="5" t="n">
        <v>2</v>
      </c>
      <c r="D110" s="5" t="n">
        <v>11</v>
      </c>
      <c r="E110" s="6" t="s">
        <v>109</v>
      </c>
      <c r="F110" s="6" t="s">
        <v>24</v>
      </c>
      <c r="G110" s="6" t="s">
        <v>92</v>
      </c>
      <c r="H110" s="5" t="n">
        <v>0</v>
      </c>
      <c r="I110" s="5" t="n">
        <v>2</v>
      </c>
      <c r="J110" s="5" t="n">
        <v>1</v>
      </c>
      <c r="K110" s="7" t="n">
        <f aca="false">(I110+J110)*5</f>
        <v>15</v>
      </c>
      <c r="L110" s="6" t="n">
        <v>14</v>
      </c>
      <c r="M110" s="6"/>
      <c r="N110" s="5"/>
      <c r="O110" s="6" t="s">
        <v>110</v>
      </c>
    </row>
    <row r="111" customFormat="false" ht="15" hidden="false" customHeight="true" outlineLevel="0" collapsed="false">
      <c r="A111" s="5" t="s">
        <v>88</v>
      </c>
      <c r="B111" s="5" t="n">
        <v>204</v>
      </c>
      <c r="C111" s="5" t="n">
        <v>2</v>
      </c>
      <c r="D111" s="5" t="n">
        <v>6</v>
      </c>
      <c r="E111" s="6" t="s">
        <v>111</v>
      </c>
      <c r="F111" s="6" t="s">
        <v>97</v>
      </c>
      <c r="G111" s="6" t="s">
        <v>20</v>
      </c>
      <c r="H111" s="5" t="n">
        <v>0</v>
      </c>
      <c r="I111" s="5" t="n">
        <v>37</v>
      </c>
      <c r="J111" s="5" t="n">
        <v>40</v>
      </c>
      <c r="K111" s="7" t="n">
        <f aca="false">(I111+J111)*5</f>
        <v>385</v>
      </c>
      <c r="L111" s="6" t="n">
        <v>16</v>
      </c>
      <c r="M111" s="6"/>
      <c r="N111" s="5"/>
      <c r="O111" s="6"/>
    </row>
    <row r="112" customFormat="false" ht="15" hidden="false" customHeight="true" outlineLevel="0" collapsed="false">
      <c r="A112" s="5" t="s">
        <v>88</v>
      </c>
      <c r="B112" s="5" t="n">
        <v>205</v>
      </c>
      <c r="C112" s="5" t="n">
        <v>2</v>
      </c>
      <c r="D112" s="5" t="n">
        <v>32</v>
      </c>
      <c r="E112" s="6" t="s">
        <v>112</v>
      </c>
      <c r="F112" s="6" t="s">
        <v>26</v>
      </c>
      <c r="G112" s="6" t="s">
        <v>113</v>
      </c>
      <c r="H112" s="5" t="n">
        <v>0</v>
      </c>
      <c r="I112" s="5" t="n">
        <v>11</v>
      </c>
      <c r="J112" s="5" t="n">
        <v>10</v>
      </c>
      <c r="K112" s="7" t="n">
        <f aca="false">(I112+J112)*5</f>
        <v>105</v>
      </c>
      <c r="L112" s="6" t="n">
        <v>14</v>
      </c>
      <c r="M112" s="6"/>
      <c r="N112" s="5"/>
      <c r="O112" s="6"/>
    </row>
    <row r="113" customFormat="false" ht="15" hidden="false" customHeight="true" outlineLevel="0" collapsed="false">
      <c r="A113" s="5" t="s">
        <v>88</v>
      </c>
      <c r="B113" s="5" t="n">
        <v>206</v>
      </c>
      <c r="C113" s="5" t="n">
        <v>2</v>
      </c>
      <c r="D113" s="5" t="n">
        <v>7</v>
      </c>
      <c r="E113" s="6" t="s">
        <v>55</v>
      </c>
      <c r="F113" s="6" t="s">
        <v>26</v>
      </c>
      <c r="G113" s="6" t="s">
        <v>20</v>
      </c>
      <c r="H113" s="5" t="n">
        <v>0</v>
      </c>
      <c r="I113" s="5" t="n">
        <v>5</v>
      </c>
      <c r="J113" s="5" t="n">
        <v>11</v>
      </c>
      <c r="K113" s="7" t="n">
        <f aca="false">(I113+J113)*5</f>
        <v>80</v>
      </c>
      <c r="L113" s="6" t="n">
        <v>15</v>
      </c>
      <c r="M113" s="6"/>
      <c r="N113" s="5"/>
      <c r="O113" s="6"/>
    </row>
    <row r="114" customFormat="false" ht="15" hidden="false" customHeight="true" outlineLevel="0" collapsed="false">
      <c r="A114" s="5" t="s">
        <v>88</v>
      </c>
      <c r="B114" s="5" t="n">
        <v>207</v>
      </c>
      <c r="C114" s="5" t="n">
        <v>2</v>
      </c>
      <c r="D114" s="5" t="n">
        <v>26</v>
      </c>
      <c r="E114" s="6" t="s">
        <v>40</v>
      </c>
      <c r="F114" s="6" t="s">
        <v>32</v>
      </c>
      <c r="G114" s="6" t="s">
        <v>20</v>
      </c>
      <c r="H114" s="5" t="n">
        <v>0</v>
      </c>
      <c r="I114" s="5" t="n">
        <v>7</v>
      </c>
      <c r="J114" s="5" t="n">
        <v>3</v>
      </c>
      <c r="K114" s="7" t="n">
        <f aca="false">(I114+J114)*5</f>
        <v>50</v>
      </c>
      <c r="L114" s="6" t="n">
        <v>14</v>
      </c>
      <c r="M114" s="6"/>
      <c r="N114" s="5"/>
      <c r="O114" s="6"/>
    </row>
    <row r="115" customFormat="false" ht="15" hidden="false" customHeight="true" outlineLevel="0" collapsed="false">
      <c r="A115" s="5" t="s">
        <v>88</v>
      </c>
      <c r="B115" s="5" t="n">
        <v>208</v>
      </c>
      <c r="C115" s="5" t="n">
        <v>2</v>
      </c>
      <c r="D115" s="5" t="n">
        <v>3</v>
      </c>
      <c r="E115" s="6" t="s">
        <v>52</v>
      </c>
      <c r="F115" s="6" t="s">
        <v>24</v>
      </c>
      <c r="G115" s="6" t="s">
        <v>20</v>
      </c>
      <c r="H115" s="5" t="n">
        <v>0</v>
      </c>
      <c r="I115" s="5" t="n">
        <v>14</v>
      </c>
      <c r="J115" s="5" t="n">
        <v>16</v>
      </c>
      <c r="K115" s="7" t="n">
        <f aca="false">(I115+J115)*5</f>
        <v>150</v>
      </c>
      <c r="L115" s="6" t="n">
        <v>14</v>
      </c>
      <c r="M115" s="6"/>
      <c r="N115" s="5"/>
      <c r="O115" s="6"/>
    </row>
    <row r="116" customFormat="false" ht="15" hidden="false" customHeight="true" outlineLevel="0" collapsed="false">
      <c r="A116" s="5" t="s">
        <v>88</v>
      </c>
      <c r="B116" s="5" t="n">
        <v>301</v>
      </c>
      <c r="C116" s="5" t="n">
        <v>3</v>
      </c>
      <c r="D116" s="5" t="n">
        <v>31</v>
      </c>
      <c r="E116" s="6" t="s">
        <v>114</v>
      </c>
      <c r="F116" s="6" t="s">
        <v>26</v>
      </c>
      <c r="G116" s="6" t="s">
        <v>68</v>
      </c>
      <c r="H116" s="5" t="n">
        <v>0</v>
      </c>
      <c r="I116" s="5" t="n">
        <v>18</v>
      </c>
      <c r="J116" s="5" t="n">
        <v>12</v>
      </c>
      <c r="K116" s="7" t="n">
        <f aca="false">(I116+J116)*5</f>
        <v>150</v>
      </c>
      <c r="L116" s="6" t="n">
        <v>12</v>
      </c>
      <c r="M116" s="6"/>
      <c r="N116" s="5"/>
      <c r="O116" s="6"/>
    </row>
    <row r="117" customFormat="false" ht="15" hidden="false" customHeight="true" outlineLevel="0" collapsed="false">
      <c r="A117" s="5" t="s">
        <v>88</v>
      </c>
      <c r="B117" s="5" t="n">
        <v>302</v>
      </c>
      <c r="C117" s="5" t="n">
        <v>3</v>
      </c>
      <c r="D117" s="5" t="n">
        <v>28</v>
      </c>
      <c r="E117" s="6" t="s">
        <v>115</v>
      </c>
      <c r="F117" s="6" t="s">
        <v>99</v>
      </c>
      <c r="G117" s="6" t="s">
        <v>20</v>
      </c>
      <c r="H117" s="5" t="n">
        <v>0</v>
      </c>
      <c r="I117" s="5" t="n">
        <v>37</v>
      </c>
      <c r="J117" s="5" t="n">
        <v>42</v>
      </c>
      <c r="K117" s="7" t="n">
        <f aca="false">(I117+J117)*5</f>
        <v>395</v>
      </c>
      <c r="L117" s="6" t="n">
        <v>12</v>
      </c>
      <c r="M117" s="6"/>
      <c r="N117" s="5"/>
      <c r="O117" s="6"/>
    </row>
    <row r="118" customFormat="false" ht="15" hidden="false" customHeight="true" outlineLevel="0" collapsed="false">
      <c r="A118" s="5" t="s">
        <v>88</v>
      </c>
      <c r="B118" s="5" t="n">
        <v>303</v>
      </c>
      <c r="C118" s="5" t="n">
        <v>3</v>
      </c>
      <c r="D118" s="5" t="n">
        <v>25</v>
      </c>
      <c r="E118" s="6" t="s">
        <v>116</v>
      </c>
      <c r="F118" s="6" t="s">
        <v>117</v>
      </c>
      <c r="G118" s="6" t="s">
        <v>20</v>
      </c>
      <c r="H118" s="5" t="n">
        <v>0</v>
      </c>
      <c r="I118" s="5" t="n">
        <v>14</v>
      </c>
      <c r="J118" s="5" t="n">
        <v>10</v>
      </c>
      <c r="K118" s="7" t="n">
        <f aca="false">(I118+J118)*5</f>
        <v>120</v>
      </c>
      <c r="L118" s="6" t="n">
        <v>11</v>
      </c>
      <c r="M118" s="6"/>
      <c r="N118" s="5"/>
      <c r="O118" s="6"/>
    </row>
    <row r="119" customFormat="false" ht="15" hidden="false" customHeight="true" outlineLevel="0" collapsed="false">
      <c r="A119" s="5" t="s">
        <v>88</v>
      </c>
      <c r="B119" s="5" t="n">
        <v>304</v>
      </c>
      <c r="C119" s="5" t="n">
        <v>3</v>
      </c>
      <c r="D119" s="5" t="n">
        <v>19</v>
      </c>
      <c r="E119" s="6" t="s">
        <v>118</v>
      </c>
      <c r="F119" s="6" t="s">
        <v>68</v>
      </c>
      <c r="G119" s="6" t="s">
        <v>119</v>
      </c>
      <c r="H119" s="5" t="n">
        <v>20</v>
      </c>
      <c r="I119" s="5" t="n">
        <v>9</v>
      </c>
      <c r="J119" s="5" t="n">
        <v>3</v>
      </c>
      <c r="K119" s="7" t="n">
        <f aca="false">(I119+J119)*5</f>
        <v>60</v>
      </c>
      <c r="L119" s="6" t="n">
        <v>13</v>
      </c>
      <c r="M119" s="6"/>
      <c r="N119" s="5"/>
      <c r="O119" s="6"/>
    </row>
    <row r="120" customFormat="false" ht="15" hidden="false" customHeight="true" outlineLevel="0" collapsed="false">
      <c r="A120" s="5" t="s">
        <v>88</v>
      </c>
      <c r="B120" s="5" t="n">
        <v>305</v>
      </c>
      <c r="C120" s="5" t="n">
        <v>3</v>
      </c>
      <c r="D120" s="5" t="n">
        <v>10</v>
      </c>
      <c r="E120" s="6" t="s">
        <v>120</v>
      </c>
      <c r="F120" s="6" t="s">
        <v>108</v>
      </c>
      <c r="G120" s="6" t="s">
        <v>92</v>
      </c>
      <c r="H120" s="5" t="n">
        <v>0</v>
      </c>
      <c r="I120" s="5" t="n">
        <v>13</v>
      </c>
      <c r="J120" s="5" t="n">
        <v>6</v>
      </c>
      <c r="K120" s="7" t="n">
        <f aca="false">(I120+J120)*5</f>
        <v>95</v>
      </c>
      <c r="L120" s="6" t="n">
        <v>20</v>
      </c>
      <c r="M120" s="6"/>
      <c r="N120" s="5"/>
      <c r="O120" s="6"/>
    </row>
    <row r="121" customFormat="false" ht="15" hidden="false" customHeight="true" outlineLevel="0" collapsed="false">
      <c r="A121" s="5" t="s">
        <v>88</v>
      </c>
      <c r="B121" s="5" t="n">
        <v>306</v>
      </c>
      <c r="C121" s="5" t="n">
        <v>3</v>
      </c>
      <c r="D121" s="5" t="n">
        <v>4</v>
      </c>
      <c r="E121" s="6" t="s">
        <v>67</v>
      </c>
      <c r="F121" s="6" t="s">
        <v>68</v>
      </c>
      <c r="G121" s="6" t="s">
        <v>20</v>
      </c>
      <c r="H121" s="5" t="n">
        <v>0</v>
      </c>
      <c r="I121" s="5" t="n">
        <v>16</v>
      </c>
      <c r="J121" s="5" t="n">
        <v>15</v>
      </c>
      <c r="K121" s="7" t="n">
        <f aca="false">(I121+J121)*5</f>
        <v>155</v>
      </c>
      <c r="L121" s="6" t="n">
        <v>11</v>
      </c>
      <c r="M121" s="6"/>
      <c r="N121" s="5"/>
      <c r="O121" s="6"/>
    </row>
    <row r="122" customFormat="false" ht="15" hidden="false" customHeight="true" outlineLevel="0" collapsed="false">
      <c r="A122" s="5" t="s">
        <v>88</v>
      </c>
      <c r="B122" s="5" t="n">
        <v>307</v>
      </c>
      <c r="C122" s="5" t="n">
        <v>3</v>
      </c>
      <c r="D122" s="5" t="n">
        <v>30</v>
      </c>
      <c r="E122" s="6" t="s">
        <v>121</v>
      </c>
      <c r="F122" s="6" t="s">
        <v>122</v>
      </c>
      <c r="G122" s="6" t="s">
        <v>123</v>
      </c>
      <c r="H122" s="5" t="n">
        <v>0</v>
      </c>
      <c r="I122" s="5" t="n">
        <v>2</v>
      </c>
      <c r="J122" s="5" t="n">
        <v>3</v>
      </c>
      <c r="K122" s="7" t="n">
        <f aca="false">(I122+J122)*5</f>
        <v>25</v>
      </c>
      <c r="L122" s="6" t="n">
        <v>14</v>
      </c>
      <c r="M122" s="6"/>
      <c r="N122" s="5"/>
      <c r="O122" s="6"/>
    </row>
    <row r="123" customFormat="false" ht="15" hidden="false" customHeight="true" outlineLevel="0" collapsed="false">
      <c r="A123" s="5" t="s">
        <v>88</v>
      </c>
      <c r="B123" s="5" t="n">
        <v>308</v>
      </c>
      <c r="C123" s="5" t="n">
        <v>3</v>
      </c>
      <c r="D123" s="5" t="n">
        <v>21</v>
      </c>
      <c r="E123" s="6" t="s">
        <v>124</v>
      </c>
      <c r="F123" s="6" t="s">
        <v>20</v>
      </c>
      <c r="G123" s="6" t="s">
        <v>125</v>
      </c>
      <c r="H123" s="5" t="n">
        <v>0</v>
      </c>
      <c r="I123" s="5" t="n">
        <v>22</v>
      </c>
      <c r="J123" s="5" t="n">
        <v>27</v>
      </c>
      <c r="K123" s="7" t="n">
        <f aca="false">(I123+J123)*5</f>
        <v>245</v>
      </c>
      <c r="L123" s="6" t="n">
        <v>11</v>
      </c>
      <c r="M123" s="6"/>
      <c r="N123" s="5"/>
      <c r="O123" s="6"/>
    </row>
    <row r="124" customFormat="false" ht="15" hidden="false" customHeight="true" outlineLevel="0" collapsed="false">
      <c r="A124" s="5" t="s">
        <v>88</v>
      </c>
      <c r="B124" s="5" t="n">
        <v>401</v>
      </c>
      <c r="C124" s="5" t="n">
        <v>4</v>
      </c>
      <c r="D124" s="5" t="n">
        <v>9</v>
      </c>
      <c r="E124" s="6" t="s">
        <v>126</v>
      </c>
      <c r="F124" s="6" t="s">
        <v>95</v>
      </c>
      <c r="G124" s="6" t="s">
        <v>92</v>
      </c>
      <c r="H124" s="5" t="n">
        <v>0</v>
      </c>
      <c r="I124" s="5" t="n">
        <v>12</v>
      </c>
      <c r="J124" s="5" t="n">
        <v>3</v>
      </c>
      <c r="K124" s="7" t="n">
        <f aca="false">(I124+J124)*5</f>
        <v>75</v>
      </c>
      <c r="L124" s="6" t="n">
        <v>15</v>
      </c>
      <c r="M124" s="6"/>
      <c r="N124" s="5"/>
      <c r="O124" s="6" t="s">
        <v>127</v>
      </c>
    </row>
    <row r="125" customFormat="false" ht="15" hidden="false" customHeight="true" outlineLevel="0" collapsed="false">
      <c r="A125" s="5" t="s">
        <v>88</v>
      </c>
      <c r="B125" s="5" t="n">
        <v>402</v>
      </c>
      <c r="C125" s="5" t="n">
        <v>4</v>
      </c>
      <c r="D125" s="5" t="n">
        <v>22</v>
      </c>
      <c r="E125" s="6" t="s">
        <v>128</v>
      </c>
      <c r="F125" s="6" t="s">
        <v>20</v>
      </c>
      <c r="G125" s="6" t="s">
        <v>129</v>
      </c>
      <c r="H125" s="5" t="n">
        <v>5</v>
      </c>
      <c r="I125" s="5" t="n">
        <v>47</v>
      </c>
      <c r="J125" s="5" t="n">
        <v>32</v>
      </c>
      <c r="K125" s="7" t="n">
        <f aca="false">(I125+J125)*5</f>
        <v>395</v>
      </c>
      <c r="L125" s="6" t="n">
        <v>16</v>
      </c>
      <c r="M125" s="6"/>
      <c r="N125" s="5"/>
      <c r="O125" s="6"/>
    </row>
    <row r="126" customFormat="false" ht="15" hidden="false" customHeight="true" outlineLevel="0" collapsed="false">
      <c r="A126" s="5" t="s">
        <v>88</v>
      </c>
      <c r="B126" s="5" t="n">
        <v>403</v>
      </c>
      <c r="C126" s="5" t="n">
        <v>4</v>
      </c>
      <c r="D126" s="5" t="n">
        <v>18</v>
      </c>
      <c r="E126" s="6" t="s">
        <v>130</v>
      </c>
      <c r="F126" s="6" t="s">
        <v>68</v>
      </c>
      <c r="G126" s="6" t="s">
        <v>131</v>
      </c>
      <c r="H126" s="5" t="n">
        <v>5</v>
      </c>
      <c r="I126" s="5" t="n">
        <v>2</v>
      </c>
      <c r="J126" s="5" t="n">
        <v>3</v>
      </c>
      <c r="K126" s="7" t="n">
        <f aca="false">(I126+J126)*5</f>
        <v>25</v>
      </c>
      <c r="L126" s="6" t="n">
        <v>14</v>
      </c>
      <c r="M126" s="6"/>
      <c r="N126" s="5"/>
      <c r="O126" s="6"/>
    </row>
    <row r="127" customFormat="false" ht="15" hidden="false" customHeight="true" outlineLevel="0" collapsed="false">
      <c r="A127" s="5" t="s">
        <v>88</v>
      </c>
      <c r="B127" s="5" t="n">
        <v>404</v>
      </c>
      <c r="C127" s="5" t="n">
        <v>4</v>
      </c>
      <c r="D127" s="5" t="n">
        <v>15</v>
      </c>
      <c r="E127" s="6" t="s">
        <v>132</v>
      </c>
      <c r="F127" s="6" t="s">
        <v>68</v>
      </c>
      <c r="G127" s="6" t="s">
        <v>133</v>
      </c>
      <c r="H127" s="5" t="n">
        <v>15</v>
      </c>
      <c r="I127" s="5" t="n">
        <v>5</v>
      </c>
      <c r="J127" s="5" t="n">
        <v>12</v>
      </c>
      <c r="K127" s="7" t="n">
        <f aca="false">(I127+J127)*5</f>
        <v>85</v>
      </c>
      <c r="L127" s="6" t="n">
        <v>15</v>
      </c>
      <c r="M127" s="6"/>
      <c r="N127" s="5"/>
      <c r="O127" s="6" t="s">
        <v>134</v>
      </c>
    </row>
    <row r="128" customFormat="false" ht="15" hidden="false" customHeight="true" outlineLevel="0" collapsed="false">
      <c r="A128" s="8" t="s">
        <v>88</v>
      </c>
      <c r="B128" s="8" t="n">
        <v>405</v>
      </c>
      <c r="C128" s="8" t="n">
        <v>4</v>
      </c>
      <c r="D128" s="8" t="n">
        <v>1</v>
      </c>
      <c r="E128" s="9" t="s">
        <v>71</v>
      </c>
      <c r="F128" s="9" t="s">
        <v>20</v>
      </c>
      <c r="G128" s="9" t="s">
        <v>20</v>
      </c>
      <c r="H128" s="8" t="n">
        <v>0</v>
      </c>
      <c r="I128" s="8" t="n">
        <v>75</v>
      </c>
      <c r="J128" s="8" t="n">
        <v>72</v>
      </c>
      <c r="K128" s="10" t="n">
        <f aca="false">(I128+J128)*5</f>
        <v>735</v>
      </c>
      <c r="L128" s="9" t="n">
        <v>14</v>
      </c>
      <c r="M128" s="9"/>
      <c r="N128" s="8"/>
      <c r="O128" s="9"/>
    </row>
    <row r="129" customFormat="false" ht="15" hidden="false" customHeight="true" outlineLevel="0" collapsed="false">
      <c r="A129" s="5" t="s">
        <v>88</v>
      </c>
      <c r="B129" s="5" t="n">
        <v>406</v>
      </c>
      <c r="C129" s="5" t="n">
        <v>4</v>
      </c>
      <c r="D129" s="5" t="n">
        <v>14</v>
      </c>
      <c r="E129" s="6" t="s">
        <v>135</v>
      </c>
      <c r="F129" s="6" t="s">
        <v>68</v>
      </c>
      <c r="G129" s="6" t="s">
        <v>136</v>
      </c>
      <c r="H129" s="5" t="n">
        <v>25</v>
      </c>
      <c r="I129" s="5" t="n">
        <v>5</v>
      </c>
      <c r="J129" s="5" t="n">
        <v>6</v>
      </c>
      <c r="K129" s="7" t="n">
        <f aca="false">(I129+J129)*5</f>
        <v>55</v>
      </c>
      <c r="L129" s="6" t="n">
        <v>12</v>
      </c>
      <c r="M129" s="6"/>
      <c r="N129" s="5"/>
      <c r="O129" s="6"/>
    </row>
    <row r="130" customFormat="false" ht="15" hidden="false" customHeight="true" outlineLevel="0" collapsed="false">
      <c r="A130" s="5" t="s">
        <v>88</v>
      </c>
      <c r="B130" s="5" t="n">
        <v>407</v>
      </c>
      <c r="C130" s="5" t="n">
        <v>4</v>
      </c>
      <c r="D130" s="5" t="n">
        <v>17</v>
      </c>
      <c r="E130" s="6" t="s">
        <v>137</v>
      </c>
      <c r="F130" s="6" t="s">
        <v>68</v>
      </c>
      <c r="G130" s="6" t="s">
        <v>138</v>
      </c>
      <c r="H130" s="5" t="n">
        <v>10</v>
      </c>
      <c r="I130" s="5" t="n">
        <v>8</v>
      </c>
      <c r="J130" s="5" t="n">
        <v>10</v>
      </c>
      <c r="K130" s="7" t="n">
        <f aca="false">(I130+J130)*5</f>
        <v>90</v>
      </c>
      <c r="L130" s="6" t="n">
        <v>10</v>
      </c>
      <c r="M130" s="6"/>
      <c r="N130" s="5"/>
      <c r="O130" s="6" t="s">
        <v>139</v>
      </c>
    </row>
    <row r="131" customFormat="false" ht="15" hidden="false" customHeight="true" outlineLevel="0" collapsed="false">
      <c r="A131" s="5" t="s">
        <v>88</v>
      </c>
      <c r="B131" s="5" t="n">
        <v>408</v>
      </c>
      <c r="C131" s="5" t="n">
        <v>4</v>
      </c>
      <c r="D131" s="5" t="n">
        <v>20</v>
      </c>
      <c r="E131" s="6" t="s">
        <v>140</v>
      </c>
      <c r="F131" s="6" t="s">
        <v>68</v>
      </c>
      <c r="G131" s="6" t="s">
        <v>141</v>
      </c>
      <c r="H131" s="5" t="n">
        <v>10</v>
      </c>
      <c r="I131" s="5" t="n">
        <v>4</v>
      </c>
      <c r="J131" s="5" t="n">
        <v>2</v>
      </c>
      <c r="K131" s="7" t="n">
        <f aca="false">(I131+J131)*5</f>
        <v>30</v>
      </c>
      <c r="L131" s="6" t="n">
        <v>20</v>
      </c>
      <c r="M131" s="6"/>
      <c r="N131" s="5"/>
      <c r="O131" s="6" t="s">
        <v>139</v>
      </c>
    </row>
    <row r="132" customFormat="false" ht="15" hidden="false" customHeight="true" outlineLevel="0" collapsed="false">
      <c r="A132" s="5" t="s">
        <v>88</v>
      </c>
      <c r="B132" s="5" t="n">
        <v>501</v>
      </c>
      <c r="C132" s="5" t="n">
        <v>5</v>
      </c>
      <c r="D132" s="5" t="n">
        <v>7</v>
      </c>
      <c r="E132" s="6" t="s">
        <v>55</v>
      </c>
      <c r="F132" s="6" t="s">
        <v>26</v>
      </c>
      <c r="G132" s="6" t="s">
        <v>20</v>
      </c>
      <c r="H132" s="5" t="n">
        <v>0</v>
      </c>
      <c r="I132" s="5" t="n">
        <v>16</v>
      </c>
      <c r="J132" s="5" t="n">
        <v>17</v>
      </c>
      <c r="K132" s="7" t="n">
        <f aca="false">(I132+J132)*5</f>
        <v>165</v>
      </c>
      <c r="L132" s="6" t="n">
        <v>12</v>
      </c>
      <c r="M132" s="6"/>
      <c r="N132" s="5"/>
      <c r="O132" s="6"/>
    </row>
    <row r="133" customFormat="false" ht="15" hidden="false" customHeight="true" outlineLevel="0" collapsed="false">
      <c r="A133" s="5" t="s">
        <v>88</v>
      </c>
      <c r="B133" s="5" t="n">
        <v>502</v>
      </c>
      <c r="C133" s="5" t="n">
        <v>5</v>
      </c>
      <c r="D133" s="5" t="n">
        <v>11</v>
      </c>
      <c r="E133" s="6" t="s">
        <v>109</v>
      </c>
      <c r="F133" s="6" t="s">
        <v>24</v>
      </c>
      <c r="G133" s="6" t="s">
        <v>92</v>
      </c>
      <c r="H133" s="5" t="n">
        <v>5</v>
      </c>
      <c r="I133" s="5" t="n">
        <v>3</v>
      </c>
      <c r="J133" s="5" t="n">
        <v>6</v>
      </c>
      <c r="K133" s="7" t="n">
        <f aca="false">(I133+J133)*5</f>
        <v>45</v>
      </c>
      <c r="L133" s="6" t="n">
        <v>14</v>
      </c>
      <c r="M133" s="6"/>
      <c r="N133" s="5"/>
      <c r="O133" s="6"/>
    </row>
    <row r="134" customFormat="false" ht="15" hidden="false" customHeight="true" outlineLevel="0" collapsed="false">
      <c r="A134" s="5" t="s">
        <v>88</v>
      </c>
      <c r="B134" s="5" t="n">
        <v>503</v>
      </c>
      <c r="C134" s="5" t="n">
        <v>5</v>
      </c>
      <c r="D134" s="5" t="n">
        <v>8</v>
      </c>
      <c r="E134" s="6" t="s">
        <v>93</v>
      </c>
      <c r="F134" s="6" t="s">
        <v>26</v>
      </c>
      <c r="G134" s="6" t="s">
        <v>92</v>
      </c>
      <c r="H134" s="5" t="n">
        <v>0</v>
      </c>
      <c r="I134" s="5" t="n">
        <v>7</v>
      </c>
      <c r="J134" s="5" t="n">
        <v>8</v>
      </c>
      <c r="K134" s="7" t="n">
        <f aca="false">(I134+J134)*5</f>
        <v>75</v>
      </c>
      <c r="L134" s="6" t="n">
        <v>14</v>
      </c>
      <c r="M134" s="6"/>
      <c r="N134" s="5"/>
      <c r="O134" s="6"/>
    </row>
    <row r="135" customFormat="false" ht="15" hidden="false" customHeight="true" outlineLevel="0" collapsed="false">
      <c r="A135" s="5" t="s">
        <v>88</v>
      </c>
      <c r="B135" s="5" t="n">
        <v>504</v>
      </c>
      <c r="C135" s="5" t="n">
        <v>5</v>
      </c>
      <c r="D135" s="5" t="n">
        <v>21</v>
      </c>
      <c r="E135" s="6" t="s">
        <v>124</v>
      </c>
      <c r="F135" s="6" t="s">
        <v>20</v>
      </c>
      <c r="G135" s="6" t="s">
        <v>125</v>
      </c>
      <c r="H135" s="5" t="n">
        <v>0</v>
      </c>
      <c r="I135" s="5" t="n">
        <v>19</v>
      </c>
      <c r="J135" s="5" t="n">
        <v>17</v>
      </c>
      <c r="K135" s="7" t="n">
        <f aca="false">(I135+J135)*5</f>
        <v>180</v>
      </c>
      <c r="L135" s="6" t="n">
        <v>13</v>
      </c>
      <c r="M135" s="6"/>
      <c r="N135" s="5"/>
      <c r="O135" s="6"/>
    </row>
    <row r="136" customFormat="false" ht="15" hidden="false" customHeight="true" outlineLevel="0" collapsed="false">
      <c r="A136" s="5" t="s">
        <v>88</v>
      </c>
      <c r="B136" s="5" t="n">
        <v>505</v>
      </c>
      <c r="C136" s="5" t="n">
        <v>5</v>
      </c>
      <c r="D136" s="5" t="n">
        <v>12</v>
      </c>
      <c r="E136" s="6" t="s">
        <v>91</v>
      </c>
      <c r="F136" s="6" t="s">
        <v>68</v>
      </c>
      <c r="G136" s="6" t="s">
        <v>92</v>
      </c>
      <c r="H136" s="5" t="n">
        <v>0</v>
      </c>
      <c r="I136" s="5" t="n">
        <v>8</v>
      </c>
      <c r="J136" s="5" t="n">
        <v>7</v>
      </c>
      <c r="K136" s="7" t="n">
        <f aca="false">(I136+J136)*5</f>
        <v>75</v>
      </c>
      <c r="L136" s="6" t="n">
        <v>15</v>
      </c>
      <c r="M136" s="6"/>
      <c r="N136" s="5"/>
      <c r="O136" s="6"/>
    </row>
    <row r="137" customFormat="false" ht="15" hidden="false" customHeight="true" outlineLevel="0" collapsed="false">
      <c r="A137" s="5" t="s">
        <v>88</v>
      </c>
      <c r="B137" s="5" t="n">
        <v>506</v>
      </c>
      <c r="C137" s="5" t="n">
        <v>5</v>
      </c>
      <c r="D137" s="5" t="n">
        <v>24</v>
      </c>
      <c r="E137" s="6" t="s">
        <v>96</v>
      </c>
      <c r="F137" s="6" t="s">
        <v>26</v>
      </c>
      <c r="G137" s="6" t="s">
        <v>97</v>
      </c>
      <c r="H137" s="5" t="n">
        <v>0</v>
      </c>
      <c r="I137" s="5" t="n">
        <v>4</v>
      </c>
      <c r="J137" s="5" t="n">
        <v>13</v>
      </c>
      <c r="K137" s="7" t="n">
        <f aca="false">(I137+J137)*5</f>
        <v>85</v>
      </c>
      <c r="L137" s="6" t="n">
        <v>16</v>
      </c>
      <c r="M137" s="6"/>
      <c r="N137" s="5"/>
      <c r="O137" s="6"/>
    </row>
    <row r="138" customFormat="false" ht="15" hidden="false" customHeight="true" outlineLevel="0" collapsed="false">
      <c r="A138" s="5" t="s">
        <v>88</v>
      </c>
      <c r="B138" s="5" t="n">
        <v>507</v>
      </c>
      <c r="C138" s="5" t="n">
        <v>5</v>
      </c>
      <c r="D138" s="5" t="n">
        <v>3</v>
      </c>
      <c r="E138" s="6" t="s">
        <v>52</v>
      </c>
      <c r="F138" s="6" t="s">
        <v>24</v>
      </c>
      <c r="G138" s="6" t="s">
        <v>20</v>
      </c>
      <c r="H138" s="5" t="n">
        <v>0</v>
      </c>
      <c r="I138" s="5" t="n">
        <v>29</v>
      </c>
      <c r="J138" s="5" t="n">
        <v>12</v>
      </c>
      <c r="K138" s="7" t="n">
        <f aca="false">(I138+J138)*5</f>
        <v>205</v>
      </c>
      <c r="L138" s="6" t="n">
        <v>20</v>
      </c>
      <c r="M138" s="6"/>
      <c r="N138" s="5"/>
      <c r="O138" s="6"/>
    </row>
    <row r="139" customFormat="false" ht="15" hidden="false" customHeight="true" outlineLevel="0" collapsed="false">
      <c r="A139" s="5" t="s">
        <v>88</v>
      </c>
      <c r="B139" s="5" t="n">
        <v>508</v>
      </c>
      <c r="C139" s="5" t="n">
        <v>5</v>
      </c>
      <c r="D139" s="5" t="n">
        <v>16</v>
      </c>
      <c r="E139" s="6" t="s">
        <v>103</v>
      </c>
      <c r="F139" s="6" t="s">
        <v>68</v>
      </c>
      <c r="G139" s="6" t="s">
        <v>104</v>
      </c>
      <c r="H139" s="5" t="n">
        <v>0</v>
      </c>
      <c r="I139" s="5" t="n">
        <v>17</v>
      </c>
      <c r="J139" s="5" t="n">
        <v>7</v>
      </c>
      <c r="K139" s="7" t="n">
        <f aca="false">(I139+J139)*5</f>
        <v>120</v>
      </c>
      <c r="L139" s="6" t="n">
        <v>22</v>
      </c>
      <c r="M139" s="6"/>
      <c r="N139" s="5"/>
      <c r="O139" s="6"/>
    </row>
    <row r="140" customFormat="false" ht="15" hidden="false" customHeight="true" outlineLevel="0" collapsed="false">
      <c r="A140" s="5" t="s">
        <v>88</v>
      </c>
      <c r="B140" s="5" t="n">
        <v>601</v>
      </c>
      <c r="C140" s="5" t="n">
        <v>6</v>
      </c>
      <c r="D140" s="5" t="n">
        <v>6</v>
      </c>
      <c r="E140" s="6" t="s">
        <v>111</v>
      </c>
      <c r="F140" s="6" t="s">
        <v>97</v>
      </c>
      <c r="G140" s="6" t="s">
        <v>20</v>
      </c>
      <c r="H140" s="5" t="n">
        <v>0</v>
      </c>
      <c r="I140" s="5" t="n">
        <v>14</v>
      </c>
      <c r="J140" s="5" t="n">
        <v>8</v>
      </c>
      <c r="K140" s="7" t="n">
        <f aca="false">(I140+J140)*5</f>
        <v>110</v>
      </c>
      <c r="L140" s="6" t="n">
        <v>15</v>
      </c>
      <c r="M140" s="6"/>
      <c r="N140" s="5"/>
      <c r="O140" s="6" t="s">
        <v>142</v>
      </c>
    </row>
    <row r="141" customFormat="false" ht="15" hidden="false" customHeight="true" outlineLevel="0" collapsed="false">
      <c r="A141" s="5" t="s">
        <v>88</v>
      </c>
      <c r="B141" s="5" t="n">
        <v>602</v>
      </c>
      <c r="C141" s="5" t="n">
        <v>6</v>
      </c>
      <c r="D141" s="5" t="n">
        <v>20</v>
      </c>
      <c r="E141" s="6" t="s">
        <v>140</v>
      </c>
      <c r="F141" s="6" t="s">
        <v>68</v>
      </c>
      <c r="G141" s="6" t="s">
        <v>141</v>
      </c>
      <c r="H141" s="5" t="n">
        <v>0</v>
      </c>
      <c r="I141" s="5" t="n">
        <v>3</v>
      </c>
      <c r="J141" s="5" t="n">
        <v>4</v>
      </c>
      <c r="K141" s="7" t="n">
        <f aca="false">(I141+J141)*5</f>
        <v>35</v>
      </c>
      <c r="L141" s="6" t="n">
        <v>20</v>
      </c>
      <c r="M141" s="6"/>
      <c r="N141" s="5"/>
      <c r="O141" s="6"/>
    </row>
    <row r="142" customFormat="false" ht="15" hidden="false" customHeight="true" outlineLevel="0" collapsed="false">
      <c r="A142" s="5" t="s">
        <v>88</v>
      </c>
      <c r="B142" s="5" t="n">
        <v>603</v>
      </c>
      <c r="C142" s="5" t="n">
        <v>6</v>
      </c>
      <c r="D142" s="5" t="n">
        <v>25</v>
      </c>
      <c r="E142" s="6" t="s">
        <v>116</v>
      </c>
      <c r="F142" s="6" t="s">
        <v>117</v>
      </c>
      <c r="G142" s="6" t="s">
        <v>20</v>
      </c>
      <c r="H142" s="5" t="n">
        <v>0</v>
      </c>
      <c r="I142" s="5" t="n">
        <v>7</v>
      </c>
      <c r="J142" s="5" t="n">
        <v>7</v>
      </c>
      <c r="K142" s="7" t="n">
        <f aca="false">(I142+J142)*5</f>
        <v>70</v>
      </c>
      <c r="L142" s="6" t="n">
        <v>15</v>
      </c>
      <c r="M142" s="6"/>
      <c r="N142" s="5"/>
      <c r="O142" s="6" t="s">
        <v>143</v>
      </c>
    </row>
    <row r="143" customFormat="false" ht="15" hidden="false" customHeight="true" outlineLevel="0" collapsed="false">
      <c r="A143" s="5" t="s">
        <v>88</v>
      </c>
      <c r="B143" s="5" t="n">
        <v>604</v>
      </c>
      <c r="C143" s="5" t="n">
        <v>6</v>
      </c>
      <c r="D143" s="5" t="n">
        <v>9</v>
      </c>
      <c r="E143" s="6" t="s">
        <v>126</v>
      </c>
      <c r="F143" s="6" t="s">
        <v>95</v>
      </c>
      <c r="G143" s="6" t="s">
        <v>92</v>
      </c>
      <c r="H143" s="5" t="n">
        <v>5</v>
      </c>
      <c r="I143" s="5" t="n">
        <v>1</v>
      </c>
      <c r="J143" s="5" t="n">
        <v>2</v>
      </c>
      <c r="K143" s="7" t="n">
        <f aca="false">(I143+J143)*5</f>
        <v>15</v>
      </c>
      <c r="L143" s="6" t="n">
        <v>16</v>
      </c>
      <c r="M143" s="6"/>
      <c r="N143" s="5"/>
      <c r="O143" s="6"/>
    </row>
    <row r="144" customFormat="false" ht="15" hidden="false" customHeight="true" outlineLevel="0" collapsed="false">
      <c r="A144" s="5" t="s">
        <v>88</v>
      </c>
      <c r="B144" s="5" t="n">
        <v>605</v>
      </c>
      <c r="C144" s="5" t="n">
        <v>6</v>
      </c>
      <c r="D144" s="5" t="n">
        <v>30</v>
      </c>
      <c r="E144" s="6" t="s">
        <v>121</v>
      </c>
      <c r="F144" s="6" t="s">
        <v>122</v>
      </c>
      <c r="G144" s="6" t="s">
        <v>123</v>
      </c>
      <c r="H144" s="5" t="n">
        <v>5</v>
      </c>
      <c r="I144" s="5" t="n">
        <v>5</v>
      </c>
      <c r="J144" s="5" t="n">
        <v>7</v>
      </c>
      <c r="K144" s="7" t="n">
        <f aca="false">(I144+J144)*5</f>
        <v>60</v>
      </c>
      <c r="L144" s="6" t="n">
        <v>18</v>
      </c>
      <c r="M144" s="6"/>
      <c r="N144" s="5"/>
      <c r="O144" s="6"/>
    </row>
    <row r="145" customFormat="false" ht="15" hidden="false" customHeight="true" outlineLevel="0" collapsed="false">
      <c r="A145" s="5" t="s">
        <v>88</v>
      </c>
      <c r="B145" s="5" t="n">
        <v>606</v>
      </c>
      <c r="C145" s="5" t="n">
        <v>6</v>
      </c>
      <c r="D145" s="5" t="n">
        <v>17</v>
      </c>
      <c r="E145" s="6" t="s">
        <v>137</v>
      </c>
      <c r="F145" s="6" t="s">
        <v>68</v>
      </c>
      <c r="G145" s="6" t="s">
        <v>138</v>
      </c>
      <c r="H145" s="5" t="n">
        <v>5</v>
      </c>
      <c r="I145" s="5" t="n">
        <v>4</v>
      </c>
      <c r="J145" s="5" t="n">
        <v>7</v>
      </c>
      <c r="K145" s="7" t="n">
        <f aca="false">(I145+J145)*5</f>
        <v>55</v>
      </c>
      <c r="L145" s="6" t="n">
        <v>20</v>
      </c>
      <c r="M145" s="6"/>
      <c r="N145" s="5"/>
      <c r="O145" s="6"/>
    </row>
    <row r="146" customFormat="false" ht="15" hidden="false" customHeight="true" outlineLevel="0" collapsed="false">
      <c r="A146" s="5" t="s">
        <v>88</v>
      </c>
      <c r="B146" s="5" t="n">
        <v>607</v>
      </c>
      <c r="C146" s="5" t="n">
        <v>6</v>
      </c>
      <c r="D146" s="5" t="n">
        <v>5</v>
      </c>
      <c r="E146" s="6" t="s">
        <v>94</v>
      </c>
      <c r="F146" s="6" t="s">
        <v>95</v>
      </c>
      <c r="G146" s="6" t="s">
        <v>20</v>
      </c>
      <c r="H146" s="5" t="n">
        <v>0</v>
      </c>
      <c r="I146" s="5" t="n">
        <v>14</v>
      </c>
      <c r="J146" s="5" t="n">
        <v>14</v>
      </c>
      <c r="K146" s="7" t="n">
        <f aca="false">(I146+J146)*5</f>
        <v>140</v>
      </c>
      <c r="L146" s="6" t="n">
        <v>16</v>
      </c>
      <c r="M146" s="6"/>
      <c r="N146" s="5"/>
      <c r="O146" s="6"/>
    </row>
    <row r="147" customFormat="false" ht="15" hidden="false" customHeight="true" outlineLevel="0" collapsed="false">
      <c r="A147" s="5" t="s">
        <v>88</v>
      </c>
      <c r="B147" s="5" t="n">
        <v>608</v>
      </c>
      <c r="C147" s="5" t="n">
        <v>6</v>
      </c>
      <c r="D147" s="5" t="n">
        <v>27</v>
      </c>
      <c r="E147" s="6" t="s">
        <v>98</v>
      </c>
      <c r="F147" s="6" t="s">
        <v>32</v>
      </c>
      <c r="G147" s="6" t="s">
        <v>99</v>
      </c>
      <c r="H147" s="5" t="n">
        <v>10</v>
      </c>
      <c r="I147" s="5" t="n">
        <v>10</v>
      </c>
      <c r="J147" s="5" t="n">
        <v>8</v>
      </c>
      <c r="K147" s="7" t="n">
        <f aca="false">(I147+J147)*5</f>
        <v>90</v>
      </c>
      <c r="L147" s="6" t="n">
        <v>16</v>
      </c>
      <c r="M147" s="6"/>
      <c r="N147" s="5"/>
      <c r="O147" s="6"/>
    </row>
    <row r="148" customFormat="false" ht="15" hidden="false" customHeight="true" outlineLevel="0" collapsed="false">
      <c r="A148" s="5" t="s">
        <v>88</v>
      </c>
      <c r="B148" s="5" t="n">
        <v>701</v>
      </c>
      <c r="C148" s="5" t="n">
        <v>7</v>
      </c>
      <c r="D148" s="5" t="n">
        <v>31</v>
      </c>
      <c r="E148" s="6" t="s">
        <v>114</v>
      </c>
      <c r="F148" s="6" t="s">
        <v>26</v>
      </c>
      <c r="G148" s="6" t="s">
        <v>68</v>
      </c>
      <c r="H148" s="5" t="n">
        <v>0</v>
      </c>
      <c r="I148" s="5" t="n">
        <v>2</v>
      </c>
      <c r="J148" s="5" t="n">
        <v>8</v>
      </c>
      <c r="K148" s="7" t="n">
        <f aca="false">(I148+J148)*5</f>
        <v>50</v>
      </c>
      <c r="L148" s="6" t="n">
        <v>18</v>
      </c>
      <c r="M148" s="6"/>
      <c r="N148" s="5"/>
      <c r="O148" s="6"/>
    </row>
    <row r="149" customFormat="false" ht="15" hidden="false" customHeight="true" outlineLevel="0" collapsed="false">
      <c r="A149" s="8" t="s">
        <v>88</v>
      </c>
      <c r="B149" s="8" t="n">
        <v>702</v>
      </c>
      <c r="C149" s="8" t="n">
        <v>7</v>
      </c>
      <c r="D149" s="8" t="n">
        <v>1</v>
      </c>
      <c r="E149" s="9" t="s">
        <v>71</v>
      </c>
      <c r="F149" s="9" t="s">
        <v>20</v>
      </c>
      <c r="G149" s="9" t="s">
        <v>20</v>
      </c>
      <c r="H149" s="8" t="n">
        <v>0</v>
      </c>
      <c r="I149" s="8" t="n">
        <v>53</v>
      </c>
      <c r="J149" s="8" t="n">
        <v>35</v>
      </c>
      <c r="K149" s="10" t="n">
        <f aca="false">(I149+J149)*5</f>
        <v>440</v>
      </c>
      <c r="L149" s="9" t="n">
        <v>23</v>
      </c>
      <c r="M149" s="9"/>
      <c r="N149" s="8"/>
      <c r="O149" s="9"/>
    </row>
    <row r="150" customFormat="false" ht="15" hidden="false" customHeight="true" outlineLevel="0" collapsed="false">
      <c r="A150" s="5" t="s">
        <v>88</v>
      </c>
      <c r="B150" s="5" t="n">
        <v>703</v>
      </c>
      <c r="C150" s="5" t="n">
        <v>7</v>
      </c>
      <c r="D150" s="5" t="n">
        <v>28</v>
      </c>
      <c r="E150" s="6" t="s">
        <v>115</v>
      </c>
      <c r="F150" s="6" t="s">
        <v>99</v>
      </c>
      <c r="G150" s="6" t="s">
        <v>20</v>
      </c>
      <c r="H150" s="5" t="n">
        <v>0</v>
      </c>
      <c r="I150" s="5" t="n">
        <v>14</v>
      </c>
      <c r="J150" s="5" t="n">
        <v>26</v>
      </c>
      <c r="K150" s="7" t="n">
        <f aca="false">(I150+J150)*5</f>
        <v>200</v>
      </c>
      <c r="L150" s="6" t="n">
        <v>15</v>
      </c>
      <c r="M150" s="6"/>
      <c r="N150" s="5"/>
      <c r="O150" s="6"/>
    </row>
    <row r="151" customFormat="false" ht="15" hidden="false" customHeight="true" outlineLevel="0" collapsed="false">
      <c r="A151" s="5" t="s">
        <v>88</v>
      </c>
      <c r="B151" s="5" t="n">
        <v>704</v>
      </c>
      <c r="C151" s="5" t="n">
        <v>7</v>
      </c>
      <c r="D151" s="5" t="n">
        <v>15</v>
      </c>
      <c r="E151" s="6" t="s">
        <v>132</v>
      </c>
      <c r="F151" s="6" t="s">
        <v>68</v>
      </c>
      <c r="G151" s="6" t="s">
        <v>133</v>
      </c>
      <c r="H151" s="5" t="n">
        <v>0</v>
      </c>
      <c r="I151" s="5" t="n">
        <v>4</v>
      </c>
      <c r="J151" s="5" t="n">
        <v>2</v>
      </c>
      <c r="K151" s="7" t="n">
        <f aca="false">(I151+J151)*5</f>
        <v>30</v>
      </c>
      <c r="L151" s="6" t="n">
        <v>15</v>
      </c>
      <c r="M151" s="6"/>
      <c r="N151" s="5"/>
      <c r="O151" s="6"/>
    </row>
    <row r="152" customFormat="false" ht="15" hidden="false" customHeight="true" outlineLevel="0" collapsed="false">
      <c r="A152" s="5" t="s">
        <v>88</v>
      </c>
      <c r="B152" s="5" t="n">
        <v>705</v>
      </c>
      <c r="C152" s="5" t="n">
        <v>7</v>
      </c>
      <c r="D152" s="5" t="n">
        <v>19</v>
      </c>
      <c r="E152" s="6" t="s">
        <v>118</v>
      </c>
      <c r="F152" s="6" t="s">
        <v>68</v>
      </c>
      <c r="G152" s="6" t="s">
        <v>119</v>
      </c>
      <c r="H152" s="5" t="n">
        <v>15</v>
      </c>
      <c r="I152" s="5" t="n">
        <v>4</v>
      </c>
      <c r="J152" s="5" t="n">
        <v>7</v>
      </c>
      <c r="K152" s="7" t="n">
        <f aca="false">(I152+J152)*5</f>
        <v>55</v>
      </c>
      <c r="L152" s="6" t="n">
        <v>18</v>
      </c>
      <c r="M152" s="6"/>
      <c r="N152" s="5"/>
      <c r="O152" s="6"/>
    </row>
    <row r="153" customFormat="false" ht="15" hidden="false" customHeight="true" outlineLevel="0" collapsed="false">
      <c r="A153" s="5" t="s">
        <v>88</v>
      </c>
      <c r="B153" s="5" t="n">
        <v>706</v>
      </c>
      <c r="C153" s="5" t="n">
        <v>7</v>
      </c>
      <c r="D153" s="5" t="n">
        <v>2</v>
      </c>
      <c r="E153" s="6" t="s">
        <v>107</v>
      </c>
      <c r="F153" s="6" t="s">
        <v>108</v>
      </c>
      <c r="G153" s="6" t="s">
        <v>20</v>
      </c>
      <c r="H153" s="5" t="n">
        <v>0</v>
      </c>
      <c r="I153" s="5" t="n">
        <v>19</v>
      </c>
      <c r="J153" s="5" t="n">
        <v>23</v>
      </c>
      <c r="K153" s="7" t="n">
        <f aca="false">(I153+J153)*5</f>
        <v>210</v>
      </c>
      <c r="L153" s="6" t="n">
        <v>12</v>
      </c>
      <c r="M153" s="6"/>
      <c r="N153" s="5"/>
      <c r="O153" s="6"/>
    </row>
    <row r="154" customFormat="false" ht="15" hidden="false" customHeight="true" outlineLevel="0" collapsed="false">
      <c r="A154" s="5" t="s">
        <v>88</v>
      </c>
      <c r="B154" s="5" t="n">
        <v>707</v>
      </c>
      <c r="C154" s="5" t="n">
        <v>7</v>
      </c>
      <c r="D154" s="5" t="n">
        <v>10</v>
      </c>
      <c r="E154" s="6" t="s">
        <v>120</v>
      </c>
      <c r="F154" s="6" t="s">
        <v>108</v>
      </c>
      <c r="G154" s="6" t="s">
        <v>92</v>
      </c>
      <c r="H154" s="5" t="n">
        <v>0</v>
      </c>
      <c r="I154" s="5" t="n">
        <v>16</v>
      </c>
      <c r="J154" s="5" t="n">
        <v>9</v>
      </c>
      <c r="K154" s="7" t="n">
        <f aca="false">(I154+J154)*5</f>
        <v>125</v>
      </c>
      <c r="L154" s="6" t="n">
        <v>16</v>
      </c>
      <c r="M154" s="6"/>
      <c r="N154" s="5"/>
      <c r="O154" s="6"/>
    </row>
    <row r="155" customFormat="false" ht="15" hidden="false" customHeight="true" outlineLevel="0" collapsed="false">
      <c r="A155" s="5" t="s">
        <v>88</v>
      </c>
      <c r="B155" s="5" t="n">
        <v>708</v>
      </c>
      <c r="C155" s="5" t="n">
        <v>7</v>
      </c>
      <c r="D155" s="5" t="n">
        <v>14</v>
      </c>
      <c r="E155" s="6" t="s">
        <v>135</v>
      </c>
      <c r="F155" s="6" t="s">
        <v>68</v>
      </c>
      <c r="G155" s="6" t="s">
        <v>136</v>
      </c>
      <c r="H155" s="5" t="n">
        <v>30</v>
      </c>
      <c r="I155" s="5" t="n">
        <v>14</v>
      </c>
      <c r="J155" s="5" t="n">
        <v>13</v>
      </c>
      <c r="K155" s="7" t="n">
        <f aca="false">(I155+J155)*5</f>
        <v>135</v>
      </c>
      <c r="L155" s="6" t="n">
        <v>20</v>
      </c>
      <c r="M155" s="6"/>
      <c r="N155" s="5"/>
      <c r="O155" s="6"/>
    </row>
    <row r="156" customFormat="false" ht="15" hidden="false" customHeight="true" outlineLevel="0" collapsed="false">
      <c r="A156" s="5" t="s">
        <v>88</v>
      </c>
      <c r="B156" s="5" t="n">
        <v>801</v>
      </c>
      <c r="C156" s="5" t="n">
        <v>8</v>
      </c>
      <c r="D156" s="5" t="n">
        <v>29</v>
      </c>
      <c r="E156" s="6" t="s">
        <v>105</v>
      </c>
      <c r="F156" s="6" t="s">
        <v>106</v>
      </c>
      <c r="G156" s="6" t="s">
        <v>106</v>
      </c>
      <c r="H156" s="5" t="n">
        <v>5</v>
      </c>
      <c r="I156" s="5" t="n">
        <v>24</v>
      </c>
      <c r="J156" s="5" t="n">
        <v>7</v>
      </c>
      <c r="K156" s="7" t="n">
        <f aca="false">(I156+J156)*5</f>
        <v>155</v>
      </c>
      <c r="L156" s="6" t="n">
        <v>16</v>
      </c>
      <c r="M156" s="6"/>
      <c r="N156" s="5"/>
      <c r="O156" s="6"/>
    </row>
    <row r="157" customFormat="false" ht="15" hidden="false" customHeight="true" outlineLevel="0" collapsed="false">
      <c r="A157" s="5" t="s">
        <v>88</v>
      </c>
      <c r="B157" s="5" t="n">
        <v>802</v>
      </c>
      <c r="C157" s="5" t="n">
        <v>8</v>
      </c>
      <c r="D157" s="5" t="n">
        <v>22</v>
      </c>
      <c r="E157" s="6" t="s">
        <v>128</v>
      </c>
      <c r="F157" s="6" t="s">
        <v>20</v>
      </c>
      <c r="G157" s="6" t="s">
        <v>129</v>
      </c>
      <c r="H157" s="5" t="n">
        <v>20</v>
      </c>
      <c r="I157" s="5" t="n">
        <v>22</v>
      </c>
      <c r="J157" s="5" t="n">
        <v>25</v>
      </c>
      <c r="K157" s="7" t="n">
        <f aca="false">(I157+J157)*5</f>
        <v>235</v>
      </c>
      <c r="L157" s="6" t="n">
        <v>16</v>
      </c>
      <c r="M157" s="6"/>
      <c r="N157" s="5"/>
      <c r="O157" s="6" t="s">
        <v>144</v>
      </c>
    </row>
    <row r="158" customFormat="false" ht="15" hidden="false" customHeight="true" outlineLevel="0" collapsed="false">
      <c r="A158" s="5" t="s">
        <v>88</v>
      </c>
      <c r="B158" s="5" t="n">
        <v>803</v>
      </c>
      <c r="C158" s="5" t="n">
        <v>8</v>
      </c>
      <c r="D158" s="5" t="n">
        <v>23</v>
      </c>
      <c r="E158" s="6" t="s">
        <v>100</v>
      </c>
      <c r="F158" s="6" t="s">
        <v>101</v>
      </c>
      <c r="G158" s="6" t="s">
        <v>20</v>
      </c>
      <c r="H158" s="5" t="n">
        <v>10</v>
      </c>
      <c r="I158" s="5" t="n">
        <v>6</v>
      </c>
      <c r="J158" s="5" t="n">
        <v>10</v>
      </c>
      <c r="K158" s="7" t="n">
        <f aca="false">(I158+J158)*5</f>
        <v>80</v>
      </c>
      <c r="L158" s="6" t="n">
        <v>13</v>
      </c>
      <c r="M158" s="6"/>
      <c r="N158" s="5"/>
      <c r="O158" s="6"/>
    </row>
    <row r="159" customFormat="false" ht="15" hidden="false" customHeight="true" outlineLevel="0" collapsed="false">
      <c r="A159" s="5" t="s">
        <v>88</v>
      </c>
      <c r="B159" s="5" t="n">
        <v>804</v>
      </c>
      <c r="C159" s="5" t="n">
        <v>8</v>
      </c>
      <c r="D159" s="5" t="n">
        <v>4</v>
      </c>
      <c r="E159" s="6" t="s">
        <v>67</v>
      </c>
      <c r="F159" s="6" t="s">
        <v>68</v>
      </c>
      <c r="G159" s="6" t="s">
        <v>20</v>
      </c>
      <c r="H159" s="5" t="n">
        <v>0</v>
      </c>
      <c r="I159" s="5" t="n">
        <v>12</v>
      </c>
      <c r="J159" s="5" t="n">
        <v>12</v>
      </c>
      <c r="K159" s="7" t="n">
        <f aca="false">(I159+J159)*5</f>
        <v>120</v>
      </c>
      <c r="L159" s="6" t="n">
        <v>13</v>
      </c>
      <c r="M159" s="6"/>
      <c r="N159" s="5"/>
      <c r="O159" s="6" t="s">
        <v>145</v>
      </c>
    </row>
    <row r="160" customFormat="false" ht="15" hidden="false" customHeight="true" outlineLevel="0" collapsed="false">
      <c r="A160" s="5" t="s">
        <v>88</v>
      </c>
      <c r="B160" s="5" t="n">
        <v>805</v>
      </c>
      <c r="C160" s="5" t="n">
        <v>8</v>
      </c>
      <c r="D160" s="5" t="n">
        <v>32</v>
      </c>
      <c r="E160" s="6" t="s">
        <v>112</v>
      </c>
      <c r="F160" s="6" t="s">
        <v>26</v>
      </c>
      <c r="G160" s="6" t="s">
        <v>113</v>
      </c>
      <c r="H160" s="5" t="n">
        <v>10</v>
      </c>
      <c r="I160" s="5" t="n">
        <v>10</v>
      </c>
      <c r="J160" s="5" t="n">
        <v>7</v>
      </c>
      <c r="K160" s="7" t="n">
        <f aca="false">(I160+J160)*5</f>
        <v>85</v>
      </c>
      <c r="L160" s="6" t="n">
        <v>12</v>
      </c>
      <c r="M160" s="6"/>
      <c r="N160" s="5"/>
      <c r="O160" s="6"/>
    </row>
    <row r="161" customFormat="false" ht="15" hidden="false" customHeight="true" outlineLevel="0" collapsed="false">
      <c r="A161" s="5" t="s">
        <v>88</v>
      </c>
      <c r="B161" s="5" t="n">
        <v>806</v>
      </c>
      <c r="C161" s="5" t="n">
        <v>8</v>
      </c>
      <c r="D161" s="5" t="n">
        <v>26</v>
      </c>
      <c r="E161" s="6" t="s">
        <v>40</v>
      </c>
      <c r="F161" s="6" t="s">
        <v>32</v>
      </c>
      <c r="G161" s="6" t="s">
        <v>20</v>
      </c>
      <c r="H161" s="5" t="n">
        <v>0</v>
      </c>
      <c r="I161" s="5" t="n">
        <v>15</v>
      </c>
      <c r="J161" s="5" t="n">
        <v>10</v>
      </c>
      <c r="K161" s="7" t="n">
        <f aca="false">(I161+J161)*5</f>
        <v>125</v>
      </c>
      <c r="L161" s="6" t="n">
        <v>18</v>
      </c>
      <c r="M161" s="6"/>
      <c r="N161" s="5"/>
      <c r="O161" s="6"/>
    </row>
    <row r="162" customFormat="false" ht="15" hidden="false" customHeight="true" outlineLevel="0" collapsed="false">
      <c r="A162" s="5" t="s">
        <v>88</v>
      </c>
      <c r="B162" s="5" t="n">
        <v>807</v>
      </c>
      <c r="C162" s="5" t="n">
        <v>8</v>
      </c>
      <c r="D162" s="5" t="n">
        <v>18</v>
      </c>
      <c r="E162" s="6" t="s">
        <v>130</v>
      </c>
      <c r="F162" s="6" t="s">
        <v>68</v>
      </c>
      <c r="G162" s="6" t="s">
        <v>131</v>
      </c>
      <c r="H162" s="5" t="n">
        <v>5</v>
      </c>
      <c r="I162" s="5" t="n">
        <v>8</v>
      </c>
      <c r="J162" s="5" t="n">
        <v>7</v>
      </c>
      <c r="K162" s="7" t="n">
        <f aca="false">(I162+J162)*5</f>
        <v>75</v>
      </c>
      <c r="L162" s="6" t="n">
        <v>14</v>
      </c>
      <c r="M162" s="6"/>
      <c r="N162" s="5"/>
      <c r="O162" s="6"/>
    </row>
    <row r="163" customFormat="false" ht="15" hidden="false" customHeight="true" outlineLevel="0" collapsed="false">
      <c r="A163" s="5" t="s">
        <v>88</v>
      </c>
      <c r="B163" s="5" t="n">
        <v>808</v>
      </c>
      <c r="C163" s="5" t="n">
        <v>8</v>
      </c>
      <c r="D163" s="5" t="n">
        <v>13</v>
      </c>
      <c r="E163" s="6" t="s">
        <v>89</v>
      </c>
      <c r="F163" s="6" t="s">
        <v>68</v>
      </c>
      <c r="G163" s="6" t="s">
        <v>90</v>
      </c>
      <c r="H163" s="5" t="n">
        <v>5</v>
      </c>
      <c r="I163" s="5" t="n">
        <v>5</v>
      </c>
      <c r="J163" s="5" t="n">
        <v>5</v>
      </c>
      <c r="K163" s="7" t="n">
        <f aca="false">(I163+J163)*5</f>
        <v>50</v>
      </c>
      <c r="L163" s="6" t="n">
        <v>14</v>
      </c>
      <c r="M163" s="6"/>
      <c r="N163" s="5"/>
      <c r="O163" s="6"/>
    </row>
    <row r="164" customFormat="false" ht="15" hidden="false" customHeight="true" outlineLevel="0" collapsed="false">
      <c r="A164" s="5" t="s">
        <v>88</v>
      </c>
      <c r="B164" s="5" t="n">
        <v>901</v>
      </c>
      <c r="C164" s="5" t="n">
        <v>9</v>
      </c>
      <c r="D164" s="5" t="n">
        <v>10</v>
      </c>
      <c r="E164" s="6" t="s">
        <v>120</v>
      </c>
      <c r="F164" s="6" t="s">
        <v>108</v>
      </c>
      <c r="G164" s="6" t="s">
        <v>92</v>
      </c>
      <c r="H164" s="5" t="n">
        <v>0</v>
      </c>
      <c r="I164" s="5" t="n">
        <v>11</v>
      </c>
      <c r="J164" s="5" t="n">
        <v>11</v>
      </c>
      <c r="K164" s="7" t="n">
        <f aca="false">(I164+J164)*5</f>
        <v>110</v>
      </c>
      <c r="L164" s="6" t="n">
        <v>16</v>
      </c>
      <c r="M164" s="6"/>
      <c r="N164" s="5"/>
      <c r="O164" s="6"/>
    </row>
    <row r="165" customFormat="false" ht="15" hidden="false" customHeight="true" outlineLevel="0" collapsed="false">
      <c r="A165" s="5" t="s">
        <v>88</v>
      </c>
      <c r="B165" s="5" t="n">
        <v>902</v>
      </c>
      <c r="C165" s="5" t="n">
        <v>9</v>
      </c>
      <c r="D165" s="5" t="n">
        <v>11</v>
      </c>
      <c r="E165" s="6" t="s">
        <v>109</v>
      </c>
      <c r="F165" s="6" t="s">
        <v>24</v>
      </c>
      <c r="G165" s="6" t="s">
        <v>92</v>
      </c>
      <c r="H165" s="5" t="n">
        <v>0</v>
      </c>
      <c r="I165" s="5" t="n">
        <v>2</v>
      </c>
      <c r="J165" s="5" t="n">
        <v>4</v>
      </c>
      <c r="K165" s="7" t="n">
        <f aca="false">(I165+J165)*5</f>
        <v>30</v>
      </c>
      <c r="L165" s="6" t="n">
        <v>16</v>
      </c>
      <c r="M165" s="6"/>
      <c r="N165" s="5"/>
      <c r="O165" s="6"/>
    </row>
    <row r="166" customFormat="false" ht="15" hidden="false" customHeight="true" outlineLevel="0" collapsed="false">
      <c r="A166" s="5" t="s">
        <v>88</v>
      </c>
      <c r="B166" s="5" t="n">
        <v>903</v>
      </c>
      <c r="C166" s="5" t="n">
        <v>9</v>
      </c>
      <c r="D166" s="5" t="n">
        <v>15</v>
      </c>
      <c r="E166" s="6" t="s">
        <v>132</v>
      </c>
      <c r="F166" s="6" t="s">
        <v>68</v>
      </c>
      <c r="G166" s="6" t="s">
        <v>133</v>
      </c>
      <c r="H166" s="5" t="n">
        <v>0</v>
      </c>
      <c r="I166" s="5" t="n">
        <v>3</v>
      </c>
      <c r="J166" s="5" t="n">
        <v>12</v>
      </c>
      <c r="K166" s="7" t="n">
        <f aca="false">(I166+J166)*5</f>
        <v>75</v>
      </c>
      <c r="L166" s="6" t="n">
        <v>18</v>
      </c>
      <c r="M166" s="6"/>
      <c r="N166" s="5"/>
      <c r="O166" s="6"/>
    </row>
    <row r="167" customFormat="false" ht="15" hidden="false" customHeight="true" outlineLevel="0" collapsed="false">
      <c r="A167" s="5" t="s">
        <v>88</v>
      </c>
      <c r="B167" s="5" t="n">
        <v>904</v>
      </c>
      <c r="C167" s="5" t="n">
        <v>9</v>
      </c>
      <c r="D167" s="5" t="n">
        <v>7</v>
      </c>
      <c r="E167" s="6" t="s">
        <v>55</v>
      </c>
      <c r="F167" s="6" t="s">
        <v>26</v>
      </c>
      <c r="G167" s="6" t="s">
        <v>20</v>
      </c>
      <c r="H167" s="5" t="n">
        <v>0</v>
      </c>
      <c r="I167" s="5" t="n">
        <v>12</v>
      </c>
      <c r="J167" s="5" t="n">
        <v>14</v>
      </c>
      <c r="K167" s="7" t="n">
        <f aca="false">(I167+J167)*5</f>
        <v>130</v>
      </c>
      <c r="L167" s="6" t="n">
        <v>22</v>
      </c>
      <c r="M167" s="6"/>
      <c r="N167" s="5"/>
      <c r="O167" s="6"/>
    </row>
    <row r="168" customFormat="false" ht="15" hidden="false" customHeight="true" outlineLevel="0" collapsed="false">
      <c r="A168" s="5" t="s">
        <v>88</v>
      </c>
      <c r="B168" s="5" t="n">
        <v>905</v>
      </c>
      <c r="C168" s="5" t="n">
        <v>9</v>
      </c>
      <c r="D168" s="5" t="n">
        <v>22</v>
      </c>
      <c r="E168" s="6" t="s">
        <v>128</v>
      </c>
      <c r="F168" s="6" t="s">
        <v>20</v>
      </c>
      <c r="G168" s="6" t="s">
        <v>129</v>
      </c>
      <c r="H168" s="5" t="n">
        <v>0</v>
      </c>
      <c r="I168" s="5" t="n">
        <v>34</v>
      </c>
      <c r="J168" s="5" t="n">
        <v>25</v>
      </c>
      <c r="K168" s="7" t="n">
        <f aca="false">(I168+J168)*5</f>
        <v>295</v>
      </c>
      <c r="L168" s="6" t="n">
        <v>23</v>
      </c>
      <c r="M168" s="6"/>
      <c r="N168" s="5"/>
      <c r="O168" s="6"/>
    </row>
    <row r="169" customFormat="false" ht="15" hidden="false" customHeight="true" outlineLevel="0" collapsed="false">
      <c r="A169" s="5" t="s">
        <v>88</v>
      </c>
      <c r="B169" s="5" t="n">
        <v>906</v>
      </c>
      <c r="C169" s="5" t="n">
        <v>9</v>
      </c>
      <c r="D169" s="5" t="n">
        <v>3</v>
      </c>
      <c r="E169" s="6" t="s">
        <v>52</v>
      </c>
      <c r="F169" s="6" t="s">
        <v>24</v>
      </c>
      <c r="G169" s="6" t="s">
        <v>20</v>
      </c>
      <c r="H169" s="5" t="n">
        <v>0</v>
      </c>
      <c r="I169" s="5" t="n">
        <v>22</v>
      </c>
      <c r="J169" s="5" t="n">
        <v>15</v>
      </c>
      <c r="K169" s="7" t="n">
        <f aca="false">(I169+J169)*5</f>
        <v>185</v>
      </c>
      <c r="L169" s="6" t="n">
        <v>22</v>
      </c>
      <c r="M169" s="6"/>
      <c r="N169" s="5"/>
      <c r="O169" s="6"/>
    </row>
    <row r="170" customFormat="false" ht="15" hidden="false" customHeight="true" outlineLevel="0" collapsed="false">
      <c r="A170" s="5" t="s">
        <v>88</v>
      </c>
      <c r="B170" s="5" t="n">
        <v>907</v>
      </c>
      <c r="C170" s="5" t="n">
        <v>9</v>
      </c>
      <c r="D170" s="5" t="n">
        <v>27</v>
      </c>
      <c r="E170" s="6" t="s">
        <v>98</v>
      </c>
      <c r="F170" s="6" t="s">
        <v>32</v>
      </c>
      <c r="G170" s="6" t="s">
        <v>99</v>
      </c>
      <c r="H170" s="5" t="n">
        <v>0</v>
      </c>
      <c r="I170" s="5" t="n">
        <v>15</v>
      </c>
      <c r="J170" s="5" t="n">
        <v>6</v>
      </c>
      <c r="K170" s="7" t="n">
        <f aca="false">(I170+J170)*5</f>
        <v>105</v>
      </c>
      <c r="L170" s="6" t="n">
        <v>15</v>
      </c>
      <c r="M170" s="6"/>
      <c r="N170" s="5"/>
      <c r="O170" s="6"/>
    </row>
    <row r="171" customFormat="false" ht="15" hidden="false" customHeight="true" outlineLevel="0" collapsed="false">
      <c r="A171" s="5" t="s">
        <v>88</v>
      </c>
      <c r="B171" s="5" t="n">
        <v>908</v>
      </c>
      <c r="C171" s="5" t="n">
        <v>9</v>
      </c>
      <c r="D171" s="5" t="n">
        <v>8</v>
      </c>
      <c r="E171" s="6" t="s">
        <v>93</v>
      </c>
      <c r="F171" s="6" t="s">
        <v>26</v>
      </c>
      <c r="G171" s="6" t="s">
        <v>92</v>
      </c>
      <c r="H171" s="5" t="n">
        <v>0</v>
      </c>
      <c r="I171" s="5" t="n">
        <v>12</v>
      </c>
      <c r="J171" s="5" t="n">
        <v>3</v>
      </c>
      <c r="K171" s="7" t="n">
        <f aca="false">(I171+J171)*5</f>
        <v>75</v>
      </c>
      <c r="L171" s="6" t="n">
        <v>17</v>
      </c>
      <c r="M171" s="6"/>
      <c r="N171" s="5"/>
      <c r="O171" s="6"/>
    </row>
    <row r="172" customFormat="false" ht="15" hidden="false" customHeight="true" outlineLevel="0" collapsed="false">
      <c r="A172" s="5" t="s">
        <v>88</v>
      </c>
      <c r="B172" s="5" t="n">
        <v>1001</v>
      </c>
      <c r="C172" s="5" t="n">
        <v>10</v>
      </c>
      <c r="D172" s="5" t="n">
        <v>18</v>
      </c>
      <c r="E172" s="6" t="s">
        <v>130</v>
      </c>
      <c r="F172" s="6" t="s">
        <v>68</v>
      </c>
      <c r="G172" s="6" t="s">
        <v>131</v>
      </c>
      <c r="H172" s="5" t="n">
        <v>0</v>
      </c>
      <c r="I172" s="5" t="n">
        <v>2</v>
      </c>
      <c r="J172" s="5" t="n">
        <v>5</v>
      </c>
      <c r="K172" s="7" t="n">
        <f aca="false">(I172+J172)*5</f>
        <v>35</v>
      </c>
      <c r="L172" s="6" t="n">
        <v>18</v>
      </c>
      <c r="M172" s="6"/>
      <c r="N172" s="5"/>
      <c r="O172" s="6"/>
    </row>
    <row r="173" customFormat="false" ht="15" hidden="false" customHeight="true" outlineLevel="0" collapsed="false">
      <c r="A173" s="5" t="s">
        <v>88</v>
      </c>
      <c r="B173" s="5" t="n">
        <v>1002</v>
      </c>
      <c r="C173" s="5" t="n">
        <v>10</v>
      </c>
      <c r="D173" s="5" t="n">
        <v>25</v>
      </c>
      <c r="E173" s="6" t="s">
        <v>116</v>
      </c>
      <c r="F173" s="6" t="s">
        <v>117</v>
      </c>
      <c r="G173" s="6" t="s">
        <v>20</v>
      </c>
      <c r="H173" s="5" t="n">
        <v>0</v>
      </c>
      <c r="I173" s="5" t="n">
        <v>8</v>
      </c>
      <c r="J173" s="5" t="n">
        <v>16</v>
      </c>
      <c r="K173" s="7" t="n">
        <f aca="false">(I173+J173)*5</f>
        <v>120</v>
      </c>
      <c r="L173" s="6" t="n">
        <v>18</v>
      </c>
      <c r="M173" s="6"/>
      <c r="N173" s="5"/>
      <c r="O173" s="6"/>
    </row>
    <row r="174" customFormat="false" ht="15" hidden="false" customHeight="true" outlineLevel="0" collapsed="false">
      <c r="A174" s="5" t="s">
        <v>88</v>
      </c>
      <c r="B174" s="5" t="n">
        <v>1003</v>
      </c>
      <c r="C174" s="5" t="n">
        <v>10</v>
      </c>
      <c r="D174" s="5" t="n">
        <v>29</v>
      </c>
      <c r="E174" s="6" t="s">
        <v>105</v>
      </c>
      <c r="F174" s="6" t="s">
        <v>106</v>
      </c>
      <c r="G174" s="6" t="s">
        <v>106</v>
      </c>
      <c r="H174" s="5" t="n">
        <v>0</v>
      </c>
      <c r="I174" s="5" t="n">
        <v>19</v>
      </c>
      <c r="J174" s="5" t="n">
        <v>28</v>
      </c>
      <c r="K174" s="7" t="n">
        <f aca="false">(I174+J174)*5</f>
        <v>235</v>
      </c>
      <c r="L174" s="6" t="n">
        <v>13</v>
      </c>
      <c r="M174" s="6"/>
      <c r="N174" s="5"/>
      <c r="O174" s="6"/>
    </row>
    <row r="175" customFormat="false" ht="15" hidden="false" customHeight="true" outlineLevel="0" collapsed="false">
      <c r="A175" s="5" t="s">
        <v>88</v>
      </c>
      <c r="B175" s="5" t="n">
        <v>1004</v>
      </c>
      <c r="C175" s="5" t="n">
        <v>10</v>
      </c>
      <c r="D175" s="5" t="n">
        <v>31</v>
      </c>
      <c r="E175" s="6" t="s">
        <v>114</v>
      </c>
      <c r="F175" s="6" t="s">
        <v>26</v>
      </c>
      <c r="G175" s="6" t="s">
        <v>68</v>
      </c>
      <c r="H175" s="5" t="n">
        <v>0</v>
      </c>
      <c r="I175" s="5" t="n">
        <v>8</v>
      </c>
      <c r="J175" s="5" t="n">
        <v>6</v>
      </c>
      <c r="K175" s="7" t="n">
        <f aca="false">(I175+J175)*5</f>
        <v>70</v>
      </c>
      <c r="L175" s="6" t="n">
        <v>19</v>
      </c>
      <c r="M175" s="6"/>
      <c r="N175" s="5"/>
      <c r="O175" s="6"/>
    </row>
    <row r="176" customFormat="false" ht="15" hidden="false" customHeight="true" outlineLevel="0" collapsed="false">
      <c r="A176" s="5" t="s">
        <v>88</v>
      </c>
      <c r="B176" s="5" t="n">
        <v>1005</v>
      </c>
      <c r="C176" s="5" t="n">
        <v>10</v>
      </c>
      <c r="D176" s="5" t="n">
        <v>24</v>
      </c>
      <c r="E176" s="6" t="s">
        <v>96</v>
      </c>
      <c r="F176" s="6" t="s">
        <v>26</v>
      </c>
      <c r="G176" s="6" t="s">
        <v>97</v>
      </c>
      <c r="H176" s="5" t="n">
        <v>0</v>
      </c>
      <c r="I176" s="5" t="n">
        <v>12</v>
      </c>
      <c r="J176" s="5" t="n">
        <v>11</v>
      </c>
      <c r="K176" s="7" t="n">
        <f aca="false">(I176+J176)*5</f>
        <v>115</v>
      </c>
      <c r="L176" s="6" t="n">
        <v>24</v>
      </c>
      <c r="M176" s="6"/>
      <c r="N176" s="5"/>
      <c r="O176" s="6"/>
    </row>
    <row r="177" customFormat="false" ht="15" hidden="false" customHeight="true" outlineLevel="0" collapsed="false">
      <c r="A177" s="5" t="s">
        <v>88</v>
      </c>
      <c r="B177" s="5" t="n">
        <v>1006</v>
      </c>
      <c r="C177" s="5" t="n">
        <v>10</v>
      </c>
      <c r="D177" s="5" t="n">
        <v>21</v>
      </c>
      <c r="E177" s="6" t="s">
        <v>124</v>
      </c>
      <c r="F177" s="6" t="s">
        <v>20</v>
      </c>
      <c r="G177" s="6" t="s">
        <v>125</v>
      </c>
      <c r="H177" s="5" t="n">
        <v>0</v>
      </c>
      <c r="I177" s="5" t="n">
        <v>38</v>
      </c>
      <c r="J177" s="5" t="n">
        <v>27</v>
      </c>
      <c r="K177" s="7" t="n">
        <f aca="false">(I177+J177)*5</f>
        <v>325</v>
      </c>
      <c r="L177" s="6" t="n">
        <v>17</v>
      </c>
      <c r="M177" s="6"/>
      <c r="N177" s="5"/>
      <c r="O177" s="6"/>
    </row>
    <row r="178" customFormat="false" ht="15" hidden="false" customHeight="true" outlineLevel="0" collapsed="false">
      <c r="A178" s="5" t="s">
        <v>88</v>
      </c>
      <c r="B178" s="5" t="n">
        <v>1007</v>
      </c>
      <c r="C178" s="5" t="n">
        <v>10</v>
      </c>
      <c r="D178" s="5" t="n">
        <v>28</v>
      </c>
      <c r="E178" s="6" t="s">
        <v>115</v>
      </c>
      <c r="F178" s="6" t="s">
        <v>99</v>
      </c>
      <c r="G178" s="6" t="s">
        <v>20</v>
      </c>
      <c r="H178" s="5" t="n">
        <v>10</v>
      </c>
      <c r="I178" s="5" t="n">
        <v>26</v>
      </c>
      <c r="J178" s="5" t="n">
        <v>30</v>
      </c>
      <c r="K178" s="7" t="n">
        <f aca="false">(I178+J178)*5</f>
        <v>280</v>
      </c>
      <c r="L178" s="6" t="n">
        <v>23</v>
      </c>
      <c r="M178" s="6"/>
      <c r="N178" s="5"/>
      <c r="O178" s="6"/>
    </row>
    <row r="179" customFormat="false" ht="15" hidden="false" customHeight="true" outlineLevel="0" collapsed="false">
      <c r="A179" s="5" t="s">
        <v>88</v>
      </c>
      <c r="B179" s="5" t="n">
        <v>1008</v>
      </c>
      <c r="C179" s="5" t="n">
        <v>10</v>
      </c>
      <c r="D179" s="5" t="n">
        <v>9</v>
      </c>
      <c r="E179" s="6" t="s">
        <v>126</v>
      </c>
      <c r="F179" s="6" t="s">
        <v>95</v>
      </c>
      <c r="G179" s="6" t="s">
        <v>92</v>
      </c>
      <c r="H179" s="5" t="n">
        <v>10</v>
      </c>
      <c r="I179" s="5" t="n">
        <v>2</v>
      </c>
      <c r="J179" s="5" t="n">
        <v>5</v>
      </c>
      <c r="K179" s="7" t="n">
        <f aca="false">(I179+J179)*5</f>
        <v>35</v>
      </c>
      <c r="L179" s="6" t="n">
        <v>21</v>
      </c>
      <c r="M179" s="6"/>
      <c r="N179" s="5"/>
      <c r="O179" s="6"/>
    </row>
    <row r="180" customFormat="false" ht="15" hidden="false" customHeight="true" outlineLevel="0" collapsed="false">
      <c r="A180" s="5" t="s">
        <v>88</v>
      </c>
      <c r="B180" s="5" t="n">
        <v>1101</v>
      </c>
      <c r="C180" s="5" t="n">
        <v>11</v>
      </c>
      <c r="D180" s="5" t="n">
        <v>16</v>
      </c>
      <c r="E180" s="6" t="s">
        <v>103</v>
      </c>
      <c r="F180" s="6" t="s">
        <v>68</v>
      </c>
      <c r="G180" s="6" t="s">
        <v>104</v>
      </c>
      <c r="H180" s="5" t="n">
        <v>10</v>
      </c>
      <c r="I180" s="5" t="n">
        <v>9</v>
      </c>
      <c r="J180" s="5" t="n">
        <v>2</v>
      </c>
      <c r="K180" s="7" t="n">
        <f aca="false">(I180+J180)*5</f>
        <v>55</v>
      </c>
      <c r="L180" s="6" t="n">
        <v>10</v>
      </c>
      <c r="M180" s="6"/>
      <c r="N180" s="5"/>
      <c r="O180" s="6"/>
    </row>
    <row r="181" customFormat="false" ht="15" hidden="false" customHeight="true" outlineLevel="0" collapsed="false">
      <c r="A181" s="5" t="s">
        <v>88</v>
      </c>
      <c r="B181" s="5" t="n">
        <v>1102</v>
      </c>
      <c r="C181" s="5" t="n">
        <v>11</v>
      </c>
      <c r="D181" s="5" t="n">
        <v>5</v>
      </c>
      <c r="E181" s="6" t="s">
        <v>94</v>
      </c>
      <c r="F181" s="6" t="s">
        <v>95</v>
      </c>
      <c r="G181" s="6" t="s">
        <v>20</v>
      </c>
      <c r="H181" s="5" t="n">
        <v>0</v>
      </c>
      <c r="I181" s="5" t="n">
        <v>15</v>
      </c>
      <c r="J181" s="5" t="n">
        <v>10</v>
      </c>
      <c r="K181" s="7" t="n">
        <f aca="false">(I181+J181)*5</f>
        <v>125</v>
      </c>
      <c r="L181" s="6" t="n">
        <v>14</v>
      </c>
      <c r="M181" s="6"/>
      <c r="N181" s="5"/>
      <c r="O181" s="6"/>
    </row>
    <row r="182" customFormat="false" ht="15" hidden="false" customHeight="true" outlineLevel="0" collapsed="false">
      <c r="A182" s="5" t="s">
        <v>88</v>
      </c>
      <c r="B182" s="5" t="n">
        <v>1103</v>
      </c>
      <c r="C182" s="5" t="n">
        <v>11</v>
      </c>
      <c r="D182" s="5" t="n">
        <v>23</v>
      </c>
      <c r="E182" s="6" t="s">
        <v>100</v>
      </c>
      <c r="F182" s="6" t="s">
        <v>101</v>
      </c>
      <c r="G182" s="6" t="s">
        <v>20</v>
      </c>
      <c r="H182" s="5" t="n">
        <v>0</v>
      </c>
      <c r="I182" s="5" t="n">
        <v>5</v>
      </c>
      <c r="J182" s="5" t="n">
        <v>10</v>
      </c>
      <c r="K182" s="7" t="n">
        <f aca="false">(I182+J182)*5</f>
        <v>75</v>
      </c>
      <c r="L182" s="6" t="n">
        <v>14</v>
      </c>
      <c r="M182" s="6"/>
      <c r="N182" s="5"/>
      <c r="O182" s="6"/>
    </row>
    <row r="183" customFormat="false" ht="15" hidden="false" customHeight="true" outlineLevel="0" collapsed="false">
      <c r="A183" s="5" t="s">
        <v>88</v>
      </c>
      <c r="B183" s="5" t="n">
        <v>1104</v>
      </c>
      <c r="C183" s="5" t="n">
        <v>11</v>
      </c>
      <c r="D183" s="5" t="n">
        <v>20</v>
      </c>
      <c r="E183" s="6" t="s">
        <v>140</v>
      </c>
      <c r="F183" s="6" t="s">
        <v>68</v>
      </c>
      <c r="G183" s="6" t="s">
        <v>141</v>
      </c>
      <c r="H183" s="5" t="n">
        <v>0</v>
      </c>
      <c r="I183" s="5" t="n">
        <v>8</v>
      </c>
      <c r="J183" s="5" t="n">
        <v>14</v>
      </c>
      <c r="K183" s="7" t="n">
        <f aca="false">(I183+J183)*5</f>
        <v>110</v>
      </c>
      <c r="L183" s="6" t="n">
        <v>15</v>
      </c>
      <c r="M183" s="6"/>
      <c r="N183" s="5"/>
      <c r="O183" s="6"/>
    </row>
    <row r="184" customFormat="false" ht="15" hidden="false" customHeight="true" outlineLevel="0" collapsed="false">
      <c r="A184" s="8" t="s">
        <v>88</v>
      </c>
      <c r="B184" s="8" t="n">
        <v>1105</v>
      </c>
      <c r="C184" s="8" t="n">
        <v>11</v>
      </c>
      <c r="D184" s="8" t="n">
        <v>1</v>
      </c>
      <c r="E184" s="9" t="s">
        <v>71</v>
      </c>
      <c r="F184" s="9" t="s">
        <v>20</v>
      </c>
      <c r="G184" s="9" t="s">
        <v>20</v>
      </c>
      <c r="H184" s="8" t="n">
        <v>0</v>
      </c>
      <c r="I184" s="8" t="n">
        <v>68</v>
      </c>
      <c r="J184" s="8" t="n">
        <v>52</v>
      </c>
      <c r="K184" s="10" t="n">
        <f aca="false">(I184+J184)*5</f>
        <v>600</v>
      </c>
      <c r="L184" s="9" t="n">
        <v>15</v>
      </c>
      <c r="M184" s="9"/>
      <c r="N184" s="8"/>
      <c r="O184" s="9"/>
    </row>
    <row r="185" customFormat="false" ht="15" hidden="false" customHeight="true" outlineLevel="0" collapsed="false">
      <c r="A185" s="5" t="s">
        <v>88</v>
      </c>
      <c r="B185" s="5" t="n">
        <v>1106</v>
      </c>
      <c r="C185" s="5" t="n">
        <v>11</v>
      </c>
      <c r="D185" s="5" t="n">
        <v>26</v>
      </c>
      <c r="E185" s="6" t="s">
        <v>40</v>
      </c>
      <c r="F185" s="6" t="s">
        <v>32</v>
      </c>
      <c r="G185" s="6" t="s">
        <v>20</v>
      </c>
      <c r="H185" s="5" t="n">
        <v>0</v>
      </c>
      <c r="I185" s="5" t="n">
        <v>7</v>
      </c>
      <c r="J185" s="5" t="n">
        <v>6</v>
      </c>
      <c r="K185" s="7" t="n">
        <f aca="false">(I185+J185)*5</f>
        <v>65</v>
      </c>
      <c r="L185" s="6" t="n">
        <v>15</v>
      </c>
      <c r="M185" s="6"/>
      <c r="N185" s="5"/>
      <c r="O185" s="6"/>
    </row>
    <row r="186" customFormat="false" ht="15" hidden="false" customHeight="true" outlineLevel="0" collapsed="false">
      <c r="A186" s="5" t="s">
        <v>88</v>
      </c>
      <c r="B186" s="5" t="n">
        <v>1107</v>
      </c>
      <c r="C186" s="5" t="n">
        <v>11</v>
      </c>
      <c r="D186" s="5" t="n">
        <v>32</v>
      </c>
      <c r="E186" s="6" t="s">
        <v>112</v>
      </c>
      <c r="F186" s="6" t="s">
        <v>26</v>
      </c>
      <c r="G186" s="6" t="s">
        <v>113</v>
      </c>
      <c r="H186" s="5" t="n">
        <v>15</v>
      </c>
      <c r="I186" s="5" t="n">
        <v>12</v>
      </c>
      <c r="J186" s="5" t="n">
        <v>6</v>
      </c>
      <c r="K186" s="7" t="n">
        <f aca="false">(I186+J186)*5</f>
        <v>90</v>
      </c>
      <c r="L186" s="6" t="n">
        <v>18</v>
      </c>
      <c r="M186" s="6"/>
      <c r="N186" s="5"/>
      <c r="O186" s="6"/>
    </row>
    <row r="187" customFormat="false" ht="15" hidden="false" customHeight="true" outlineLevel="0" collapsed="false">
      <c r="A187" s="5" t="s">
        <v>88</v>
      </c>
      <c r="B187" s="5" t="n">
        <v>1108</v>
      </c>
      <c r="C187" s="5" t="n">
        <v>11</v>
      </c>
      <c r="D187" s="5" t="n">
        <v>19</v>
      </c>
      <c r="E187" s="6" t="s">
        <v>118</v>
      </c>
      <c r="F187" s="6" t="s">
        <v>68</v>
      </c>
      <c r="G187" s="6" t="s">
        <v>119</v>
      </c>
      <c r="H187" s="5" t="n">
        <v>30</v>
      </c>
      <c r="I187" s="5" t="n">
        <v>4</v>
      </c>
      <c r="J187" s="5" t="n">
        <v>3</v>
      </c>
      <c r="K187" s="7" t="n">
        <f aca="false">(I187+J187)*5</f>
        <v>35</v>
      </c>
      <c r="L187" s="6" t="n">
        <v>15</v>
      </c>
      <c r="M187" s="6"/>
      <c r="N187" s="5"/>
      <c r="O187" s="6"/>
    </row>
    <row r="188" customFormat="false" ht="15" hidden="false" customHeight="true" outlineLevel="0" collapsed="false">
      <c r="A188" s="5" t="s">
        <v>88</v>
      </c>
      <c r="B188" s="5" t="n">
        <v>1201</v>
      </c>
      <c r="C188" s="5" t="n">
        <v>12</v>
      </c>
      <c r="D188" s="5" t="n">
        <v>2</v>
      </c>
      <c r="E188" s="6" t="s">
        <v>107</v>
      </c>
      <c r="F188" s="6" t="s">
        <v>108</v>
      </c>
      <c r="G188" s="6" t="s">
        <v>20</v>
      </c>
      <c r="H188" s="5" t="n">
        <v>0</v>
      </c>
      <c r="I188" s="5" t="n">
        <v>16</v>
      </c>
      <c r="J188" s="5" t="n">
        <v>18</v>
      </c>
      <c r="K188" s="7" t="n">
        <f aca="false">(I188+J188)*5</f>
        <v>170</v>
      </c>
      <c r="L188" s="6" t="n">
        <v>7</v>
      </c>
      <c r="M188" s="6"/>
      <c r="N188" s="5"/>
      <c r="O188" s="6"/>
    </row>
    <row r="189" customFormat="false" ht="15" hidden="false" customHeight="true" outlineLevel="0" collapsed="false">
      <c r="A189" s="5" t="s">
        <v>88</v>
      </c>
      <c r="B189" s="5" t="n">
        <v>1202</v>
      </c>
      <c r="C189" s="5" t="n">
        <v>12</v>
      </c>
      <c r="D189" s="5" t="n">
        <v>17</v>
      </c>
      <c r="E189" s="6" t="s">
        <v>137</v>
      </c>
      <c r="F189" s="6" t="s">
        <v>68</v>
      </c>
      <c r="G189" s="6" t="s">
        <v>138</v>
      </c>
      <c r="H189" s="5" t="n">
        <v>0</v>
      </c>
      <c r="I189" s="5" t="n">
        <v>6</v>
      </c>
      <c r="J189" s="5" t="n">
        <v>8</v>
      </c>
      <c r="K189" s="7" t="n">
        <f aca="false">(I189+J189)*5</f>
        <v>70</v>
      </c>
      <c r="L189" s="6" t="n">
        <v>12</v>
      </c>
      <c r="M189" s="6"/>
      <c r="N189" s="5"/>
      <c r="O189" s="6"/>
    </row>
    <row r="190" customFormat="false" ht="15" hidden="false" customHeight="true" outlineLevel="0" collapsed="false">
      <c r="A190" s="5" t="s">
        <v>88</v>
      </c>
      <c r="B190" s="5" t="n">
        <v>1203</v>
      </c>
      <c r="C190" s="5" t="n">
        <v>12</v>
      </c>
      <c r="D190" s="5" t="n">
        <v>30</v>
      </c>
      <c r="E190" s="6" t="s">
        <v>121</v>
      </c>
      <c r="F190" s="6" t="s">
        <v>122</v>
      </c>
      <c r="G190" s="6" t="s">
        <v>123</v>
      </c>
      <c r="H190" s="5" t="n">
        <v>0</v>
      </c>
      <c r="I190" s="5" t="n">
        <v>2</v>
      </c>
      <c r="J190" s="5" t="n">
        <v>1</v>
      </c>
      <c r="K190" s="7" t="n">
        <f aca="false">(I190+J190)*5</f>
        <v>15</v>
      </c>
      <c r="L190" s="6" t="n">
        <v>12</v>
      </c>
      <c r="M190" s="6"/>
      <c r="N190" s="5"/>
      <c r="O190" s="6"/>
    </row>
    <row r="191" customFormat="false" ht="15" hidden="false" customHeight="true" outlineLevel="0" collapsed="false">
      <c r="A191" s="5" t="s">
        <v>88</v>
      </c>
      <c r="B191" s="5" t="n">
        <v>1204</v>
      </c>
      <c r="C191" s="5" t="n">
        <v>12</v>
      </c>
      <c r="D191" s="5" t="n">
        <v>4</v>
      </c>
      <c r="E191" s="6" t="s">
        <v>67</v>
      </c>
      <c r="F191" s="6" t="s">
        <v>68</v>
      </c>
      <c r="G191" s="6" t="s">
        <v>20</v>
      </c>
      <c r="H191" s="5" t="n">
        <v>0</v>
      </c>
      <c r="I191" s="5" t="n">
        <v>20</v>
      </c>
      <c r="J191" s="5" t="n">
        <v>13</v>
      </c>
      <c r="K191" s="7" t="n">
        <f aca="false">(I191+J191)*5</f>
        <v>165</v>
      </c>
      <c r="L191" s="6" t="n">
        <v>15</v>
      </c>
      <c r="M191" s="6"/>
      <c r="N191" s="5"/>
      <c r="O191" s="6"/>
    </row>
    <row r="192" customFormat="false" ht="15" hidden="false" customHeight="true" outlineLevel="0" collapsed="false">
      <c r="A192" s="5" t="s">
        <v>88</v>
      </c>
      <c r="B192" s="5" t="n">
        <v>1205</v>
      </c>
      <c r="C192" s="5" t="n">
        <v>12</v>
      </c>
      <c r="D192" s="5" t="n">
        <v>6</v>
      </c>
      <c r="E192" s="6" t="s">
        <v>111</v>
      </c>
      <c r="F192" s="6" t="s">
        <v>97</v>
      </c>
      <c r="G192" s="6" t="s">
        <v>20</v>
      </c>
      <c r="H192" s="5" t="n">
        <v>0</v>
      </c>
      <c r="I192" s="5" t="n">
        <v>12</v>
      </c>
      <c r="J192" s="5" t="n">
        <v>11</v>
      </c>
      <c r="K192" s="7" t="n">
        <f aca="false">(I192+J192)*5</f>
        <v>115</v>
      </c>
      <c r="L192" s="6" t="n">
        <v>9</v>
      </c>
      <c r="M192" s="6"/>
      <c r="N192" s="5"/>
      <c r="O192" s="6"/>
    </row>
    <row r="193" customFormat="false" ht="15" hidden="false" customHeight="true" outlineLevel="0" collapsed="false">
      <c r="A193" s="5" t="s">
        <v>88</v>
      </c>
      <c r="B193" s="5" t="n">
        <v>1206</v>
      </c>
      <c r="C193" s="5" t="n">
        <v>12</v>
      </c>
      <c r="D193" s="5" t="n">
        <v>12</v>
      </c>
      <c r="E193" s="6" t="s">
        <v>91</v>
      </c>
      <c r="F193" s="6" t="s">
        <v>68</v>
      </c>
      <c r="G193" s="6" t="s">
        <v>92</v>
      </c>
      <c r="H193" s="5" t="n">
        <v>0</v>
      </c>
      <c r="I193" s="5" t="n">
        <v>2</v>
      </c>
      <c r="J193" s="5" t="n">
        <v>7</v>
      </c>
      <c r="K193" s="7" t="n">
        <f aca="false">(I193+J193)*5</f>
        <v>45</v>
      </c>
      <c r="L193" s="6" t="n">
        <v>10</v>
      </c>
      <c r="M193" s="6"/>
      <c r="N193" s="5"/>
      <c r="O193" s="6"/>
    </row>
    <row r="194" customFormat="false" ht="15" hidden="false" customHeight="true" outlineLevel="0" collapsed="false">
      <c r="A194" s="5" t="s">
        <v>88</v>
      </c>
      <c r="B194" s="5" t="n">
        <v>1207</v>
      </c>
      <c r="C194" s="5" t="n">
        <v>12</v>
      </c>
      <c r="D194" s="5" t="n">
        <v>14</v>
      </c>
      <c r="E194" s="6" t="s">
        <v>135</v>
      </c>
      <c r="F194" s="6" t="s">
        <v>68</v>
      </c>
      <c r="G194" s="6" t="s">
        <v>136</v>
      </c>
      <c r="H194" s="5" t="n">
        <v>40</v>
      </c>
      <c r="I194" s="5" t="n">
        <v>4</v>
      </c>
      <c r="J194" s="5" t="n">
        <v>8</v>
      </c>
      <c r="K194" s="7" t="n">
        <f aca="false">(I194+J194)*5</f>
        <v>60</v>
      </c>
      <c r="L194" s="6" t="n">
        <v>12</v>
      </c>
      <c r="M194" s="6"/>
      <c r="N194" s="5"/>
      <c r="O194" s="6"/>
    </row>
    <row r="195" customFormat="false" ht="15" hidden="false" customHeight="true" outlineLevel="0" collapsed="false">
      <c r="A195" s="5" t="s">
        <v>88</v>
      </c>
      <c r="B195" s="5" t="n">
        <v>1208</v>
      </c>
      <c r="C195" s="5" t="n">
        <v>12</v>
      </c>
      <c r="D195" s="5" t="n">
        <v>13</v>
      </c>
      <c r="E195" s="6" t="s">
        <v>89</v>
      </c>
      <c r="F195" s="6" t="s">
        <v>68</v>
      </c>
      <c r="G195" s="6" t="s">
        <v>90</v>
      </c>
      <c r="H195" s="5" t="n">
        <v>10</v>
      </c>
      <c r="I195" s="5" t="n">
        <v>7</v>
      </c>
      <c r="J195" s="5" t="n">
        <v>8</v>
      </c>
      <c r="K195" s="7" t="n">
        <f aca="false">(I195+J195)*5</f>
        <v>75</v>
      </c>
      <c r="L195" s="6" t="n">
        <v>10</v>
      </c>
      <c r="M195" s="6"/>
      <c r="N195" s="5"/>
      <c r="O195" s="6"/>
    </row>
  </sheetData>
  <autoFilter ref="A3:O1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38" activePane="bottomLeft" state="frozen"/>
      <selection pane="topLeft" activeCell="A1" activeCellId="0" sqref="A1"/>
      <selection pane="bottomLeft" activeCell="I53" activeCellId="0" sqref="I5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30"/>
    <col collapsed="false" customWidth="true" hidden="false" outlineLevel="0" max="5" min="4" style="1" width="26"/>
    <col collapsed="false" customWidth="true" hidden="false" outlineLevel="0" max="6" min="6" style="1" width="6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8"/>
  </cols>
  <sheetData>
    <row r="1" customFormat="false" ht="15.75" hidden="false" customHeight="true" outlineLevel="0" collapsed="false">
      <c r="A1" s="2" t="s">
        <v>146</v>
      </c>
    </row>
    <row r="2" customFormat="false" ht="15" hidden="false" customHeight="true" outlineLevel="0" collapsed="false">
      <c r="A2" s="3" t="s">
        <v>147</v>
      </c>
      <c r="L2" s="11" t="s">
        <v>148</v>
      </c>
    </row>
    <row r="3" customFormat="false" ht="24" hidden="false" customHeight="true" outlineLevel="0" collapsed="false">
      <c r="A3" s="4" t="s">
        <v>2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149</v>
      </c>
      <c r="G3" s="4" t="s">
        <v>150</v>
      </c>
      <c r="H3" s="4" t="s">
        <v>151</v>
      </c>
      <c r="I3" s="4" t="s">
        <v>152</v>
      </c>
      <c r="J3" s="4" t="s">
        <v>153</v>
      </c>
      <c r="K3" s="12" t="s">
        <v>154</v>
      </c>
      <c r="L3" s="13" t="s">
        <v>17</v>
      </c>
      <c r="M3" s="14" t="n">
        <f aca="false">AVERAGEIFS('Collated (corrected)'!$K$4:$K$195,'Collated (corrected)'!$A$4:$A$195,"Wheat",'Collated (corrected)'!$D$4:$D$195,1)</f>
        <v>558.333333333333</v>
      </c>
      <c r="T3" s="15" t="s">
        <v>155</v>
      </c>
    </row>
    <row r="4" customFormat="false" ht="15" hidden="false" customHeight="true" outlineLevel="0" collapsed="false">
      <c r="A4" s="8" t="s">
        <v>17</v>
      </c>
      <c r="B4" s="8" t="n">
        <v>1</v>
      </c>
      <c r="C4" s="9" t="s">
        <v>71</v>
      </c>
      <c r="D4" s="9" t="s">
        <v>20</v>
      </c>
      <c r="E4" s="9" t="s">
        <v>20</v>
      </c>
      <c r="F4" s="8" t="n">
        <f aca="false">COUNTIFS('Collated (corrected)'!$A$4:$A$195,$A4,'Collated (corrected)'!$D$4:$D$195,$B4)</f>
        <v>3</v>
      </c>
      <c r="G4" s="16" t="n">
        <f aca="false">AVERAGEIFS('Collated (corrected)'!$K$4:$K$195,'Collated (corrected)'!$A$4:$A$195,$A4,'Collated (corrected)'!$D$4:$D$195,$B4)</f>
        <v>558.333333333333</v>
      </c>
      <c r="H4" s="17" t="n">
        <f aca="false">AVERAGEIFS('Collated (corrected)'!$H$4:$H$195,'Collated (corrected)'!$A$4:$A$195,$A4,'Collated (corrected)'!$D$4:$D$195,$B4)</f>
        <v>0</v>
      </c>
      <c r="I4" s="17" t="n">
        <f aca="false">AVERAGEIFS('Collated (corrected)'!$L$4:$L$195,'Collated (corrected)'!$A$4:$A$195,$A4,'Collated (corrected)'!$D$4:$D$195,$B4)</f>
        <v>25.3333333333333</v>
      </c>
      <c r="J4" s="18" t="str">
        <f aca="false">IF($B4=1,"",($M$3-G4)/$M$3)</f>
        <v/>
      </c>
      <c r="K4" s="19" t="n">
        <f aca="false">I4*$B$71</f>
        <v>101.333333333333</v>
      </c>
      <c r="L4" s="13" t="s">
        <v>88</v>
      </c>
      <c r="M4" s="14" t="n">
        <f aca="false">AVERAGEIFS('Collated (corrected)'!$K$4:$K$195,'Collated (corrected)'!$A$4:$A$195,"Canola",'Collated (corrected)'!$D$4:$D$195,1)</f>
        <v>591.666666666667</v>
      </c>
      <c r="T4" s="19" t="n">
        <f aca="false">IF($A4="Wheat",$M$7,$M$8)</f>
        <v>101.333333333333</v>
      </c>
    </row>
    <row r="5" customFormat="false" ht="15" hidden="false" customHeight="true" outlineLevel="0" collapsed="false">
      <c r="A5" s="5" t="s">
        <v>17</v>
      </c>
      <c r="B5" s="5" t="n">
        <v>2</v>
      </c>
      <c r="C5" s="6" t="s">
        <v>53</v>
      </c>
      <c r="D5" s="6" t="s">
        <v>54</v>
      </c>
      <c r="E5" s="6" t="s">
        <v>20</v>
      </c>
      <c r="F5" s="5" t="n">
        <f aca="false">COUNTIFS('Collated (corrected)'!$A$4:$A$195,$A5,'Collated (corrected)'!$D$4:$D$195,$B5)</f>
        <v>3</v>
      </c>
      <c r="G5" s="20" t="n">
        <f aca="false">AVERAGEIFS('Collated (corrected)'!$K$4:$K$195,'Collated (corrected)'!$A$4:$A$195,$A5,'Collated (corrected)'!$D$4:$D$195,$B5)</f>
        <v>113.333333333333</v>
      </c>
      <c r="H5" s="21" t="n">
        <f aca="false">AVERAGEIFS('Collated (corrected)'!$H$4:$H$195,'Collated (corrected)'!$A$4:$A$195,$A5,'Collated (corrected)'!$D$4:$D$195,$B5)</f>
        <v>1.66666666666667</v>
      </c>
      <c r="I5" s="21" t="n">
        <f aca="false">AVERAGEIFS('Collated (corrected)'!$L$4:$L$195,'Collated (corrected)'!$A$4:$A$195,$A5,'Collated (corrected)'!$D$4:$D$195,$B5)</f>
        <v>25.6666666666667</v>
      </c>
      <c r="J5" s="22" t="n">
        <f aca="false">IF($B5=1,"",($M$3-G5)/$M$3)</f>
        <v>0.797014925373134</v>
      </c>
      <c r="K5" s="19" t="n">
        <f aca="false">I5*$B$71</f>
        <v>102.666666666667</v>
      </c>
      <c r="T5" s="19" t="n">
        <f aca="false">IF($A5="Wheat",$M$7,$M$8)</f>
        <v>101.333333333333</v>
      </c>
    </row>
    <row r="6" customFormat="false" ht="15" hidden="false" customHeight="true" outlineLevel="0" collapsed="false">
      <c r="A6" s="5" t="s">
        <v>17</v>
      </c>
      <c r="B6" s="5" t="n">
        <v>3</v>
      </c>
      <c r="C6" s="6" t="s">
        <v>55</v>
      </c>
      <c r="D6" s="6" t="s">
        <v>26</v>
      </c>
      <c r="E6" s="6" t="s">
        <v>20</v>
      </c>
      <c r="F6" s="5" t="n">
        <f aca="false">COUNTIFS('Collated (corrected)'!$A$4:$A$195,$A6,'Collated (corrected)'!$D$4:$D$195,$B6)</f>
        <v>3</v>
      </c>
      <c r="G6" s="20" t="n">
        <f aca="false">AVERAGEIFS('Collated (corrected)'!$K$4:$K$195,'Collated (corrected)'!$A$4:$A$195,$A6,'Collated (corrected)'!$D$4:$D$195,$B6)</f>
        <v>113.333333333333</v>
      </c>
      <c r="H6" s="21" t="n">
        <f aca="false">AVERAGEIFS('Collated (corrected)'!$H$4:$H$195,'Collated (corrected)'!$A$4:$A$195,$A6,'Collated (corrected)'!$D$4:$D$195,$B6)</f>
        <v>0</v>
      </c>
      <c r="I6" s="21" t="n">
        <f aca="false">AVERAGEIFS('Collated (corrected)'!$L$4:$L$195,'Collated (corrected)'!$A$4:$A$195,$A6,'Collated (corrected)'!$D$4:$D$195,$B6)</f>
        <v>25.3333333333333</v>
      </c>
      <c r="J6" s="22" t="n">
        <f aca="false">IF($B6=1,"",($M$3-G6)/$M$3)</f>
        <v>0.797014925373134</v>
      </c>
      <c r="K6" s="19" t="n">
        <f aca="false">I6*$B$71</f>
        <v>101.333333333333</v>
      </c>
      <c r="L6" s="11" t="s">
        <v>156</v>
      </c>
      <c r="T6" s="19" t="n">
        <f aca="false">IF($A6="Wheat",$M$7,$M$8)</f>
        <v>101.333333333333</v>
      </c>
    </row>
    <row r="7" customFormat="false" ht="15" hidden="false" customHeight="true" outlineLevel="0" collapsed="false">
      <c r="A7" s="5" t="s">
        <v>17</v>
      </c>
      <c r="B7" s="5" t="n">
        <v>4</v>
      </c>
      <c r="C7" s="6" t="s">
        <v>67</v>
      </c>
      <c r="D7" s="6" t="s">
        <v>68</v>
      </c>
      <c r="E7" s="6" t="s">
        <v>20</v>
      </c>
      <c r="F7" s="5" t="n">
        <f aca="false">COUNTIFS('Collated (corrected)'!$A$4:$A$195,$A7,'Collated (corrected)'!$D$4:$D$195,$B7)</f>
        <v>3</v>
      </c>
      <c r="G7" s="20" t="n">
        <f aca="false">AVERAGEIFS('Collated (corrected)'!$K$4:$K$195,'Collated (corrected)'!$A$4:$A$195,$A7,'Collated (corrected)'!$D$4:$D$195,$B7)</f>
        <v>110</v>
      </c>
      <c r="H7" s="21" t="n">
        <f aca="false">AVERAGEIFS('Collated (corrected)'!$H$4:$H$195,'Collated (corrected)'!$A$4:$A$195,$A7,'Collated (corrected)'!$D$4:$D$195,$B7)</f>
        <v>2</v>
      </c>
      <c r="I7" s="21" t="n">
        <f aca="false">AVERAGEIFS('Collated (corrected)'!$L$4:$L$195,'Collated (corrected)'!$A$4:$A$195,$A7,'Collated (corrected)'!$D$4:$D$195,$B7)</f>
        <v>18.3333333333333</v>
      </c>
      <c r="J7" s="22" t="n">
        <f aca="false">IF($B7=1,"",($M$3-G7)/$M$3)</f>
        <v>0.802985074626866</v>
      </c>
      <c r="K7" s="19" t="n">
        <f aca="false">I7*$B$71</f>
        <v>73.3333333333333</v>
      </c>
      <c r="L7" s="23" t="s">
        <v>17</v>
      </c>
      <c r="M7" s="24" t="n">
        <f aca="false">K4</f>
        <v>101.333333333333</v>
      </c>
      <c r="T7" s="19" t="n">
        <f aca="false">IF($A7="Wheat",$M$7,$M$8)</f>
        <v>101.333333333333</v>
      </c>
    </row>
    <row r="8" customFormat="false" ht="15" hidden="false" customHeight="true" outlineLevel="0" collapsed="false">
      <c r="A8" s="5" t="s">
        <v>17</v>
      </c>
      <c r="B8" s="5" t="n">
        <v>5</v>
      </c>
      <c r="C8" s="6" t="s">
        <v>52</v>
      </c>
      <c r="D8" s="6" t="s">
        <v>24</v>
      </c>
      <c r="E8" s="6" t="s">
        <v>20</v>
      </c>
      <c r="F8" s="5" t="n">
        <f aca="false">COUNTIFS('Collated (corrected)'!$A$4:$A$195,$A8,'Collated (corrected)'!$D$4:$D$195,$B8)</f>
        <v>3</v>
      </c>
      <c r="G8" s="20" t="n">
        <f aca="false">AVERAGEIFS('Collated (corrected)'!$K$4:$K$195,'Collated (corrected)'!$A$4:$A$195,$A8,'Collated (corrected)'!$D$4:$D$195,$B8)</f>
        <v>191.666666666667</v>
      </c>
      <c r="H8" s="21" t="n">
        <f aca="false">AVERAGEIFS('Collated (corrected)'!$H$4:$H$195,'Collated (corrected)'!$A$4:$A$195,$A8,'Collated (corrected)'!$D$4:$D$195,$B8)</f>
        <v>3.33333333333333</v>
      </c>
      <c r="I8" s="21" t="n">
        <f aca="false">AVERAGEIFS('Collated (corrected)'!$L$4:$L$195,'Collated (corrected)'!$A$4:$A$195,$A8,'Collated (corrected)'!$D$4:$D$195,$B8)</f>
        <v>24.6666666666667</v>
      </c>
      <c r="J8" s="22" t="n">
        <f aca="false">IF($B8=1,"",($M$3-G8)/$M$3)</f>
        <v>0.656716417910448</v>
      </c>
      <c r="K8" s="19" t="n">
        <f aca="false">I8*$B$71</f>
        <v>98.6666666666667</v>
      </c>
      <c r="L8" s="23" t="s">
        <v>88</v>
      </c>
      <c r="M8" s="24" t="n">
        <f aca="false">K36</f>
        <v>69.3333333333333</v>
      </c>
      <c r="T8" s="19" t="n">
        <f aca="false">IF($A8="Wheat",$M$7,$M$8)</f>
        <v>101.333333333333</v>
      </c>
    </row>
    <row r="9" customFormat="false" ht="15" hidden="false" customHeight="true" outlineLevel="0" collapsed="false">
      <c r="A9" s="5" t="s">
        <v>17</v>
      </c>
      <c r="B9" s="5" t="n">
        <v>6</v>
      </c>
      <c r="C9" s="6" t="s">
        <v>65</v>
      </c>
      <c r="D9" s="6" t="s">
        <v>42</v>
      </c>
      <c r="E9" s="6" t="s">
        <v>20</v>
      </c>
      <c r="F9" s="5" t="n">
        <f aca="false">COUNTIFS('Collated (corrected)'!$A$4:$A$195,$A9,'Collated (corrected)'!$D$4:$D$195,$B9)</f>
        <v>3</v>
      </c>
      <c r="G9" s="20" t="n">
        <f aca="false">AVERAGEIFS('Collated (corrected)'!$K$4:$K$195,'Collated (corrected)'!$A$4:$A$195,$A9,'Collated (corrected)'!$D$4:$D$195,$B9)</f>
        <v>161.666666666667</v>
      </c>
      <c r="H9" s="21" t="n">
        <f aca="false">AVERAGEIFS('Collated (corrected)'!$H$4:$H$195,'Collated (corrected)'!$A$4:$A$195,$A9,'Collated (corrected)'!$D$4:$D$195,$B9)</f>
        <v>0</v>
      </c>
      <c r="I9" s="21" t="n">
        <f aca="false">AVERAGEIFS('Collated (corrected)'!$L$4:$L$195,'Collated (corrected)'!$A$4:$A$195,$A9,'Collated (corrected)'!$D$4:$D$195,$B9)</f>
        <v>32.6666666666667</v>
      </c>
      <c r="J9" s="22" t="n">
        <f aca="false">IF($B9=1,"",($M$3-G9)/$M$3)</f>
        <v>0.71044776119403</v>
      </c>
      <c r="K9" s="19" t="n">
        <f aca="false">I9*$B$71</f>
        <v>130.666666666667</v>
      </c>
      <c r="T9" s="19" t="n">
        <f aca="false">IF($A9="Wheat",$M$7,$M$8)</f>
        <v>101.333333333333</v>
      </c>
    </row>
    <row r="10" customFormat="false" ht="15" hidden="false" customHeight="true" outlineLevel="0" collapsed="false">
      <c r="A10" s="5" t="s">
        <v>17</v>
      </c>
      <c r="B10" s="5" t="n">
        <v>7</v>
      </c>
      <c r="C10" s="6" t="s">
        <v>18</v>
      </c>
      <c r="D10" s="6" t="s">
        <v>19</v>
      </c>
      <c r="E10" s="6" t="s">
        <v>20</v>
      </c>
      <c r="F10" s="5" t="n">
        <f aca="false">COUNTIFS('Collated (corrected)'!$A$4:$A$195,$A10,'Collated (corrected)'!$D$4:$D$195,$B10)</f>
        <v>3</v>
      </c>
      <c r="G10" s="20" t="n">
        <f aca="false">AVERAGEIFS('Collated (corrected)'!$K$4:$K$195,'Collated (corrected)'!$A$4:$A$195,$A10,'Collated (corrected)'!$D$4:$D$195,$B10)</f>
        <v>185</v>
      </c>
      <c r="H10" s="21" t="n">
        <f aca="false">AVERAGEIFS('Collated (corrected)'!$H$4:$H$195,'Collated (corrected)'!$A$4:$A$195,$A10,'Collated (corrected)'!$D$4:$D$195,$B10)</f>
        <v>1.66666666666667</v>
      </c>
      <c r="I10" s="21" t="n">
        <f aca="false">AVERAGEIFS('Collated (corrected)'!$L$4:$L$195,'Collated (corrected)'!$A$4:$A$195,$A10,'Collated (corrected)'!$D$4:$D$195,$B10)</f>
        <v>30.3333333333333</v>
      </c>
      <c r="J10" s="22" t="n">
        <f aca="false">IF($B10=1,"",($M$3-G10)/$M$3)</f>
        <v>0.668656716417911</v>
      </c>
      <c r="K10" s="19" t="n">
        <f aca="false">I10*$B$71</f>
        <v>121.333333333333</v>
      </c>
      <c r="T10" s="19" t="n">
        <f aca="false">IF($A10="Wheat",$M$7,$M$8)</f>
        <v>101.333333333333</v>
      </c>
    </row>
    <row r="11" customFormat="false" ht="15" hidden="false" customHeight="true" outlineLevel="0" collapsed="false">
      <c r="A11" s="5" t="s">
        <v>17</v>
      </c>
      <c r="B11" s="5" t="n">
        <v>8</v>
      </c>
      <c r="C11" s="6" t="s">
        <v>45</v>
      </c>
      <c r="D11" s="6" t="s">
        <v>22</v>
      </c>
      <c r="E11" s="6" t="s">
        <v>20</v>
      </c>
      <c r="F11" s="5" t="n">
        <f aca="false">COUNTIFS('Collated (corrected)'!$A$4:$A$195,$A11,'Collated (corrected)'!$D$4:$D$195,$B11)</f>
        <v>3</v>
      </c>
      <c r="G11" s="20" t="n">
        <f aca="false">AVERAGEIFS('Collated (corrected)'!$K$4:$K$195,'Collated (corrected)'!$A$4:$A$195,$A11,'Collated (corrected)'!$D$4:$D$195,$B11)</f>
        <v>151.666666666667</v>
      </c>
      <c r="H11" s="21" t="n">
        <f aca="false">AVERAGEIFS('Collated (corrected)'!$H$4:$H$195,'Collated (corrected)'!$A$4:$A$195,$A11,'Collated (corrected)'!$D$4:$D$195,$B11)</f>
        <v>0</v>
      </c>
      <c r="I11" s="21" t="n">
        <f aca="false">AVERAGEIFS('Collated (corrected)'!$L$4:$L$195,'Collated (corrected)'!$A$4:$A$195,$A11,'Collated (corrected)'!$D$4:$D$195,$B11)</f>
        <v>27</v>
      </c>
      <c r="J11" s="22" t="n">
        <f aca="false">IF($B11=1,"",($M$3-G11)/$M$3)</f>
        <v>0.728358208955224</v>
      </c>
      <c r="K11" s="19" t="n">
        <f aca="false">I11*$B$71</f>
        <v>108</v>
      </c>
      <c r="T11" s="19" t="n">
        <f aca="false">IF($A11="Wheat",$M$7,$M$8)</f>
        <v>101.333333333333</v>
      </c>
    </row>
    <row r="12" customFormat="false" ht="15" hidden="false" customHeight="true" outlineLevel="0" collapsed="false">
      <c r="A12" s="5" t="s">
        <v>17</v>
      </c>
      <c r="B12" s="5" t="n">
        <v>9</v>
      </c>
      <c r="C12" s="6" t="s">
        <v>44</v>
      </c>
      <c r="D12" s="6" t="s">
        <v>39</v>
      </c>
      <c r="E12" s="6" t="s">
        <v>20</v>
      </c>
      <c r="F12" s="5" t="n">
        <f aca="false">COUNTIFS('Collated (corrected)'!$A$4:$A$195,$A12,'Collated (corrected)'!$D$4:$D$195,$B12)</f>
        <v>3</v>
      </c>
      <c r="G12" s="20" t="n">
        <f aca="false">AVERAGEIFS('Collated (corrected)'!$K$4:$K$195,'Collated (corrected)'!$A$4:$A$195,$A12,'Collated (corrected)'!$D$4:$D$195,$B12)</f>
        <v>106.666666666667</v>
      </c>
      <c r="H12" s="21" t="n">
        <f aca="false">AVERAGEIFS('Collated (corrected)'!$H$4:$H$195,'Collated (corrected)'!$A$4:$A$195,$A12,'Collated (corrected)'!$D$4:$D$195,$B12)</f>
        <v>1.66666666666667</v>
      </c>
      <c r="I12" s="21" t="n">
        <f aca="false">AVERAGEIFS('Collated (corrected)'!$L$4:$L$195,'Collated (corrected)'!$A$4:$A$195,$A12,'Collated (corrected)'!$D$4:$D$195,$B12)</f>
        <v>22.6666666666667</v>
      </c>
      <c r="J12" s="22" t="n">
        <f aca="false">IF($B12=1,"",($M$3-G12)/$M$3)</f>
        <v>0.808955223880597</v>
      </c>
      <c r="K12" s="19" t="n">
        <f aca="false">I12*$B$71</f>
        <v>90.6666666666667</v>
      </c>
      <c r="T12" s="19" t="n">
        <f aca="false">IF($A12="Wheat",$M$7,$M$8)</f>
        <v>101.333333333333</v>
      </c>
    </row>
    <row r="13" customFormat="false" ht="15" hidden="false" customHeight="true" outlineLevel="0" collapsed="false">
      <c r="A13" s="5" t="s">
        <v>17</v>
      </c>
      <c r="B13" s="5" t="n">
        <v>10</v>
      </c>
      <c r="C13" s="6" t="s">
        <v>50</v>
      </c>
      <c r="D13" s="6" t="s">
        <v>51</v>
      </c>
      <c r="E13" s="6" t="s">
        <v>20</v>
      </c>
      <c r="F13" s="5" t="n">
        <f aca="false">COUNTIFS('Collated (corrected)'!$A$4:$A$195,$A13,'Collated (corrected)'!$D$4:$D$195,$B13)</f>
        <v>3</v>
      </c>
      <c r="G13" s="20" t="n">
        <f aca="false">AVERAGEIFS('Collated (corrected)'!$K$4:$K$195,'Collated (corrected)'!$A$4:$A$195,$A13,'Collated (corrected)'!$D$4:$D$195,$B13)</f>
        <v>81.6666666666667</v>
      </c>
      <c r="H13" s="21" t="n">
        <f aca="false">AVERAGEIFS('Collated (corrected)'!$H$4:$H$195,'Collated (corrected)'!$A$4:$A$195,$A13,'Collated (corrected)'!$D$4:$D$195,$B13)</f>
        <v>3.33333333333333</v>
      </c>
      <c r="I13" s="21" t="n">
        <f aca="false">AVERAGEIFS('Collated (corrected)'!$L$4:$L$195,'Collated (corrected)'!$A$4:$A$195,$A13,'Collated (corrected)'!$D$4:$D$195,$B13)</f>
        <v>22.6666666666667</v>
      </c>
      <c r="J13" s="22" t="n">
        <f aca="false">IF($B13=1,"",($M$3-G13)/$M$3)</f>
        <v>0.853731343283582</v>
      </c>
      <c r="K13" s="19" t="n">
        <f aca="false">I13*$B$71</f>
        <v>90.6666666666667</v>
      </c>
      <c r="T13" s="19" t="n">
        <f aca="false">IF($A13="Wheat",$M$7,$M$8)</f>
        <v>101.333333333333</v>
      </c>
    </row>
    <row r="14" customFormat="false" ht="15" hidden="false" customHeight="true" outlineLevel="0" collapsed="false">
      <c r="A14" s="5" t="s">
        <v>17</v>
      </c>
      <c r="B14" s="5" t="n">
        <v>11</v>
      </c>
      <c r="C14" s="6" t="s">
        <v>28</v>
      </c>
      <c r="D14" s="6" t="s">
        <v>29</v>
      </c>
      <c r="E14" s="6" t="s">
        <v>20</v>
      </c>
      <c r="F14" s="5" t="n">
        <f aca="false">COUNTIFS('Collated (corrected)'!$A$4:$A$195,$A14,'Collated (corrected)'!$D$4:$D$195,$B14)</f>
        <v>3</v>
      </c>
      <c r="G14" s="20" t="n">
        <f aca="false">AVERAGEIFS('Collated (corrected)'!$K$4:$K$195,'Collated (corrected)'!$A$4:$A$195,$A14,'Collated (corrected)'!$D$4:$D$195,$B14)</f>
        <v>170</v>
      </c>
      <c r="H14" s="21" t="n">
        <f aca="false">AVERAGEIFS('Collated (corrected)'!$H$4:$H$195,'Collated (corrected)'!$A$4:$A$195,$A14,'Collated (corrected)'!$D$4:$D$195,$B14)</f>
        <v>1.66666666666667</v>
      </c>
      <c r="I14" s="21" t="n">
        <f aca="false">AVERAGEIFS('Collated (corrected)'!$L$4:$L$195,'Collated (corrected)'!$A$4:$A$195,$A14,'Collated (corrected)'!$D$4:$D$195,$B14)</f>
        <v>23</v>
      </c>
      <c r="J14" s="22" t="n">
        <f aca="false">IF($B14=1,"",($M$3-G14)/$M$3)</f>
        <v>0.695522388059702</v>
      </c>
      <c r="K14" s="19" t="n">
        <f aca="false">I14*$B$71</f>
        <v>92</v>
      </c>
      <c r="T14" s="19" t="n">
        <f aca="false">IF($A14="Wheat",$M$7,$M$8)</f>
        <v>101.333333333333</v>
      </c>
    </row>
    <row r="15" customFormat="false" ht="15" hidden="false" customHeight="true" outlineLevel="0" collapsed="false">
      <c r="A15" s="5" t="s">
        <v>17</v>
      </c>
      <c r="B15" s="5" t="n">
        <v>12</v>
      </c>
      <c r="C15" s="6" t="s">
        <v>58</v>
      </c>
      <c r="D15" s="6" t="s">
        <v>59</v>
      </c>
      <c r="E15" s="6" t="s">
        <v>20</v>
      </c>
      <c r="F15" s="5" t="n">
        <f aca="false">COUNTIFS('Collated (corrected)'!$A$4:$A$195,$A15,'Collated (corrected)'!$D$4:$D$195,$B15)</f>
        <v>3</v>
      </c>
      <c r="G15" s="20" t="n">
        <f aca="false">AVERAGEIFS('Collated (corrected)'!$K$4:$K$195,'Collated (corrected)'!$A$4:$A$195,$A15,'Collated (corrected)'!$D$4:$D$195,$B15)</f>
        <v>123.333333333333</v>
      </c>
      <c r="H15" s="21" t="n">
        <f aca="false">AVERAGEIFS('Collated (corrected)'!$H$4:$H$195,'Collated (corrected)'!$A$4:$A$195,$A15,'Collated (corrected)'!$D$4:$D$195,$B15)</f>
        <v>3.33333333333333</v>
      </c>
      <c r="I15" s="21" t="n">
        <f aca="false">AVERAGEIFS('Collated (corrected)'!$L$4:$L$195,'Collated (corrected)'!$A$4:$A$195,$A15,'Collated (corrected)'!$D$4:$D$195,$B15)</f>
        <v>31.6666666666667</v>
      </c>
      <c r="J15" s="22" t="n">
        <f aca="false">IF($B15=1,"",($M$3-G15)/$M$3)</f>
        <v>0.77910447761194</v>
      </c>
      <c r="K15" s="19" t="n">
        <f aca="false">I15*$B$71</f>
        <v>126.666666666667</v>
      </c>
      <c r="T15" s="19" t="n">
        <f aca="false">IF($A15="Wheat",$M$7,$M$8)</f>
        <v>101.333333333333</v>
      </c>
    </row>
    <row r="16" customFormat="false" ht="15" hidden="false" customHeight="true" outlineLevel="0" collapsed="false">
      <c r="A16" s="5" t="s">
        <v>17</v>
      </c>
      <c r="B16" s="5" t="n">
        <v>13</v>
      </c>
      <c r="C16" s="6" t="s">
        <v>56</v>
      </c>
      <c r="D16" s="6" t="s">
        <v>57</v>
      </c>
      <c r="E16" s="6" t="s">
        <v>20</v>
      </c>
      <c r="F16" s="5" t="n">
        <f aca="false">COUNTIFS('Collated (corrected)'!$A$4:$A$195,$A16,'Collated (corrected)'!$D$4:$D$195,$B16)</f>
        <v>3</v>
      </c>
      <c r="G16" s="20" t="n">
        <f aca="false">AVERAGEIFS('Collated (corrected)'!$K$4:$K$195,'Collated (corrected)'!$A$4:$A$195,$A16,'Collated (corrected)'!$D$4:$D$195,$B16)</f>
        <v>73.3333333333333</v>
      </c>
      <c r="H16" s="21" t="n">
        <f aca="false">AVERAGEIFS('Collated (corrected)'!$H$4:$H$195,'Collated (corrected)'!$A$4:$A$195,$A16,'Collated (corrected)'!$D$4:$D$195,$B16)</f>
        <v>0</v>
      </c>
      <c r="I16" s="21" t="n">
        <f aca="false">AVERAGEIFS('Collated (corrected)'!$L$4:$L$195,'Collated (corrected)'!$A$4:$A$195,$A16,'Collated (corrected)'!$D$4:$D$195,$B16)</f>
        <v>27</v>
      </c>
      <c r="J16" s="22" t="n">
        <f aca="false">IF($B16=1,"",($M$3-G16)/$M$3)</f>
        <v>0.868656716417911</v>
      </c>
      <c r="K16" s="19" t="n">
        <f aca="false">I16*$B$71</f>
        <v>108</v>
      </c>
      <c r="T16" s="19" t="n">
        <f aca="false">IF($A16="Wheat",$M$7,$M$8)</f>
        <v>101.333333333333</v>
      </c>
    </row>
    <row r="17" customFormat="false" ht="15" hidden="false" customHeight="true" outlineLevel="0" collapsed="false">
      <c r="A17" s="5" t="s">
        <v>17</v>
      </c>
      <c r="B17" s="5" t="n">
        <v>14</v>
      </c>
      <c r="C17" s="6" t="s">
        <v>60</v>
      </c>
      <c r="D17" s="6" t="s">
        <v>61</v>
      </c>
      <c r="E17" s="6" t="s">
        <v>20</v>
      </c>
      <c r="F17" s="5" t="n">
        <f aca="false">COUNTIFS('Collated (corrected)'!$A$4:$A$195,$A17,'Collated (corrected)'!$D$4:$D$195,$B17)</f>
        <v>3</v>
      </c>
      <c r="G17" s="20" t="n">
        <f aca="false">AVERAGEIFS('Collated (corrected)'!$K$4:$K$195,'Collated (corrected)'!$A$4:$A$195,$A17,'Collated (corrected)'!$D$4:$D$195,$B17)</f>
        <v>138.333333333333</v>
      </c>
      <c r="H17" s="21" t="n">
        <f aca="false">AVERAGEIFS('Collated (corrected)'!$H$4:$H$195,'Collated (corrected)'!$A$4:$A$195,$A17,'Collated (corrected)'!$D$4:$D$195,$B17)</f>
        <v>3.33333333333333</v>
      </c>
      <c r="I17" s="21" t="n">
        <f aca="false">AVERAGEIFS('Collated (corrected)'!$L$4:$L$195,'Collated (corrected)'!$A$4:$A$195,$A17,'Collated (corrected)'!$D$4:$D$195,$B17)</f>
        <v>25</v>
      </c>
      <c r="J17" s="22" t="n">
        <f aca="false">IF($B17=1,"",($M$3-G17)/$M$3)</f>
        <v>0.752238805970149</v>
      </c>
      <c r="K17" s="19" t="n">
        <f aca="false">I17*$B$71</f>
        <v>100</v>
      </c>
      <c r="T17" s="19" t="n">
        <f aca="false">IF($A17="Wheat",$M$7,$M$8)</f>
        <v>101.333333333333</v>
      </c>
    </row>
    <row r="18" customFormat="false" ht="15" hidden="false" customHeight="true" outlineLevel="0" collapsed="false">
      <c r="A18" s="5" t="s">
        <v>17</v>
      </c>
      <c r="B18" s="5" t="n">
        <v>15</v>
      </c>
      <c r="C18" s="6" t="s">
        <v>41</v>
      </c>
      <c r="D18" s="6" t="s">
        <v>42</v>
      </c>
      <c r="E18" s="6" t="s">
        <v>43</v>
      </c>
      <c r="F18" s="5" t="n">
        <f aca="false">COUNTIFS('Collated (corrected)'!$A$4:$A$195,$A18,'Collated (corrected)'!$D$4:$D$195,$B18)</f>
        <v>3</v>
      </c>
      <c r="G18" s="20" t="n">
        <f aca="false">AVERAGEIFS('Collated (corrected)'!$K$4:$K$195,'Collated (corrected)'!$A$4:$A$195,$A18,'Collated (corrected)'!$D$4:$D$195,$B18)</f>
        <v>166.666666666667</v>
      </c>
      <c r="H18" s="21" t="n">
        <f aca="false">AVERAGEIFS('Collated (corrected)'!$H$4:$H$195,'Collated (corrected)'!$A$4:$A$195,$A18,'Collated (corrected)'!$D$4:$D$195,$B18)</f>
        <v>5</v>
      </c>
      <c r="I18" s="21" t="n">
        <f aca="false">AVERAGEIFS('Collated (corrected)'!$L$4:$L$195,'Collated (corrected)'!$A$4:$A$195,$A18,'Collated (corrected)'!$D$4:$D$195,$B18)</f>
        <v>25.6666666666667</v>
      </c>
      <c r="J18" s="22" t="n">
        <f aca="false">IF($B18=1,"",($M$3-G18)/$M$3)</f>
        <v>0.701492537313433</v>
      </c>
      <c r="K18" s="19" t="n">
        <f aca="false">I18*$B$71</f>
        <v>102.666666666667</v>
      </c>
      <c r="T18" s="19" t="n">
        <f aca="false">IF($A18="Wheat",$M$7,$M$8)</f>
        <v>101.333333333333</v>
      </c>
    </row>
    <row r="19" customFormat="false" ht="15" hidden="false" customHeight="true" outlineLevel="0" collapsed="false">
      <c r="A19" s="5" t="s">
        <v>17</v>
      </c>
      <c r="B19" s="5" t="n">
        <v>16</v>
      </c>
      <c r="C19" s="6" t="s">
        <v>73</v>
      </c>
      <c r="D19" s="6" t="s">
        <v>42</v>
      </c>
      <c r="E19" s="6" t="s">
        <v>27</v>
      </c>
      <c r="F19" s="5" t="n">
        <f aca="false">COUNTIFS('Collated (corrected)'!$A$4:$A$195,$A19,'Collated (corrected)'!$D$4:$D$195,$B19)</f>
        <v>3</v>
      </c>
      <c r="G19" s="20" t="n">
        <f aca="false">AVERAGEIFS('Collated (corrected)'!$K$4:$K$195,'Collated (corrected)'!$A$4:$A$195,$A19,'Collated (corrected)'!$D$4:$D$195,$B19)</f>
        <v>138.333333333333</v>
      </c>
      <c r="H19" s="21" t="n">
        <f aca="false">AVERAGEIFS('Collated (corrected)'!$H$4:$H$195,'Collated (corrected)'!$A$4:$A$195,$A19,'Collated (corrected)'!$D$4:$D$195,$B19)</f>
        <v>63.3333333333333</v>
      </c>
      <c r="I19" s="21" t="n">
        <f aca="false">AVERAGEIFS('Collated (corrected)'!$L$4:$L$195,'Collated (corrected)'!$A$4:$A$195,$A19,'Collated (corrected)'!$D$4:$D$195,$B19)</f>
        <v>28.6666666666667</v>
      </c>
      <c r="J19" s="22" t="n">
        <f aca="false">IF($B19=1,"",($M$3-G19)/$M$3)</f>
        <v>0.752238805970149</v>
      </c>
      <c r="K19" s="19" t="n">
        <f aca="false">I19*$B$71</f>
        <v>114.666666666667</v>
      </c>
      <c r="T19" s="19" t="n">
        <f aca="false">IF($A19="Wheat",$M$7,$M$8)</f>
        <v>101.333333333333</v>
      </c>
    </row>
    <row r="20" customFormat="false" ht="15" hidden="false" customHeight="true" outlineLevel="0" collapsed="false">
      <c r="A20" s="5" t="s">
        <v>17</v>
      </c>
      <c r="B20" s="5" t="n">
        <v>17</v>
      </c>
      <c r="C20" s="6" t="s">
        <v>25</v>
      </c>
      <c r="D20" s="6" t="s">
        <v>26</v>
      </c>
      <c r="E20" s="6" t="s">
        <v>27</v>
      </c>
      <c r="F20" s="5" t="n">
        <f aca="false">COUNTIFS('Collated (corrected)'!$A$4:$A$195,$A20,'Collated (corrected)'!$D$4:$D$195,$B20)</f>
        <v>3</v>
      </c>
      <c r="G20" s="20" t="n">
        <f aca="false">AVERAGEIFS('Collated (corrected)'!$K$4:$K$195,'Collated (corrected)'!$A$4:$A$195,$A20,'Collated (corrected)'!$D$4:$D$195,$B20)</f>
        <v>183.333333333333</v>
      </c>
      <c r="H20" s="21" t="n">
        <f aca="false">AVERAGEIFS('Collated (corrected)'!$H$4:$H$195,'Collated (corrected)'!$A$4:$A$195,$A20,'Collated (corrected)'!$D$4:$D$195,$B20)</f>
        <v>56.6666666666667</v>
      </c>
      <c r="I20" s="21" t="n">
        <f aca="false">AVERAGEIFS('Collated (corrected)'!$L$4:$L$195,'Collated (corrected)'!$A$4:$A$195,$A20,'Collated (corrected)'!$D$4:$D$195,$B20)</f>
        <v>25</v>
      </c>
      <c r="J20" s="22" t="n">
        <f aca="false">IF($B20=1,"",($M$3-G20)/$M$3)</f>
        <v>0.671641791044776</v>
      </c>
      <c r="K20" s="19" t="n">
        <f aca="false">I20*$B$71</f>
        <v>100</v>
      </c>
      <c r="T20" s="19" t="n">
        <f aca="false">IF($A20="Wheat",$M$7,$M$8)</f>
        <v>101.333333333333</v>
      </c>
    </row>
    <row r="21" customFormat="false" ht="15" hidden="false" customHeight="true" outlineLevel="0" collapsed="false">
      <c r="A21" s="5" t="s">
        <v>17</v>
      </c>
      <c r="B21" s="5" t="n">
        <v>18</v>
      </c>
      <c r="C21" s="6" t="s">
        <v>62</v>
      </c>
      <c r="D21" s="6" t="s">
        <v>24</v>
      </c>
      <c r="E21" s="6" t="s">
        <v>22</v>
      </c>
      <c r="F21" s="5" t="n">
        <f aca="false">COUNTIFS('Collated (corrected)'!$A$4:$A$195,$A21,'Collated (corrected)'!$D$4:$D$195,$B21)</f>
        <v>3</v>
      </c>
      <c r="G21" s="20" t="n">
        <f aca="false">AVERAGEIFS('Collated (corrected)'!$K$4:$K$195,'Collated (corrected)'!$A$4:$A$195,$A21,'Collated (corrected)'!$D$4:$D$195,$B21)</f>
        <v>111.666666666667</v>
      </c>
      <c r="H21" s="21" t="n">
        <f aca="false">AVERAGEIFS('Collated (corrected)'!$H$4:$H$195,'Collated (corrected)'!$A$4:$A$195,$A21,'Collated (corrected)'!$D$4:$D$195,$B21)</f>
        <v>8.33333333333333</v>
      </c>
      <c r="I21" s="21" t="n">
        <f aca="false">AVERAGEIFS('Collated (corrected)'!$L$4:$L$195,'Collated (corrected)'!$A$4:$A$195,$A21,'Collated (corrected)'!$D$4:$D$195,$B21)</f>
        <v>28.3333333333333</v>
      </c>
      <c r="J21" s="22" t="n">
        <f aca="false">IF($B21=1,"",($M$3-G21)/$M$3)</f>
        <v>0.8</v>
      </c>
      <c r="K21" s="19" t="n">
        <f aca="false">I21*$B$71</f>
        <v>113.333333333333</v>
      </c>
      <c r="T21" s="19" t="n">
        <f aca="false">IF($A21="Wheat",$M$7,$M$8)</f>
        <v>101.333333333333</v>
      </c>
    </row>
    <row r="22" customFormat="false" ht="15" hidden="false" customHeight="true" outlineLevel="0" collapsed="false">
      <c r="A22" s="5" t="s">
        <v>17</v>
      </c>
      <c r="B22" s="5" t="n">
        <v>19</v>
      </c>
      <c r="C22" s="6" t="s">
        <v>70</v>
      </c>
      <c r="D22" s="6" t="s">
        <v>24</v>
      </c>
      <c r="E22" s="6" t="s">
        <v>54</v>
      </c>
      <c r="F22" s="5" t="n">
        <f aca="false">COUNTIFS('Collated (corrected)'!$A$4:$A$195,$A22,'Collated (corrected)'!$D$4:$D$195,$B22)</f>
        <v>3</v>
      </c>
      <c r="G22" s="20" t="n">
        <f aca="false">AVERAGEIFS('Collated (corrected)'!$K$4:$K$195,'Collated (corrected)'!$A$4:$A$195,$A22,'Collated (corrected)'!$D$4:$D$195,$B22)</f>
        <v>171.666666666667</v>
      </c>
      <c r="H22" s="21" t="n">
        <f aca="false">AVERAGEIFS('Collated (corrected)'!$H$4:$H$195,'Collated (corrected)'!$A$4:$A$195,$A22,'Collated (corrected)'!$D$4:$D$195,$B22)</f>
        <v>3.33333333333333</v>
      </c>
      <c r="I22" s="21" t="n">
        <f aca="false">AVERAGEIFS('Collated (corrected)'!$L$4:$L$195,'Collated (corrected)'!$A$4:$A$195,$A22,'Collated (corrected)'!$D$4:$D$195,$B22)</f>
        <v>28.3333333333333</v>
      </c>
      <c r="J22" s="22" t="n">
        <f aca="false">IF($B22=1,"",($M$3-G22)/$M$3)</f>
        <v>0.692537313432836</v>
      </c>
      <c r="K22" s="19" t="n">
        <f aca="false">I22*$B$71</f>
        <v>113.333333333333</v>
      </c>
      <c r="T22" s="19" t="n">
        <f aca="false">IF($A22="Wheat",$M$7,$M$8)</f>
        <v>101.333333333333</v>
      </c>
    </row>
    <row r="23" customFormat="false" ht="15" hidden="false" customHeight="true" outlineLevel="0" collapsed="false">
      <c r="A23" s="5" t="s">
        <v>17</v>
      </c>
      <c r="B23" s="5" t="n">
        <v>20</v>
      </c>
      <c r="C23" s="6" t="s">
        <v>30</v>
      </c>
      <c r="D23" s="6" t="s">
        <v>26</v>
      </c>
      <c r="E23" s="6" t="s">
        <v>22</v>
      </c>
      <c r="F23" s="5" t="n">
        <f aca="false">COUNTIFS('Collated (corrected)'!$A$4:$A$195,$A23,'Collated (corrected)'!$D$4:$D$195,$B23)</f>
        <v>3</v>
      </c>
      <c r="G23" s="20" t="n">
        <f aca="false">AVERAGEIFS('Collated (corrected)'!$K$4:$K$195,'Collated (corrected)'!$A$4:$A$195,$A23,'Collated (corrected)'!$D$4:$D$195,$B23)</f>
        <v>73.3333333333333</v>
      </c>
      <c r="H23" s="21" t="n">
        <f aca="false">AVERAGEIFS('Collated (corrected)'!$H$4:$H$195,'Collated (corrected)'!$A$4:$A$195,$A23,'Collated (corrected)'!$D$4:$D$195,$B23)</f>
        <v>0</v>
      </c>
      <c r="I23" s="21" t="n">
        <f aca="false">AVERAGEIFS('Collated (corrected)'!$L$4:$L$195,'Collated (corrected)'!$A$4:$A$195,$A23,'Collated (corrected)'!$D$4:$D$195,$B23)</f>
        <v>23</v>
      </c>
      <c r="J23" s="22" t="n">
        <f aca="false">IF($B23=1,"",($M$3-G23)/$M$3)</f>
        <v>0.868656716417911</v>
      </c>
      <c r="K23" s="19" t="n">
        <f aca="false">I23*$B$71</f>
        <v>92</v>
      </c>
      <c r="T23" s="19" t="n">
        <f aca="false">IF($A23="Wheat",$M$7,$M$8)</f>
        <v>101.333333333333</v>
      </c>
    </row>
    <row r="24" customFormat="false" ht="15" hidden="false" customHeight="true" outlineLevel="0" collapsed="false">
      <c r="A24" s="5" t="s">
        <v>17</v>
      </c>
      <c r="B24" s="5" t="n">
        <v>21</v>
      </c>
      <c r="C24" s="6" t="s">
        <v>40</v>
      </c>
      <c r="D24" s="6" t="s">
        <v>32</v>
      </c>
      <c r="E24" s="6" t="s">
        <v>20</v>
      </c>
      <c r="F24" s="5" t="n">
        <f aca="false">COUNTIFS('Collated (corrected)'!$A$4:$A$195,$A24,'Collated (corrected)'!$D$4:$D$195,$B24)</f>
        <v>3</v>
      </c>
      <c r="G24" s="20" t="n">
        <f aca="false">AVERAGEIFS('Collated (corrected)'!$K$4:$K$195,'Collated (corrected)'!$A$4:$A$195,$A24,'Collated (corrected)'!$D$4:$D$195,$B24)</f>
        <v>83.3333333333333</v>
      </c>
      <c r="H24" s="21" t="n">
        <f aca="false">AVERAGEIFS('Collated (corrected)'!$H$4:$H$195,'Collated (corrected)'!$A$4:$A$195,$A24,'Collated (corrected)'!$D$4:$D$195,$B24)</f>
        <v>0</v>
      </c>
      <c r="I24" s="21" t="n">
        <f aca="false">AVERAGEIFS('Collated (corrected)'!$L$4:$L$195,'Collated (corrected)'!$A$4:$A$195,$A24,'Collated (corrected)'!$D$4:$D$195,$B24)</f>
        <v>24.6666666666667</v>
      </c>
      <c r="J24" s="22" t="n">
        <f aca="false">IF($B24=1,"",($M$3-G24)/$M$3)</f>
        <v>0.850746268656716</v>
      </c>
      <c r="K24" s="19" t="n">
        <f aca="false">I24*$B$71</f>
        <v>98.6666666666667</v>
      </c>
      <c r="T24" s="19" t="n">
        <f aca="false">IF($A24="Wheat",$M$7,$M$8)</f>
        <v>101.333333333333</v>
      </c>
    </row>
    <row r="25" customFormat="false" ht="15" hidden="false" customHeight="true" outlineLevel="0" collapsed="false">
      <c r="A25" s="5" t="s">
        <v>17</v>
      </c>
      <c r="B25" s="5" t="n">
        <v>22</v>
      </c>
      <c r="C25" s="6" t="s">
        <v>34</v>
      </c>
      <c r="D25" s="6" t="s">
        <v>35</v>
      </c>
      <c r="E25" s="6" t="s">
        <v>20</v>
      </c>
      <c r="F25" s="5" t="n">
        <f aca="false">COUNTIFS('Collated (corrected)'!$A$4:$A$195,$A25,'Collated (corrected)'!$D$4:$D$195,$B25)</f>
        <v>3</v>
      </c>
      <c r="G25" s="20" t="n">
        <f aca="false">AVERAGEIFS('Collated (corrected)'!$K$4:$K$195,'Collated (corrected)'!$A$4:$A$195,$A25,'Collated (corrected)'!$D$4:$D$195,$B25)</f>
        <v>171.666666666667</v>
      </c>
      <c r="H25" s="21" t="n">
        <f aca="false">AVERAGEIFS('Collated (corrected)'!$H$4:$H$195,'Collated (corrected)'!$A$4:$A$195,$A25,'Collated (corrected)'!$D$4:$D$195,$B25)</f>
        <v>0</v>
      </c>
      <c r="I25" s="21" t="n">
        <f aca="false">AVERAGEIFS('Collated (corrected)'!$L$4:$L$195,'Collated (corrected)'!$A$4:$A$195,$A25,'Collated (corrected)'!$D$4:$D$195,$B25)</f>
        <v>25</v>
      </c>
      <c r="J25" s="22" t="n">
        <f aca="false">IF($B25=1,"",($M$3-G25)/$M$3)</f>
        <v>0.692537313432836</v>
      </c>
      <c r="K25" s="19" t="n">
        <f aca="false">I25*$B$71</f>
        <v>100</v>
      </c>
      <c r="T25" s="19" t="n">
        <f aca="false">IF($A25="Wheat",$M$7,$M$8)</f>
        <v>101.333333333333</v>
      </c>
    </row>
    <row r="26" customFormat="false" ht="15" hidden="false" customHeight="true" outlineLevel="0" collapsed="false">
      <c r="A26" s="5" t="s">
        <v>17</v>
      </c>
      <c r="B26" s="5" t="n">
        <v>23</v>
      </c>
      <c r="C26" s="6" t="s">
        <v>46</v>
      </c>
      <c r="D26" s="6" t="s">
        <v>32</v>
      </c>
      <c r="E26" s="6" t="s">
        <v>22</v>
      </c>
      <c r="F26" s="5" t="n">
        <f aca="false">COUNTIFS('Collated (corrected)'!$A$4:$A$195,$A26,'Collated (corrected)'!$D$4:$D$195,$B26)</f>
        <v>3</v>
      </c>
      <c r="G26" s="20" t="n">
        <f aca="false">AVERAGEIFS('Collated (corrected)'!$K$4:$K$195,'Collated (corrected)'!$A$4:$A$195,$A26,'Collated (corrected)'!$D$4:$D$195,$B26)</f>
        <v>106.666666666667</v>
      </c>
      <c r="H26" s="21" t="n">
        <f aca="false">AVERAGEIFS('Collated (corrected)'!$H$4:$H$195,'Collated (corrected)'!$A$4:$A$195,$A26,'Collated (corrected)'!$D$4:$D$195,$B26)</f>
        <v>6.66666666666667</v>
      </c>
      <c r="I26" s="21" t="n">
        <f aca="false">AVERAGEIFS('Collated (corrected)'!$L$4:$L$195,'Collated (corrected)'!$A$4:$A$195,$A26,'Collated (corrected)'!$D$4:$D$195,$B26)</f>
        <v>27</v>
      </c>
      <c r="J26" s="22" t="n">
        <f aca="false">IF($B26=1,"",($M$3-G26)/$M$3)</f>
        <v>0.808955223880597</v>
      </c>
      <c r="K26" s="19" t="n">
        <f aca="false">I26*$B$71</f>
        <v>108</v>
      </c>
      <c r="T26" s="19" t="n">
        <f aca="false">IF($A26="Wheat",$M$7,$M$8)</f>
        <v>101.333333333333</v>
      </c>
    </row>
    <row r="27" customFormat="false" ht="15" hidden="false" customHeight="true" outlineLevel="0" collapsed="false">
      <c r="A27" s="5" t="s">
        <v>17</v>
      </c>
      <c r="B27" s="5" t="n">
        <v>24</v>
      </c>
      <c r="C27" s="6" t="s">
        <v>23</v>
      </c>
      <c r="D27" s="6" t="s">
        <v>20</v>
      </c>
      <c r="E27" s="6" t="s">
        <v>24</v>
      </c>
      <c r="F27" s="5" t="n">
        <f aca="false">COUNTIFS('Collated (corrected)'!$A$4:$A$195,$A27,'Collated (corrected)'!$D$4:$D$195,$B27)</f>
        <v>3</v>
      </c>
      <c r="G27" s="20" t="n">
        <f aca="false">AVERAGEIFS('Collated (corrected)'!$K$4:$K$195,'Collated (corrected)'!$A$4:$A$195,$A27,'Collated (corrected)'!$D$4:$D$195,$B27)</f>
        <v>273.333333333333</v>
      </c>
      <c r="H27" s="21" t="n">
        <f aca="false">AVERAGEIFS('Collated (corrected)'!$H$4:$H$195,'Collated (corrected)'!$A$4:$A$195,$A27,'Collated (corrected)'!$D$4:$D$195,$B27)</f>
        <v>73.3333333333333</v>
      </c>
      <c r="I27" s="21" t="n">
        <f aca="false">AVERAGEIFS('Collated (corrected)'!$L$4:$L$195,'Collated (corrected)'!$A$4:$A$195,$A27,'Collated (corrected)'!$D$4:$D$195,$B27)</f>
        <v>32</v>
      </c>
      <c r="J27" s="22" t="n">
        <f aca="false">IF($B27=1,"",($M$3-G27)/$M$3)</f>
        <v>0.51044776119403</v>
      </c>
      <c r="K27" s="19" t="n">
        <f aca="false">I27*$B$71</f>
        <v>128</v>
      </c>
      <c r="T27" s="19" t="n">
        <f aca="false">IF($A27="Wheat",$M$7,$M$8)</f>
        <v>101.333333333333</v>
      </c>
    </row>
    <row r="28" customFormat="false" ht="15" hidden="false" customHeight="true" outlineLevel="0" collapsed="false">
      <c r="A28" s="5" t="s">
        <v>17</v>
      </c>
      <c r="B28" s="5" t="n">
        <v>25</v>
      </c>
      <c r="C28" s="6" t="s">
        <v>63</v>
      </c>
      <c r="D28" s="6" t="s">
        <v>64</v>
      </c>
      <c r="E28" s="6" t="s">
        <v>22</v>
      </c>
      <c r="F28" s="5" t="n">
        <f aca="false">COUNTIFS('Collated (corrected)'!$A$4:$A$195,$A28,'Collated (corrected)'!$D$4:$D$195,$B28)</f>
        <v>3</v>
      </c>
      <c r="G28" s="20" t="n">
        <f aca="false">AVERAGEIFS('Collated (corrected)'!$K$4:$K$195,'Collated (corrected)'!$A$4:$A$195,$A28,'Collated (corrected)'!$D$4:$D$195,$B28)</f>
        <v>155</v>
      </c>
      <c r="H28" s="21" t="n">
        <f aca="false">AVERAGEIFS('Collated (corrected)'!$H$4:$H$195,'Collated (corrected)'!$A$4:$A$195,$A28,'Collated (corrected)'!$D$4:$D$195,$B28)</f>
        <v>5</v>
      </c>
      <c r="I28" s="21" t="n">
        <f aca="false">AVERAGEIFS('Collated (corrected)'!$L$4:$L$195,'Collated (corrected)'!$A$4:$A$195,$A28,'Collated (corrected)'!$D$4:$D$195,$B28)</f>
        <v>27</v>
      </c>
      <c r="J28" s="22" t="n">
        <f aca="false">IF($B28=1,"",($M$3-G28)/$M$3)</f>
        <v>0.722388059701493</v>
      </c>
      <c r="K28" s="19" t="n">
        <f aca="false">I28*$B$71</f>
        <v>108</v>
      </c>
      <c r="T28" s="19" t="n">
        <f aca="false">IF($A28="Wheat",$M$7,$M$8)</f>
        <v>101.333333333333</v>
      </c>
    </row>
    <row r="29" customFormat="false" ht="15" hidden="false" customHeight="true" outlineLevel="0" collapsed="false">
      <c r="A29" s="5" t="s">
        <v>17</v>
      </c>
      <c r="B29" s="5" t="n">
        <v>26</v>
      </c>
      <c r="C29" s="6" t="s">
        <v>36</v>
      </c>
      <c r="D29" s="6" t="s">
        <v>37</v>
      </c>
      <c r="E29" s="6" t="s">
        <v>20</v>
      </c>
      <c r="F29" s="5" t="n">
        <f aca="false">COUNTIFS('Collated (corrected)'!$A$4:$A$195,$A29,'Collated (corrected)'!$D$4:$D$195,$B29)</f>
        <v>3</v>
      </c>
      <c r="G29" s="20" t="n">
        <f aca="false">AVERAGEIFS('Collated (corrected)'!$K$4:$K$195,'Collated (corrected)'!$A$4:$A$195,$A29,'Collated (corrected)'!$D$4:$D$195,$B29)</f>
        <v>156.666666666667</v>
      </c>
      <c r="H29" s="21" t="n">
        <f aca="false">AVERAGEIFS('Collated (corrected)'!$H$4:$H$195,'Collated (corrected)'!$A$4:$A$195,$A29,'Collated (corrected)'!$D$4:$D$195,$B29)</f>
        <v>1.66666666666667</v>
      </c>
      <c r="I29" s="21" t="n">
        <f aca="false">AVERAGEIFS('Collated (corrected)'!$L$4:$L$195,'Collated (corrected)'!$A$4:$A$195,$A29,'Collated (corrected)'!$D$4:$D$195,$B29)</f>
        <v>27.3333333333333</v>
      </c>
      <c r="J29" s="22" t="n">
        <f aca="false">IF($B29=1,"",($M$3-G29)/$M$3)</f>
        <v>0.719402985074627</v>
      </c>
      <c r="K29" s="19" t="n">
        <f aca="false">I29*$B$71</f>
        <v>109.333333333333</v>
      </c>
      <c r="T29" s="19" t="n">
        <f aca="false">IF($A29="Wheat",$M$7,$M$8)</f>
        <v>101.333333333333</v>
      </c>
    </row>
    <row r="30" customFormat="false" ht="15" hidden="false" customHeight="true" outlineLevel="0" collapsed="false">
      <c r="A30" s="5" t="s">
        <v>17</v>
      </c>
      <c r="B30" s="5" t="n">
        <v>27</v>
      </c>
      <c r="C30" s="6" t="s">
        <v>21</v>
      </c>
      <c r="D30" s="6" t="s">
        <v>20</v>
      </c>
      <c r="E30" s="6" t="s">
        <v>22</v>
      </c>
      <c r="F30" s="5" t="n">
        <f aca="false">COUNTIFS('Collated (corrected)'!$A$4:$A$195,$A30,'Collated (corrected)'!$D$4:$D$195,$B30)</f>
        <v>3</v>
      </c>
      <c r="G30" s="20" t="n">
        <f aca="false">AVERAGEIFS('Collated (corrected)'!$K$4:$K$195,'Collated (corrected)'!$A$4:$A$195,$A30,'Collated (corrected)'!$D$4:$D$195,$B30)</f>
        <v>196.666666666667</v>
      </c>
      <c r="H30" s="21" t="n">
        <f aca="false">AVERAGEIFS('Collated (corrected)'!$H$4:$H$195,'Collated (corrected)'!$A$4:$A$195,$A30,'Collated (corrected)'!$D$4:$D$195,$B30)</f>
        <v>3.33333333333333</v>
      </c>
      <c r="I30" s="21" t="n">
        <f aca="false">AVERAGEIFS('Collated (corrected)'!$L$4:$L$195,'Collated (corrected)'!$A$4:$A$195,$A30,'Collated (corrected)'!$D$4:$D$195,$B30)</f>
        <v>20</v>
      </c>
      <c r="J30" s="22" t="n">
        <f aca="false">IF($B30=1,"",($M$3-G30)/$M$3)</f>
        <v>0.647761194029851</v>
      </c>
      <c r="K30" s="19" t="n">
        <f aca="false">I30*$B$71</f>
        <v>80</v>
      </c>
      <c r="T30" s="19" t="n">
        <f aca="false">IF($A30="Wheat",$M$7,$M$8)</f>
        <v>101.333333333333</v>
      </c>
    </row>
    <row r="31" customFormat="false" ht="15" hidden="false" customHeight="true" outlineLevel="0" collapsed="false">
      <c r="A31" s="5" t="s">
        <v>17</v>
      </c>
      <c r="B31" s="5" t="n">
        <v>28</v>
      </c>
      <c r="C31" s="6" t="s">
        <v>74</v>
      </c>
      <c r="D31" s="6" t="s">
        <v>20</v>
      </c>
      <c r="E31" s="6" t="s">
        <v>75</v>
      </c>
      <c r="F31" s="5" t="n">
        <f aca="false">COUNTIFS('Collated (corrected)'!$A$4:$A$195,$A31,'Collated (corrected)'!$D$4:$D$195,$B31)</f>
        <v>3</v>
      </c>
      <c r="G31" s="20" t="n">
        <f aca="false">AVERAGEIFS('Collated (corrected)'!$K$4:$K$195,'Collated (corrected)'!$A$4:$A$195,$A31,'Collated (corrected)'!$D$4:$D$195,$B31)</f>
        <v>258.333333333333</v>
      </c>
      <c r="H31" s="21" t="n">
        <f aca="false">AVERAGEIFS('Collated (corrected)'!$H$4:$H$195,'Collated (corrected)'!$A$4:$A$195,$A31,'Collated (corrected)'!$D$4:$D$195,$B31)</f>
        <v>15</v>
      </c>
      <c r="I31" s="21" t="n">
        <f aca="false">AVERAGEIFS('Collated (corrected)'!$L$4:$L$195,'Collated (corrected)'!$A$4:$A$195,$A31,'Collated (corrected)'!$D$4:$D$195,$B31)</f>
        <v>22.3333333333333</v>
      </c>
      <c r="J31" s="22" t="n">
        <f aca="false">IF($B31=1,"",($M$3-G31)/$M$3)</f>
        <v>0.537313432835821</v>
      </c>
      <c r="K31" s="19" t="n">
        <f aca="false">I31*$B$71</f>
        <v>89.3333333333333</v>
      </c>
      <c r="T31" s="19" t="n">
        <f aca="false">IF($A31="Wheat",$M$7,$M$8)</f>
        <v>101.333333333333</v>
      </c>
    </row>
    <row r="32" customFormat="false" ht="15" hidden="false" customHeight="true" outlineLevel="0" collapsed="false">
      <c r="A32" s="5" t="s">
        <v>17</v>
      </c>
      <c r="B32" s="5" t="n">
        <v>29</v>
      </c>
      <c r="C32" s="6" t="s">
        <v>38</v>
      </c>
      <c r="D32" s="6" t="s">
        <v>39</v>
      </c>
      <c r="E32" s="6" t="s">
        <v>20</v>
      </c>
      <c r="F32" s="5" t="n">
        <f aca="false">COUNTIFS('Collated (corrected)'!$A$4:$A$195,$A32,'Collated (corrected)'!$D$4:$D$195,$B32)</f>
        <v>3</v>
      </c>
      <c r="G32" s="20" t="n">
        <f aca="false">AVERAGEIFS('Collated (corrected)'!$K$4:$K$195,'Collated (corrected)'!$A$4:$A$195,$A32,'Collated (corrected)'!$D$4:$D$195,$B32)</f>
        <v>296.666666666667</v>
      </c>
      <c r="H32" s="21" t="n">
        <f aca="false">AVERAGEIFS('Collated (corrected)'!$H$4:$H$195,'Collated (corrected)'!$A$4:$A$195,$A32,'Collated (corrected)'!$D$4:$D$195,$B32)</f>
        <v>6.66666666666667</v>
      </c>
      <c r="I32" s="21" t="n">
        <f aca="false">AVERAGEIFS('Collated (corrected)'!$L$4:$L$195,'Collated (corrected)'!$A$4:$A$195,$A32,'Collated (corrected)'!$D$4:$D$195,$B32)</f>
        <v>27.3333333333333</v>
      </c>
      <c r="J32" s="22" t="n">
        <f aca="false">IF($B32=1,"",($M$3-G32)/$M$3)</f>
        <v>0.46865671641791</v>
      </c>
      <c r="K32" s="19" t="n">
        <f aca="false">I32*$B$71</f>
        <v>109.333333333333</v>
      </c>
      <c r="T32" s="19" t="n">
        <f aca="false">IF($A32="Wheat",$M$7,$M$8)</f>
        <v>101.333333333333</v>
      </c>
    </row>
    <row r="33" customFormat="false" ht="15" hidden="false" customHeight="true" outlineLevel="0" collapsed="false">
      <c r="A33" s="5" t="s">
        <v>17</v>
      </c>
      <c r="B33" s="5" t="n">
        <v>30</v>
      </c>
      <c r="C33" s="6" t="s">
        <v>47</v>
      </c>
      <c r="D33" s="6" t="s">
        <v>48</v>
      </c>
      <c r="E33" s="6" t="s">
        <v>49</v>
      </c>
      <c r="F33" s="5" t="n">
        <f aca="false">COUNTIFS('Collated (corrected)'!$A$4:$A$195,$A33,'Collated (corrected)'!$D$4:$D$195,$B33)</f>
        <v>3</v>
      </c>
      <c r="G33" s="20" t="n">
        <f aca="false">AVERAGEIFS('Collated (corrected)'!$K$4:$K$195,'Collated (corrected)'!$A$4:$A$195,$A33,'Collated (corrected)'!$D$4:$D$195,$B33)</f>
        <v>131.666666666667</v>
      </c>
      <c r="H33" s="21" t="n">
        <f aca="false">AVERAGEIFS('Collated (corrected)'!$H$4:$H$195,'Collated (corrected)'!$A$4:$A$195,$A33,'Collated (corrected)'!$D$4:$D$195,$B33)</f>
        <v>5</v>
      </c>
      <c r="I33" s="21" t="n">
        <f aca="false">AVERAGEIFS('Collated (corrected)'!$L$4:$L$195,'Collated (corrected)'!$A$4:$A$195,$A33,'Collated (corrected)'!$D$4:$D$195,$B33)</f>
        <v>26</v>
      </c>
      <c r="J33" s="22" t="n">
        <f aca="false">IF($B33=1,"",($M$3-G33)/$M$3)</f>
        <v>0.764179104477612</v>
      </c>
      <c r="K33" s="19" t="n">
        <f aca="false">I33*$B$71</f>
        <v>104</v>
      </c>
      <c r="T33" s="19" t="n">
        <f aca="false">IF($A33="Wheat",$M$7,$M$8)</f>
        <v>101.333333333333</v>
      </c>
    </row>
    <row r="34" customFormat="false" ht="15" hidden="false" customHeight="true" outlineLevel="0" collapsed="false">
      <c r="A34" s="5" t="s">
        <v>17</v>
      </c>
      <c r="B34" s="5" t="n">
        <v>31</v>
      </c>
      <c r="C34" s="6" t="s">
        <v>31</v>
      </c>
      <c r="D34" s="6" t="s">
        <v>32</v>
      </c>
      <c r="E34" s="6" t="s">
        <v>33</v>
      </c>
      <c r="F34" s="5" t="n">
        <f aca="false">COUNTIFS('Collated (corrected)'!$A$4:$A$195,$A34,'Collated (corrected)'!$D$4:$D$195,$B34)</f>
        <v>3</v>
      </c>
      <c r="G34" s="20" t="n">
        <f aca="false">AVERAGEIFS('Collated (corrected)'!$K$4:$K$195,'Collated (corrected)'!$A$4:$A$195,$A34,'Collated (corrected)'!$D$4:$D$195,$B34)</f>
        <v>73.3333333333333</v>
      </c>
      <c r="H34" s="21" t="n">
        <f aca="false">AVERAGEIFS('Collated (corrected)'!$H$4:$H$195,'Collated (corrected)'!$A$4:$A$195,$A34,'Collated (corrected)'!$D$4:$D$195,$B34)</f>
        <v>1.66666666666667</v>
      </c>
      <c r="I34" s="21" t="n">
        <f aca="false">AVERAGEIFS('Collated (corrected)'!$L$4:$L$195,'Collated (corrected)'!$A$4:$A$195,$A34,'Collated (corrected)'!$D$4:$D$195,$B34)</f>
        <v>22</v>
      </c>
      <c r="J34" s="22" t="n">
        <f aca="false">IF($B34=1,"",($M$3-G34)/$M$3)</f>
        <v>0.868656716417911</v>
      </c>
      <c r="K34" s="19" t="n">
        <f aca="false">I34*$B$71</f>
        <v>88</v>
      </c>
      <c r="T34" s="19" t="n">
        <f aca="false">IF($A34="Wheat",$M$7,$M$8)</f>
        <v>101.333333333333</v>
      </c>
    </row>
    <row r="35" customFormat="false" ht="15" hidden="false" customHeight="true" outlineLevel="0" collapsed="false">
      <c r="A35" s="5" t="s">
        <v>17</v>
      </c>
      <c r="B35" s="5" t="n">
        <v>32</v>
      </c>
      <c r="C35" s="6" t="s">
        <v>66</v>
      </c>
      <c r="D35" s="6" t="s">
        <v>37</v>
      </c>
      <c r="E35" s="6" t="s">
        <v>20</v>
      </c>
      <c r="F35" s="5" t="n">
        <f aca="false">COUNTIFS('Collated (corrected)'!$A$4:$A$195,$A35,'Collated (corrected)'!$D$4:$D$195,$B35)</f>
        <v>3</v>
      </c>
      <c r="G35" s="20" t="n">
        <f aca="false">AVERAGEIFS('Collated (corrected)'!$K$4:$K$195,'Collated (corrected)'!$A$4:$A$195,$A35,'Collated (corrected)'!$D$4:$D$195,$B35)</f>
        <v>185</v>
      </c>
      <c r="H35" s="21" t="n">
        <f aca="false">AVERAGEIFS('Collated (corrected)'!$H$4:$H$195,'Collated (corrected)'!$A$4:$A$195,$A35,'Collated (corrected)'!$D$4:$D$195,$B35)</f>
        <v>1.66666666666667</v>
      </c>
      <c r="I35" s="21" t="n">
        <f aca="false">AVERAGEIFS('Collated (corrected)'!$L$4:$L$195,'Collated (corrected)'!$A$4:$A$195,$A35,'Collated (corrected)'!$D$4:$D$195,$B35)</f>
        <v>25</v>
      </c>
      <c r="J35" s="22" t="n">
        <f aca="false">IF($B35=1,"",($M$3-G35)/$M$3)</f>
        <v>0.668656716417911</v>
      </c>
      <c r="K35" s="19" t="n">
        <f aca="false">I35*$B$71</f>
        <v>100</v>
      </c>
      <c r="T35" s="19" t="n">
        <f aca="false">IF($A35="Wheat",$M$7,$M$8)</f>
        <v>101.333333333333</v>
      </c>
    </row>
    <row r="36" customFormat="false" ht="15" hidden="false" customHeight="true" outlineLevel="0" collapsed="false">
      <c r="A36" s="8" t="s">
        <v>88</v>
      </c>
      <c r="B36" s="8" t="n">
        <v>1</v>
      </c>
      <c r="C36" s="9" t="s">
        <v>71</v>
      </c>
      <c r="D36" s="9" t="s">
        <v>20</v>
      </c>
      <c r="E36" s="9" t="s">
        <v>20</v>
      </c>
      <c r="F36" s="8" t="n">
        <f aca="false">COUNTIFS('Collated (corrected)'!$A$4:$A$195,$A36,'Collated (corrected)'!$D$4:$D$195,$B36)</f>
        <v>3</v>
      </c>
      <c r="G36" s="16" t="n">
        <f aca="false">AVERAGEIFS('Collated (corrected)'!$K$4:$K$195,'Collated (corrected)'!$A$4:$A$195,$A36,'Collated (corrected)'!$D$4:$D$195,$B36)</f>
        <v>591.666666666667</v>
      </c>
      <c r="H36" s="17" t="n">
        <f aca="false">AVERAGEIFS('Collated (corrected)'!$H$4:$H$195,'Collated (corrected)'!$A$4:$A$195,$A36,'Collated (corrected)'!$D$4:$D$195,$B36)</f>
        <v>0</v>
      </c>
      <c r="I36" s="17" t="n">
        <f aca="false">AVERAGEIFS('Collated (corrected)'!$L$4:$L$195,'Collated (corrected)'!$A$4:$A$195,$A36,'Collated (corrected)'!$D$4:$D$195,$B36)</f>
        <v>17.3333333333333</v>
      </c>
      <c r="J36" s="18" t="str">
        <f aca="false">IF($B36=1,"",($M$4-G36)/$M$4)</f>
        <v/>
      </c>
      <c r="K36" s="19" t="n">
        <f aca="false">I36*$B$71</f>
        <v>69.3333333333333</v>
      </c>
      <c r="T36" s="19" t="n">
        <f aca="false">IF($A36="Wheat",$M$7,$M$8)</f>
        <v>69.3333333333333</v>
      </c>
    </row>
    <row r="37" customFormat="false" ht="15" hidden="false" customHeight="true" outlineLevel="0" collapsed="false">
      <c r="A37" s="5" t="s">
        <v>88</v>
      </c>
      <c r="B37" s="5" t="n">
        <v>2</v>
      </c>
      <c r="C37" s="6" t="s">
        <v>107</v>
      </c>
      <c r="D37" s="6" t="s">
        <v>108</v>
      </c>
      <c r="E37" s="6" t="s">
        <v>20</v>
      </c>
      <c r="F37" s="5" t="n">
        <f aca="false">COUNTIFS('Collated (corrected)'!$A$4:$A$195,$A37,'Collated (corrected)'!$D$4:$D$195,$B37)</f>
        <v>3</v>
      </c>
      <c r="G37" s="20" t="n">
        <f aca="false">AVERAGEIFS('Collated (corrected)'!$K$4:$K$195,'Collated (corrected)'!$A$4:$A$195,$A37,'Collated (corrected)'!$D$4:$D$195,$B37)</f>
        <v>163.333333333333</v>
      </c>
      <c r="H37" s="21" t="n">
        <f aca="false">AVERAGEIFS('Collated (corrected)'!$H$4:$H$195,'Collated (corrected)'!$A$4:$A$195,$A37,'Collated (corrected)'!$D$4:$D$195,$B37)</f>
        <v>0</v>
      </c>
      <c r="I37" s="21" t="n">
        <f aca="false">AVERAGEIFS('Collated (corrected)'!$L$4:$L$195,'Collated (corrected)'!$A$4:$A$195,$A37,'Collated (corrected)'!$D$4:$D$195,$B37)</f>
        <v>10</v>
      </c>
      <c r="J37" s="22" t="n">
        <f aca="false">IF($B37=1,"",($M$4-G37)/$M$4)</f>
        <v>0.723943661971831</v>
      </c>
      <c r="K37" s="19" t="n">
        <f aca="false">I37*$B$71</f>
        <v>40</v>
      </c>
      <c r="T37" s="19" t="n">
        <f aca="false">IF($A37="Wheat",$M$7,$M$8)</f>
        <v>69.3333333333333</v>
      </c>
    </row>
    <row r="38" customFormat="false" ht="15" hidden="false" customHeight="true" outlineLevel="0" collapsed="false">
      <c r="A38" s="5" t="s">
        <v>88</v>
      </c>
      <c r="B38" s="5" t="n">
        <v>3</v>
      </c>
      <c r="C38" s="6" t="s">
        <v>52</v>
      </c>
      <c r="D38" s="6" t="s">
        <v>24</v>
      </c>
      <c r="E38" s="6" t="s">
        <v>20</v>
      </c>
      <c r="F38" s="5" t="n">
        <f aca="false">COUNTIFS('Collated (corrected)'!$A$4:$A$195,$A38,'Collated (corrected)'!$D$4:$D$195,$B38)</f>
        <v>3</v>
      </c>
      <c r="G38" s="20" t="n">
        <f aca="false">AVERAGEIFS('Collated (corrected)'!$K$4:$K$195,'Collated (corrected)'!$A$4:$A$195,$A38,'Collated (corrected)'!$D$4:$D$195,$B38)</f>
        <v>180</v>
      </c>
      <c r="H38" s="21" t="n">
        <f aca="false">AVERAGEIFS('Collated (corrected)'!$H$4:$H$195,'Collated (corrected)'!$A$4:$A$195,$A38,'Collated (corrected)'!$D$4:$D$195,$B38)</f>
        <v>0</v>
      </c>
      <c r="I38" s="21" t="n">
        <f aca="false">AVERAGEIFS('Collated (corrected)'!$L$4:$L$195,'Collated (corrected)'!$A$4:$A$195,$A38,'Collated (corrected)'!$D$4:$D$195,$B38)</f>
        <v>18.6666666666667</v>
      </c>
      <c r="J38" s="22" t="n">
        <f aca="false">IF($B38=1,"",($M$4-G38)/$M$4)</f>
        <v>0.695774647887324</v>
      </c>
      <c r="K38" s="19" t="n">
        <f aca="false">I38*$B$71</f>
        <v>74.6666666666667</v>
      </c>
      <c r="T38" s="19" t="n">
        <f aca="false">IF($A38="Wheat",$M$7,$M$8)</f>
        <v>69.3333333333333</v>
      </c>
    </row>
    <row r="39" customFormat="false" ht="15" hidden="false" customHeight="true" outlineLevel="0" collapsed="false">
      <c r="A39" s="5" t="s">
        <v>88</v>
      </c>
      <c r="B39" s="5" t="n">
        <v>4</v>
      </c>
      <c r="C39" s="6" t="s">
        <v>67</v>
      </c>
      <c r="D39" s="6" t="s">
        <v>68</v>
      </c>
      <c r="E39" s="6" t="s">
        <v>20</v>
      </c>
      <c r="F39" s="5" t="n">
        <f aca="false">COUNTIFS('Collated (corrected)'!$A$4:$A$195,$A39,'Collated (corrected)'!$D$4:$D$195,$B39)</f>
        <v>3</v>
      </c>
      <c r="G39" s="20" t="n">
        <f aca="false">AVERAGEIFS('Collated (corrected)'!$K$4:$K$195,'Collated (corrected)'!$A$4:$A$195,$A39,'Collated (corrected)'!$D$4:$D$195,$B39)</f>
        <v>146.666666666667</v>
      </c>
      <c r="H39" s="21" t="n">
        <f aca="false">AVERAGEIFS('Collated (corrected)'!$H$4:$H$195,'Collated (corrected)'!$A$4:$A$195,$A39,'Collated (corrected)'!$D$4:$D$195,$B39)</f>
        <v>0</v>
      </c>
      <c r="I39" s="21" t="n">
        <f aca="false">AVERAGEIFS('Collated (corrected)'!$L$4:$L$195,'Collated (corrected)'!$A$4:$A$195,$A39,'Collated (corrected)'!$D$4:$D$195,$B39)</f>
        <v>13</v>
      </c>
      <c r="J39" s="22" t="n">
        <f aca="false">IF($B39=1,"",($M$4-G39)/$M$4)</f>
        <v>0.752112676056338</v>
      </c>
      <c r="K39" s="19" t="n">
        <f aca="false">I39*$B$71</f>
        <v>52</v>
      </c>
      <c r="T39" s="19" t="n">
        <f aca="false">IF($A39="Wheat",$M$7,$M$8)</f>
        <v>69.3333333333333</v>
      </c>
    </row>
    <row r="40" customFormat="false" ht="15" hidden="false" customHeight="true" outlineLevel="0" collapsed="false">
      <c r="A40" s="5" t="s">
        <v>88</v>
      </c>
      <c r="B40" s="5" t="n">
        <v>5</v>
      </c>
      <c r="C40" s="6" t="s">
        <v>94</v>
      </c>
      <c r="D40" s="6" t="s">
        <v>95</v>
      </c>
      <c r="E40" s="6" t="s">
        <v>20</v>
      </c>
      <c r="F40" s="5" t="n">
        <f aca="false">COUNTIFS('Collated (corrected)'!$A$4:$A$195,$A40,'Collated (corrected)'!$D$4:$D$195,$B40)</f>
        <v>3</v>
      </c>
      <c r="G40" s="20" t="n">
        <f aca="false">AVERAGEIFS('Collated (corrected)'!$K$4:$K$195,'Collated (corrected)'!$A$4:$A$195,$A40,'Collated (corrected)'!$D$4:$D$195,$B40)</f>
        <v>98.3333333333333</v>
      </c>
      <c r="H40" s="21" t="n">
        <f aca="false">AVERAGEIFS('Collated (corrected)'!$H$4:$H$195,'Collated (corrected)'!$A$4:$A$195,$A40,'Collated (corrected)'!$D$4:$D$195,$B40)</f>
        <v>0</v>
      </c>
      <c r="I40" s="21" t="n">
        <f aca="false">AVERAGEIFS('Collated (corrected)'!$L$4:$L$195,'Collated (corrected)'!$A$4:$A$195,$A40,'Collated (corrected)'!$D$4:$D$195,$B40)</f>
        <v>15</v>
      </c>
      <c r="J40" s="22" t="n">
        <f aca="false">IF($B40=1,"",($M$4-G40)/$M$4)</f>
        <v>0.833802816901409</v>
      </c>
      <c r="K40" s="19" t="n">
        <f aca="false">I40*$B$71</f>
        <v>60</v>
      </c>
      <c r="T40" s="19" t="n">
        <f aca="false">IF($A40="Wheat",$M$7,$M$8)</f>
        <v>69.3333333333333</v>
      </c>
    </row>
    <row r="41" customFormat="false" ht="15" hidden="false" customHeight="true" outlineLevel="0" collapsed="false">
      <c r="A41" s="5" t="s">
        <v>88</v>
      </c>
      <c r="B41" s="5" t="n">
        <v>6</v>
      </c>
      <c r="C41" s="6" t="s">
        <v>111</v>
      </c>
      <c r="D41" s="6" t="s">
        <v>97</v>
      </c>
      <c r="E41" s="6" t="s">
        <v>20</v>
      </c>
      <c r="F41" s="5" t="n">
        <f aca="false">COUNTIFS('Collated (corrected)'!$A$4:$A$195,$A41,'Collated (corrected)'!$D$4:$D$195,$B41)</f>
        <v>3</v>
      </c>
      <c r="G41" s="20" t="n">
        <f aca="false">AVERAGEIFS('Collated (corrected)'!$K$4:$K$195,'Collated (corrected)'!$A$4:$A$195,$A41,'Collated (corrected)'!$D$4:$D$195,$B41)</f>
        <v>203.333333333333</v>
      </c>
      <c r="H41" s="21" t="n">
        <f aca="false">AVERAGEIFS('Collated (corrected)'!$H$4:$H$195,'Collated (corrected)'!$A$4:$A$195,$A41,'Collated (corrected)'!$D$4:$D$195,$B41)</f>
        <v>0</v>
      </c>
      <c r="I41" s="21" t="n">
        <f aca="false">AVERAGEIFS('Collated (corrected)'!$L$4:$L$195,'Collated (corrected)'!$A$4:$A$195,$A41,'Collated (corrected)'!$D$4:$D$195,$B41)</f>
        <v>13.3333333333333</v>
      </c>
      <c r="J41" s="22" t="n">
        <f aca="false">IF($B41=1,"",($M$4-G41)/$M$4)</f>
        <v>0.656338028169014</v>
      </c>
      <c r="K41" s="19" t="n">
        <f aca="false">I41*$B$71</f>
        <v>53.3333333333333</v>
      </c>
      <c r="T41" s="19" t="n">
        <f aca="false">IF($A41="Wheat",$M$7,$M$8)</f>
        <v>69.3333333333333</v>
      </c>
    </row>
    <row r="42" customFormat="false" ht="15" hidden="false" customHeight="true" outlineLevel="0" collapsed="false">
      <c r="A42" s="5" t="s">
        <v>88</v>
      </c>
      <c r="B42" s="5" t="n">
        <v>7</v>
      </c>
      <c r="C42" s="6" t="s">
        <v>55</v>
      </c>
      <c r="D42" s="6" t="s">
        <v>26</v>
      </c>
      <c r="E42" s="6" t="s">
        <v>20</v>
      </c>
      <c r="F42" s="5" t="n">
        <f aca="false">COUNTIFS('Collated (corrected)'!$A$4:$A$195,$A42,'Collated (corrected)'!$D$4:$D$195,$B42)</f>
        <v>3</v>
      </c>
      <c r="G42" s="20" t="n">
        <f aca="false">AVERAGEIFS('Collated (corrected)'!$K$4:$K$195,'Collated (corrected)'!$A$4:$A$195,$A42,'Collated (corrected)'!$D$4:$D$195,$B42)</f>
        <v>125</v>
      </c>
      <c r="H42" s="21" t="n">
        <f aca="false">AVERAGEIFS('Collated (corrected)'!$H$4:$H$195,'Collated (corrected)'!$A$4:$A$195,$A42,'Collated (corrected)'!$D$4:$D$195,$B42)</f>
        <v>0</v>
      </c>
      <c r="I42" s="21" t="n">
        <f aca="false">AVERAGEIFS('Collated (corrected)'!$L$4:$L$195,'Collated (corrected)'!$A$4:$A$195,$A42,'Collated (corrected)'!$D$4:$D$195,$B42)</f>
        <v>16.3333333333333</v>
      </c>
      <c r="J42" s="22" t="n">
        <f aca="false">IF($B42=1,"",($M$4-G42)/$M$4)</f>
        <v>0.788732394366197</v>
      </c>
      <c r="K42" s="19" t="n">
        <f aca="false">I42*$B$71</f>
        <v>65.3333333333333</v>
      </c>
      <c r="T42" s="19" t="n">
        <f aca="false">IF($A42="Wheat",$M$7,$M$8)</f>
        <v>69.3333333333333</v>
      </c>
    </row>
    <row r="43" customFormat="false" ht="15" hidden="false" customHeight="true" outlineLevel="0" collapsed="false">
      <c r="A43" s="5" t="s">
        <v>88</v>
      </c>
      <c r="B43" s="5" t="n">
        <v>8</v>
      </c>
      <c r="C43" s="6" t="s">
        <v>93</v>
      </c>
      <c r="D43" s="6" t="s">
        <v>26</v>
      </c>
      <c r="E43" s="6" t="s">
        <v>92</v>
      </c>
      <c r="F43" s="5" t="n">
        <f aca="false">COUNTIFS('Collated (corrected)'!$A$4:$A$195,$A43,'Collated (corrected)'!$D$4:$D$195,$B43)</f>
        <v>3</v>
      </c>
      <c r="G43" s="20" t="n">
        <f aca="false">AVERAGEIFS('Collated (corrected)'!$K$4:$K$195,'Collated (corrected)'!$A$4:$A$195,$A43,'Collated (corrected)'!$D$4:$D$195,$B43)</f>
        <v>63.3333333333333</v>
      </c>
      <c r="H43" s="21" t="n">
        <f aca="false">AVERAGEIFS('Collated (corrected)'!$H$4:$H$195,'Collated (corrected)'!$A$4:$A$195,$A43,'Collated (corrected)'!$D$4:$D$195,$B43)</f>
        <v>0</v>
      </c>
      <c r="I43" s="21" t="n">
        <f aca="false">AVERAGEIFS('Collated (corrected)'!$L$4:$L$195,'Collated (corrected)'!$A$4:$A$195,$A43,'Collated (corrected)'!$D$4:$D$195,$B43)</f>
        <v>19</v>
      </c>
      <c r="J43" s="22" t="n">
        <f aca="false">IF($B43=1,"",($M$4-G43)/$M$4)</f>
        <v>0.892957746478873</v>
      </c>
      <c r="K43" s="19" t="n">
        <f aca="false">I43*$B$71</f>
        <v>76</v>
      </c>
      <c r="T43" s="19" t="n">
        <f aca="false">IF($A43="Wheat",$M$7,$M$8)</f>
        <v>69.3333333333333</v>
      </c>
    </row>
    <row r="44" customFormat="false" ht="15" hidden="false" customHeight="true" outlineLevel="0" collapsed="false">
      <c r="A44" s="5" t="s">
        <v>88</v>
      </c>
      <c r="B44" s="5" t="n">
        <v>9</v>
      </c>
      <c r="C44" s="6" t="s">
        <v>126</v>
      </c>
      <c r="D44" s="6" t="s">
        <v>95</v>
      </c>
      <c r="E44" s="6" t="s">
        <v>92</v>
      </c>
      <c r="F44" s="5" t="n">
        <f aca="false">COUNTIFS('Collated (corrected)'!$A$4:$A$195,$A44,'Collated (corrected)'!$D$4:$D$195,$B44)</f>
        <v>3</v>
      </c>
      <c r="G44" s="20" t="n">
        <f aca="false">AVERAGEIFS('Collated (corrected)'!$K$4:$K$195,'Collated (corrected)'!$A$4:$A$195,$A44,'Collated (corrected)'!$D$4:$D$195,$B44)</f>
        <v>41.6666666666667</v>
      </c>
      <c r="H44" s="21" t="n">
        <f aca="false">AVERAGEIFS('Collated (corrected)'!$H$4:$H$195,'Collated (corrected)'!$A$4:$A$195,$A44,'Collated (corrected)'!$D$4:$D$195,$B44)</f>
        <v>5</v>
      </c>
      <c r="I44" s="21" t="n">
        <f aca="false">AVERAGEIFS('Collated (corrected)'!$L$4:$L$195,'Collated (corrected)'!$A$4:$A$195,$A44,'Collated (corrected)'!$D$4:$D$195,$B44)</f>
        <v>17.3333333333333</v>
      </c>
      <c r="J44" s="22" t="n">
        <f aca="false">IF($B44=1,"",($M$4-G44)/$M$4)</f>
        <v>0.929577464788733</v>
      </c>
      <c r="K44" s="19" t="n">
        <f aca="false">I44*$B$71</f>
        <v>69.3333333333333</v>
      </c>
      <c r="T44" s="19" t="n">
        <f aca="false">IF($A44="Wheat",$M$7,$M$8)</f>
        <v>69.3333333333333</v>
      </c>
    </row>
    <row r="45" customFormat="false" ht="15" hidden="false" customHeight="true" outlineLevel="0" collapsed="false">
      <c r="A45" s="5" t="s">
        <v>88</v>
      </c>
      <c r="B45" s="5" t="n">
        <v>10</v>
      </c>
      <c r="C45" s="6" t="s">
        <v>120</v>
      </c>
      <c r="D45" s="6" t="s">
        <v>108</v>
      </c>
      <c r="E45" s="6" t="s">
        <v>92</v>
      </c>
      <c r="F45" s="5" t="n">
        <f aca="false">COUNTIFS('Collated (corrected)'!$A$4:$A$195,$A45,'Collated (corrected)'!$D$4:$D$195,$B45)</f>
        <v>3</v>
      </c>
      <c r="G45" s="20" t="n">
        <f aca="false">AVERAGEIFS('Collated (corrected)'!$K$4:$K$195,'Collated (corrected)'!$A$4:$A$195,$A45,'Collated (corrected)'!$D$4:$D$195,$B45)</f>
        <v>110</v>
      </c>
      <c r="H45" s="21" t="n">
        <f aca="false">AVERAGEIFS('Collated (corrected)'!$H$4:$H$195,'Collated (corrected)'!$A$4:$A$195,$A45,'Collated (corrected)'!$D$4:$D$195,$B45)</f>
        <v>0</v>
      </c>
      <c r="I45" s="21" t="n">
        <f aca="false">AVERAGEIFS('Collated (corrected)'!$L$4:$L$195,'Collated (corrected)'!$A$4:$A$195,$A45,'Collated (corrected)'!$D$4:$D$195,$B45)</f>
        <v>17.3333333333333</v>
      </c>
      <c r="J45" s="22" t="n">
        <f aca="false">IF($B45=1,"",($M$4-G45)/$M$4)</f>
        <v>0.814084507042254</v>
      </c>
      <c r="K45" s="19" t="n">
        <f aca="false">I45*$B$71</f>
        <v>69.3333333333333</v>
      </c>
      <c r="T45" s="19" t="n">
        <f aca="false">IF($A45="Wheat",$M$7,$M$8)</f>
        <v>69.3333333333333</v>
      </c>
    </row>
    <row r="46" customFormat="false" ht="15" hidden="false" customHeight="true" outlineLevel="0" collapsed="false">
      <c r="A46" s="5" t="s">
        <v>88</v>
      </c>
      <c r="B46" s="5" t="n">
        <v>11</v>
      </c>
      <c r="C46" s="6" t="s">
        <v>109</v>
      </c>
      <c r="D46" s="6" t="s">
        <v>24</v>
      </c>
      <c r="E46" s="6" t="s">
        <v>92</v>
      </c>
      <c r="F46" s="5" t="n">
        <f aca="false">COUNTIFS('Collated (corrected)'!$A$4:$A$195,$A46,'Collated (corrected)'!$D$4:$D$195,$B46)</f>
        <v>3</v>
      </c>
      <c r="G46" s="20" t="n">
        <f aca="false">AVERAGEIFS('Collated (corrected)'!$K$4:$K$195,'Collated (corrected)'!$A$4:$A$195,$A46,'Collated (corrected)'!$D$4:$D$195,$B46)</f>
        <v>30</v>
      </c>
      <c r="H46" s="21" t="n">
        <f aca="false">AVERAGEIFS('Collated (corrected)'!$H$4:$H$195,'Collated (corrected)'!$A$4:$A$195,$A46,'Collated (corrected)'!$D$4:$D$195,$B46)</f>
        <v>1.66666666666667</v>
      </c>
      <c r="I46" s="21" t="n">
        <f aca="false">AVERAGEIFS('Collated (corrected)'!$L$4:$L$195,'Collated (corrected)'!$A$4:$A$195,$A46,'Collated (corrected)'!$D$4:$D$195,$B46)</f>
        <v>14.6666666666667</v>
      </c>
      <c r="J46" s="22" t="n">
        <f aca="false">IF($B46=1,"",($M$4-G46)/$M$4)</f>
        <v>0.949295774647887</v>
      </c>
      <c r="K46" s="19" t="n">
        <f aca="false">I46*$B$71</f>
        <v>58.6666666666667</v>
      </c>
      <c r="T46" s="19" t="n">
        <f aca="false">IF($A46="Wheat",$M$7,$M$8)</f>
        <v>69.3333333333333</v>
      </c>
    </row>
    <row r="47" customFormat="false" ht="15" hidden="false" customHeight="true" outlineLevel="0" collapsed="false">
      <c r="A47" s="5" t="s">
        <v>88</v>
      </c>
      <c r="B47" s="5" t="n">
        <v>12</v>
      </c>
      <c r="C47" s="6" t="s">
        <v>91</v>
      </c>
      <c r="D47" s="6" t="s">
        <v>68</v>
      </c>
      <c r="E47" s="6" t="s">
        <v>92</v>
      </c>
      <c r="F47" s="5" t="n">
        <f aca="false">COUNTIFS('Collated (corrected)'!$A$4:$A$195,$A47,'Collated (corrected)'!$D$4:$D$195,$B47)</f>
        <v>3</v>
      </c>
      <c r="G47" s="20" t="n">
        <f aca="false">AVERAGEIFS('Collated (corrected)'!$K$4:$K$195,'Collated (corrected)'!$A$4:$A$195,$A47,'Collated (corrected)'!$D$4:$D$195,$B47)</f>
        <v>65</v>
      </c>
      <c r="H47" s="21" t="n">
        <f aca="false">AVERAGEIFS('Collated (corrected)'!$H$4:$H$195,'Collated (corrected)'!$A$4:$A$195,$A47,'Collated (corrected)'!$D$4:$D$195,$B47)</f>
        <v>0</v>
      </c>
      <c r="I47" s="21" t="n">
        <f aca="false">AVERAGEIFS('Collated (corrected)'!$L$4:$L$195,'Collated (corrected)'!$A$4:$A$195,$A47,'Collated (corrected)'!$D$4:$D$195,$B47)</f>
        <v>13.3333333333333</v>
      </c>
      <c r="J47" s="22" t="n">
        <f aca="false">IF($B47=1,"",($M$4-G47)/$M$4)</f>
        <v>0.890140845070423</v>
      </c>
      <c r="K47" s="19" t="n">
        <f aca="false">I47*$B$71</f>
        <v>53.3333333333333</v>
      </c>
      <c r="T47" s="19" t="n">
        <f aca="false">IF($A47="Wheat",$M$7,$M$8)</f>
        <v>69.3333333333333</v>
      </c>
    </row>
    <row r="48" customFormat="false" ht="15" hidden="false" customHeight="true" outlineLevel="0" collapsed="false">
      <c r="A48" s="5" t="s">
        <v>88</v>
      </c>
      <c r="B48" s="5" t="n">
        <v>13</v>
      </c>
      <c r="C48" s="6" t="s">
        <v>89</v>
      </c>
      <c r="D48" s="6" t="s">
        <v>68</v>
      </c>
      <c r="E48" s="6" t="s">
        <v>90</v>
      </c>
      <c r="F48" s="5" t="n">
        <f aca="false">COUNTIFS('Collated (corrected)'!$A$4:$A$195,$A48,'Collated (corrected)'!$D$4:$D$195,$B48)</f>
        <v>3</v>
      </c>
      <c r="G48" s="20" t="n">
        <f aca="false">AVERAGEIFS('Collated (corrected)'!$K$4:$K$195,'Collated (corrected)'!$A$4:$A$195,$A48,'Collated (corrected)'!$D$4:$D$195,$B48)</f>
        <v>51.6666666666667</v>
      </c>
      <c r="H48" s="21" t="n">
        <f aca="false">AVERAGEIFS('Collated (corrected)'!$H$4:$H$195,'Collated (corrected)'!$A$4:$A$195,$A48,'Collated (corrected)'!$D$4:$D$195,$B48)</f>
        <v>6.66666666666667</v>
      </c>
      <c r="I48" s="21" t="n">
        <f aca="false">AVERAGEIFS('Collated (corrected)'!$L$4:$L$195,'Collated (corrected)'!$A$4:$A$195,$A48,'Collated (corrected)'!$D$4:$D$195,$B48)</f>
        <v>12</v>
      </c>
      <c r="J48" s="22" t="n">
        <f aca="false">IF($B48=1,"",($M$4-G48)/$M$4)</f>
        <v>0.912676056338028</v>
      </c>
      <c r="K48" s="19" t="n">
        <f aca="false">I48*$B$71</f>
        <v>48</v>
      </c>
      <c r="T48" s="19" t="n">
        <f aca="false">IF($A48="Wheat",$M$7,$M$8)</f>
        <v>69.3333333333333</v>
      </c>
    </row>
    <row r="49" customFormat="false" ht="15" hidden="false" customHeight="true" outlineLevel="0" collapsed="false">
      <c r="A49" s="5" t="s">
        <v>88</v>
      </c>
      <c r="B49" s="5" t="n">
        <v>14</v>
      </c>
      <c r="C49" s="6" t="s">
        <v>135</v>
      </c>
      <c r="D49" s="6" t="s">
        <v>68</v>
      </c>
      <c r="E49" s="6" t="s">
        <v>136</v>
      </c>
      <c r="F49" s="5" t="n">
        <f aca="false">COUNTIFS('Collated (corrected)'!$A$4:$A$195,$A49,'Collated (corrected)'!$D$4:$D$195,$B49)</f>
        <v>3</v>
      </c>
      <c r="G49" s="20" t="n">
        <f aca="false">AVERAGEIFS('Collated (corrected)'!$K$4:$K$195,'Collated (corrected)'!$A$4:$A$195,$A49,'Collated (corrected)'!$D$4:$D$195,$B49)</f>
        <v>83.3333333333333</v>
      </c>
      <c r="H49" s="21" t="n">
        <f aca="false">AVERAGEIFS('Collated (corrected)'!$H$4:$H$195,'Collated (corrected)'!$A$4:$A$195,$A49,'Collated (corrected)'!$D$4:$D$195,$B49)</f>
        <v>31.6666666666667</v>
      </c>
      <c r="I49" s="21" t="n">
        <f aca="false">AVERAGEIFS('Collated (corrected)'!$L$4:$L$195,'Collated (corrected)'!$A$4:$A$195,$A49,'Collated (corrected)'!$D$4:$D$195,$B49)</f>
        <v>14.6666666666667</v>
      </c>
      <c r="J49" s="22" t="n">
        <f aca="false">IF($B49=1,"",($M$4-G49)/$M$4)</f>
        <v>0.859154929577465</v>
      </c>
      <c r="K49" s="19" t="n">
        <f aca="false">I49*$B$71</f>
        <v>58.6666666666667</v>
      </c>
      <c r="T49" s="19" t="n">
        <f aca="false">IF($A49="Wheat",$M$7,$M$8)</f>
        <v>69.3333333333333</v>
      </c>
    </row>
    <row r="50" customFormat="false" ht="15" hidden="false" customHeight="true" outlineLevel="0" collapsed="false">
      <c r="A50" s="5" t="s">
        <v>88</v>
      </c>
      <c r="B50" s="5" t="n">
        <v>15</v>
      </c>
      <c r="C50" s="6" t="s">
        <v>132</v>
      </c>
      <c r="D50" s="6" t="s">
        <v>68</v>
      </c>
      <c r="E50" s="6" t="s">
        <v>133</v>
      </c>
      <c r="F50" s="5" t="n">
        <f aca="false">COUNTIFS('Collated (corrected)'!$A$4:$A$195,$A50,'Collated (corrected)'!$D$4:$D$195,$B50)</f>
        <v>3</v>
      </c>
      <c r="G50" s="20" t="n">
        <f aca="false">AVERAGEIFS('Collated (corrected)'!$K$4:$K$195,'Collated (corrected)'!$A$4:$A$195,$A50,'Collated (corrected)'!$D$4:$D$195,$B50)</f>
        <v>63.3333333333333</v>
      </c>
      <c r="H50" s="21" t="n">
        <f aca="false">AVERAGEIFS('Collated (corrected)'!$H$4:$H$195,'Collated (corrected)'!$A$4:$A$195,$A50,'Collated (corrected)'!$D$4:$D$195,$B50)</f>
        <v>5</v>
      </c>
      <c r="I50" s="21" t="n">
        <f aca="false">AVERAGEIFS('Collated (corrected)'!$L$4:$L$195,'Collated (corrected)'!$A$4:$A$195,$A50,'Collated (corrected)'!$D$4:$D$195,$B50)</f>
        <v>16</v>
      </c>
      <c r="J50" s="22" t="n">
        <f aca="false">IF($B50=1,"",($M$4-G50)/$M$4)</f>
        <v>0.892957746478873</v>
      </c>
      <c r="K50" s="19" t="n">
        <f aca="false">I50*$B$71</f>
        <v>64</v>
      </c>
      <c r="T50" s="19" t="n">
        <f aca="false">IF($A50="Wheat",$M$7,$M$8)</f>
        <v>69.3333333333333</v>
      </c>
    </row>
    <row r="51" customFormat="false" ht="15" hidden="false" customHeight="true" outlineLevel="0" collapsed="false">
      <c r="A51" s="5" t="s">
        <v>88</v>
      </c>
      <c r="B51" s="5" t="n">
        <v>16</v>
      </c>
      <c r="C51" s="6" t="s">
        <v>103</v>
      </c>
      <c r="D51" s="6" t="s">
        <v>68</v>
      </c>
      <c r="E51" s="6" t="s">
        <v>104</v>
      </c>
      <c r="F51" s="5" t="n">
        <f aca="false">COUNTIFS('Collated (corrected)'!$A$4:$A$195,$A51,'Collated (corrected)'!$D$4:$D$195,$B51)</f>
        <v>3</v>
      </c>
      <c r="G51" s="20" t="n">
        <f aca="false">AVERAGEIFS('Collated (corrected)'!$K$4:$K$195,'Collated (corrected)'!$A$4:$A$195,$A51,'Collated (corrected)'!$D$4:$D$195,$B51)</f>
        <v>60</v>
      </c>
      <c r="H51" s="21" t="n">
        <f aca="false">AVERAGEIFS('Collated (corrected)'!$H$4:$H$195,'Collated (corrected)'!$A$4:$A$195,$A51,'Collated (corrected)'!$D$4:$D$195,$B51)</f>
        <v>3.33333333333333</v>
      </c>
      <c r="I51" s="21" t="n">
        <f aca="false">AVERAGEIFS('Collated (corrected)'!$L$4:$L$195,'Collated (corrected)'!$A$4:$A$195,$A51,'Collated (corrected)'!$D$4:$D$195,$B51)</f>
        <v>19.3333333333333</v>
      </c>
      <c r="J51" s="22" t="n">
        <f aca="false">IF($B51=1,"",($M$4-G51)/$M$4)</f>
        <v>0.898591549295775</v>
      </c>
      <c r="K51" s="19" t="n">
        <f aca="false">I51*$B$71</f>
        <v>77.3333333333333</v>
      </c>
      <c r="T51" s="19" t="n">
        <f aca="false">IF($A51="Wheat",$M$7,$M$8)</f>
        <v>69.3333333333333</v>
      </c>
    </row>
    <row r="52" customFormat="false" ht="15" hidden="false" customHeight="true" outlineLevel="0" collapsed="false">
      <c r="A52" s="5" t="s">
        <v>88</v>
      </c>
      <c r="B52" s="5" t="n">
        <v>17</v>
      </c>
      <c r="C52" s="6" t="s">
        <v>137</v>
      </c>
      <c r="D52" s="6" t="s">
        <v>68</v>
      </c>
      <c r="E52" s="6" t="s">
        <v>138</v>
      </c>
      <c r="F52" s="5" t="n">
        <f aca="false">COUNTIFS('Collated (corrected)'!$A$4:$A$195,$A52,'Collated (corrected)'!$D$4:$D$195,$B52)</f>
        <v>3</v>
      </c>
      <c r="G52" s="20" t="n">
        <f aca="false">AVERAGEIFS('Collated (corrected)'!$K$4:$K$195,'Collated (corrected)'!$A$4:$A$195,$A52,'Collated (corrected)'!$D$4:$D$195,$B52)</f>
        <v>71.6666666666667</v>
      </c>
      <c r="H52" s="21" t="n">
        <f aca="false">AVERAGEIFS('Collated (corrected)'!$H$4:$H$195,'Collated (corrected)'!$A$4:$A$195,$A52,'Collated (corrected)'!$D$4:$D$195,$B52)</f>
        <v>5</v>
      </c>
      <c r="I52" s="21" t="n">
        <f aca="false">AVERAGEIFS('Collated (corrected)'!$L$4:$L$195,'Collated (corrected)'!$A$4:$A$195,$A52,'Collated (corrected)'!$D$4:$D$195,$B52)</f>
        <v>14</v>
      </c>
      <c r="J52" s="22" t="n">
        <f aca="false">IF($B52=1,"",($M$4-G52)/$M$4)</f>
        <v>0.87887323943662</v>
      </c>
      <c r="K52" s="19" t="n">
        <f aca="false">I52*$B$71</f>
        <v>56</v>
      </c>
      <c r="T52" s="19" t="n">
        <f aca="false">IF($A52="Wheat",$M$7,$M$8)</f>
        <v>69.3333333333333</v>
      </c>
    </row>
    <row r="53" customFormat="false" ht="15" hidden="false" customHeight="true" outlineLevel="0" collapsed="false">
      <c r="A53" s="5" t="s">
        <v>88</v>
      </c>
      <c r="B53" s="5" t="n">
        <v>18</v>
      </c>
      <c r="C53" s="6" t="s">
        <v>130</v>
      </c>
      <c r="D53" s="6" t="s">
        <v>68</v>
      </c>
      <c r="E53" s="6" t="s">
        <v>131</v>
      </c>
      <c r="F53" s="5" t="n">
        <f aca="false">COUNTIFS('Collated (corrected)'!$A$4:$A$195,$A53,'Collated (corrected)'!$D$4:$D$195,$B53)</f>
        <v>3</v>
      </c>
      <c r="G53" s="20" t="n">
        <f aca="false">AVERAGEIFS('Collated (corrected)'!$K$4:$K$195,'Collated (corrected)'!$A$4:$A$195,$A53,'Collated (corrected)'!$D$4:$D$195,$B53)</f>
        <v>45</v>
      </c>
      <c r="H53" s="21" t="n">
        <f aca="false">AVERAGEIFS('Collated (corrected)'!$H$4:$H$195,'Collated (corrected)'!$A$4:$A$195,$A53,'Collated (corrected)'!$D$4:$D$195,$B53)</f>
        <v>3.33333333333333</v>
      </c>
      <c r="I53" s="21" t="n">
        <f aca="false">AVERAGEIFS('Collated (corrected)'!$L$4:$L$195,'Collated (corrected)'!$A$4:$A$195,$A53,'Collated (corrected)'!$D$4:$D$195,$B53)</f>
        <v>15.3333333333333</v>
      </c>
      <c r="J53" s="22" t="n">
        <f aca="false">IF($B53=1,"",($M$4-G53)/$M$4)</f>
        <v>0.923943661971831</v>
      </c>
      <c r="K53" s="19" t="n">
        <f aca="false">I53*$B$71</f>
        <v>61.3333333333333</v>
      </c>
      <c r="T53" s="19" t="n">
        <f aca="false">IF($A53="Wheat",$M$7,$M$8)</f>
        <v>69.3333333333333</v>
      </c>
    </row>
    <row r="54" customFormat="false" ht="15" hidden="false" customHeight="true" outlineLevel="0" collapsed="false">
      <c r="A54" s="5" t="s">
        <v>88</v>
      </c>
      <c r="B54" s="5" t="n">
        <v>19</v>
      </c>
      <c r="C54" s="6" t="s">
        <v>118</v>
      </c>
      <c r="D54" s="6" t="s">
        <v>68</v>
      </c>
      <c r="E54" s="6" t="s">
        <v>119</v>
      </c>
      <c r="F54" s="5" t="n">
        <f aca="false">COUNTIFS('Collated (corrected)'!$A$4:$A$195,$A54,'Collated (corrected)'!$D$4:$D$195,$B54)</f>
        <v>3</v>
      </c>
      <c r="G54" s="20" t="n">
        <f aca="false">AVERAGEIFS('Collated (corrected)'!$K$4:$K$195,'Collated (corrected)'!$A$4:$A$195,$A54,'Collated (corrected)'!$D$4:$D$195,$B54)</f>
        <v>50</v>
      </c>
      <c r="H54" s="21" t="n">
        <f aca="false">AVERAGEIFS('Collated (corrected)'!$H$4:$H$195,'Collated (corrected)'!$A$4:$A$195,$A54,'Collated (corrected)'!$D$4:$D$195,$B54)</f>
        <v>21.6666666666667</v>
      </c>
      <c r="I54" s="21" t="n">
        <f aca="false">AVERAGEIFS('Collated (corrected)'!$L$4:$L$195,'Collated (corrected)'!$A$4:$A$195,$A54,'Collated (corrected)'!$D$4:$D$195,$B54)</f>
        <v>15.3333333333333</v>
      </c>
      <c r="J54" s="22" t="n">
        <f aca="false">IF($B54=1,"",($M$4-G54)/$M$4)</f>
        <v>0.915492957746479</v>
      </c>
      <c r="K54" s="19" t="n">
        <f aca="false">I54*$B$71</f>
        <v>61.3333333333333</v>
      </c>
      <c r="T54" s="19" t="n">
        <f aca="false">IF($A54="Wheat",$M$7,$M$8)</f>
        <v>69.3333333333333</v>
      </c>
    </row>
    <row r="55" customFormat="false" ht="15" hidden="false" customHeight="true" outlineLevel="0" collapsed="false">
      <c r="A55" s="5" t="s">
        <v>88</v>
      </c>
      <c r="B55" s="5" t="n">
        <v>20</v>
      </c>
      <c r="C55" s="6" t="s">
        <v>140</v>
      </c>
      <c r="D55" s="6" t="s">
        <v>68</v>
      </c>
      <c r="E55" s="6" t="s">
        <v>141</v>
      </c>
      <c r="F55" s="5" t="n">
        <f aca="false">COUNTIFS('Collated (corrected)'!$A$4:$A$195,$A55,'Collated (corrected)'!$D$4:$D$195,$B55)</f>
        <v>3</v>
      </c>
      <c r="G55" s="20" t="n">
        <f aca="false">AVERAGEIFS('Collated (corrected)'!$K$4:$K$195,'Collated (corrected)'!$A$4:$A$195,$A55,'Collated (corrected)'!$D$4:$D$195,$B55)</f>
        <v>58.3333333333333</v>
      </c>
      <c r="H55" s="21" t="n">
        <f aca="false">AVERAGEIFS('Collated (corrected)'!$H$4:$H$195,'Collated (corrected)'!$A$4:$A$195,$A55,'Collated (corrected)'!$D$4:$D$195,$B55)</f>
        <v>3.33333333333333</v>
      </c>
      <c r="I55" s="21" t="n">
        <f aca="false">AVERAGEIFS('Collated (corrected)'!$L$4:$L$195,'Collated (corrected)'!$A$4:$A$195,$A55,'Collated (corrected)'!$D$4:$D$195,$B55)</f>
        <v>18.3333333333333</v>
      </c>
      <c r="J55" s="22" t="n">
        <f aca="false">IF($B55=1,"",($M$4-G55)/$M$4)</f>
        <v>0.901408450704225</v>
      </c>
      <c r="K55" s="19" t="n">
        <f aca="false">I55*$B$71</f>
        <v>73.3333333333333</v>
      </c>
      <c r="T55" s="19" t="n">
        <f aca="false">IF($A55="Wheat",$M$7,$M$8)</f>
        <v>69.3333333333333</v>
      </c>
    </row>
    <row r="56" customFormat="false" ht="15" hidden="false" customHeight="true" outlineLevel="0" collapsed="false">
      <c r="A56" s="5" t="s">
        <v>88</v>
      </c>
      <c r="B56" s="5" t="n">
        <v>21</v>
      </c>
      <c r="C56" s="6" t="s">
        <v>124</v>
      </c>
      <c r="D56" s="6" t="s">
        <v>20</v>
      </c>
      <c r="E56" s="6" t="s">
        <v>125</v>
      </c>
      <c r="F56" s="5" t="n">
        <f aca="false">COUNTIFS('Collated (corrected)'!$A$4:$A$195,$A56,'Collated (corrected)'!$D$4:$D$195,$B56)</f>
        <v>3</v>
      </c>
      <c r="G56" s="20" t="n">
        <f aca="false">AVERAGEIFS('Collated (corrected)'!$K$4:$K$195,'Collated (corrected)'!$A$4:$A$195,$A56,'Collated (corrected)'!$D$4:$D$195,$B56)</f>
        <v>250</v>
      </c>
      <c r="H56" s="21" t="n">
        <f aca="false">AVERAGEIFS('Collated (corrected)'!$H$4:$H$195,'Collated (corrected)'!$A$4:$A$195,$A56,'Collated (corrected)'!$D$4:$D$195,$B56)</f>
        <v>0</v>
      </c>
      <c r="I56" s="21" t="n">
        <f aca="false">AVERAGEIFS('Collated (corrected)'!$L$4:$L$195,'Collated (corrected)'!$A$4:$A$195,$A56,'Collated (corrected)'!$D$4:$D$195,$B56)</f>
        <v>13.6666666666667</v>
      </c>
      <c r="J56" s="22" t="n">
        <f aca="false">IF($B56=1,"",($M$4-G56)/$M$4)</f>
        <v>0.577464788732394</v>
      </c>
      <c r="K56" s="19" t="n">
        <f aca="false">I56*$B$71</f>
        <v>54.6666666666667</v>
      </c>
      <c r="T56" s="19" t="n">
        <f aca="false">IF($A56="Wheat",$M$7,$M$8)</f>
        <v>69.3333333333333</v>
      </c>
    </row>
    <row r="57" customFormat="false" ht="15" hidden="false" customHeight="true" outlineLevel="0" collapsed="false">
      <c r="A57" s="5" t="s">
        <v>88</v>
      </c>
      <c r="B57" s="5" t="n">
        <v>22</v>
      </c>
      <c r="C57" s="6" t="s">
        <v>128</v>
      </c>
      <c r="D57" s="6" t="s">
        <v>20</v>
      </c>
      <c r="E57" s="6" t="s">
        <v>129</v>
      </c>
      <c r="F57" s="5" t="n">
        <f aca="false">COUNTIFS('Collated (corrected)'!$A$4:$A$195,$A57,'Collated (corrected)'!$D$4:$D$195,$B57)</f>
        <v>3</v>
      </c>
      <c r="G57" s="20" t="n">
        <f aca="false">AVERAGEIFS('Collated (corrected)'!$K$4:$K$195,'Collated (corrected)'!$A$4:$A$195,$A57,'Collated (corrected)'!$D$4:$D$195,$B57)</f>
        <v>308.333333333333</v>
      </c>
      <c r="H57" s="21" t="n">
        <f aca="false">AVERAGEIFS('Collated (corrected)'!$H$4:$H$195,'Collated (corrected)'!$A$4:$A$195,$A57,'Collated (corrected)'!$D$4:$D$195,$B57)</f>
        <v>8.33333333333333</v>
      </c>
      <c r="I57" s="21" t="n">
        <f aca="false">AVERAGEIFS('Collated (corrected)'!$L$4:$L$195,'Collated (corrected)'!$A$4:$A$195,$A57,'Collated (corrected)'!$D$4:$D$195,$B57)</f>
        <v>18.3333333333333</v>
      </c>
      <c r="J57" s="22" t="n">
        <f aca="false">IF($B57=1,"",($M$4-G57)/$M$4)</f>
        <v>0.47887323943662</v>
      </c>
      <c r="K57" s="19" t="n">
        <f aca="false">I57*$B$71</f>
        <v>73.3333333333333</v>
      </c>
      <c r="T57" s="19" t="n">
        <f aca="false">IF($A57="Wheat",$M$7,$M$8)</f>
        <v>69.3333333333333</v>
      </c>
    </row>
    <row r="58" customFormat="false" ht="15" hidden="false" customHeight="true" outlineLevel="0" collapsed="false">
      <c r="A58" s="5" t="s">
        <v>88</v>
      </c>
      <c r="B58" s="5" t="n">
        <v>23</v>
      </c>
      <c r="C58" s="6" t="s">
        <v>100</v>
      </c>
      <c r="D58" s="6" t="s">
        <v>101</v>
      </c>
      <c r="E58" s="6" t="s">
        <v>20</v>
      </c>
      <c r="F58" s="5" t="n">
        <f aca="false">COUNTIFS('Collated (corrected)'!$A$4:$A$195,$A58,'Collated (corrected)'!$D$4:$D$195,$B58)</f>
        <v>3</v>
      </c>
      <c r="G58" s="20" t="n">
        <f aca="false">AVERAGEIFS('Collated (corrected)'!$K$4:$K$195,'Collated (corrected)'!$A$4:$A$195,$A58,'Collated (corrected)'!$D$4:$D$195,$B58)</f>
        <v>56.6666666666667</v>
      </c>
      <c r="H58" s="21" t="n">
        <f aca="false">AVERAGEIFS('Collated (corrected)'!$H$4:$H$195,'Collated (corrected)'!$A$4:$A$195,$A58,'Collated (corrected)'!$D$4:$D$195,$B58)</f>
        <v>3.33333333333333</v>
      </c>
      <c r="I58" s="21" t="n">
        <f aca="false">AVERAGEIFS('Collated (corrected)'!$L$4:$L$195,'Collated (corrected)'!$A$4:$A$195,$A58,'Collated (corrected)'!$D$4:$D$195,$B58)</f>
        <v>17.3333333333333</v>
      </c>
      <c r="J58" s="22" t="n">
        <f aca="false">IF($B58=1,"",($M$4-G58)/$M$4)</f>
        <v>0.904225352112676</v>
      </c>
      <c r="K58" s="19" t="n">
        <f aca="false">I58*$B$71</f>
        <v>69.3333333333333</v>
      </c>
      <c r="T58" s="19" t="n">
        <f aca="false">IF($A58="Wheat",$M$7,$M$8)</f>
        <v>69.3333333333333</v>
      </c>
    </row>
    <row r="59" customFormat="false" ht="15" hidden="false" customHeight="true" outlineLevel="0" collapsed="false">
      <c r="A59" s="5" t="s">
        <v>88</v>
      </c>
      <c r="B59" s="5" t="n">
        <v>24</v>
      </c>
      <c r="C59" s="6" t="s">
        <v>96</v>
      </c>
      <c r="D59" s="6" t="s">
        <v>26</v>
      </c>
      <c r="E59" s="6" t="s">
        <v>97</v>
      </c>
      <c r="F59" s="5" t="n">
        <f aca="false">COUNTIFS('Collated (corrected)'!$A$4:$A$195,$A59,'Collated (corrected)'!$D$4:$D$195,$B59)</f>
        <v>3</v>
      </c>
      <c r="G59" s="20" t="n">
        <f aca="false">AVERAGEIFS('Collated (corrected)'!$K$4:$K$195,'Collated (corrected)'!$A$4:$A$195,$A59,'Collated (corrected)'!$D$4:$D$195,$B59)</f>
        <v>68.3333333333333</v>
      </c>
      <c r="H59" s="21" t="n">
        <f aca="false">AVERAGEIFS('Collated (corrected)'!$H$4:$H$195,'Collated (corrected)'!$A$4:$A$195,$A59,'Collated (corrected)'!$D$4:$D$195,$B59)</f>
        <v>0</v>
      </c>
      <c r="I59" s="21" t="n">
        <f aca="false">AVERAGEIFS('Collated (corrected)'!$L$4:$L$195,'Collated (corrected)'!$A$4:$A$195,$A59,'Collated (corrected)'!$D$4:$D$195,$B59)</f>
        <v>20.3333333333333</v>
      </c>
      <c r="J59" s="22" t="n">
        <f aca="false">IF($B59=1,"",($M$4-G59)/$M$4)</f>
        <v>0.884507042253521</v>
      </c>
      <c r="K59" s="19" t="n">
        <f aca="false">I59*$B$71</f>
        <v>81.3333333333333</v>
      </c>
      <c r="T59" s="19" t="n">
        <f aca="false">IF($A59="Wheat",$M$7,$M$8)</f>
        <v>69.3333333333333</v>
      </c>
    </row>
    <row r="60" customFormat="false" ht="15" hidden="false" customHeight="true" outlineLevel="0" collapsed="false">
      <c r="A60" s="5" t="s">
        <v>88</v>
      </c>
      <c r="B60" s="5" t="n">
        <v>25</v>
      </c>
      <c r="C60" s="6" t="s">
        <v>116</v>
      </c>
      <c r="D60" s="6" t="s">
        <v>117</v>
      </c>
      <c r="E60" s="6" t="s">
        <v>20</v>
      </c>
      <c r="F60" s="5" t="n">
        <f aca="false">COUNTIFS('Collated (corrected)'!$A$4:$A$195,$A60,'Collated (corrected)'!$D$4:$D$195,$B60)</f>
        <v>3</v>
      </c>
      <c r="G60" s="20" t="n">
        <f aca="false">AVERAGEIFS('Collated (corrected)'!$K$4:$K$195,'Collated (corrected)'!$A$4:$A$195,$A60,'Collated (corrected)'!$D$4:$D$195,$B60)</f>
        <v>103.333333333333</v>
      </c>
      <c r="H60" s="21" t="n">
        <f aca="false">AVERAGEIFS('Collated (corrected)'!$H$4:$H$195,'Collated (corrected)'!$A$4:$A$195,$A60,'Collated (corrected)'!$D$4:$D$195,$B60)</f>
        <v>0</v>
      </c>
      <c r="I60" s="21" t="n">
        <f aca="false">AVERAGEIFS('Collated (corrected)'!$L$4:$L$195,'Collated (corrected)'!$A$4:$A$195,$A60,'Collated (corrected)'!$D$4:$D$195,$B60)</f>
        <v>14.6666666666667</v>
      </c>
      <c r="J60" s="22" t="n">
        <f aca="false">IF($B60=1,"",($M$4-G60)/$M$4)</f>
        <v>0.825352112676056</v>
      </c>
      <c r="K60" s="19" t="n">
        <f aca="false">I60*$B$71</f>
        <v>58.6666666666667</v>
      </c>
      <c r="T60" s="19" t="n">
        <f aca="false">IF($A60="Wheat",$M$7,$M$8)</f>
        <v>69.3333333333333</v>
      </c>
    </row>
    <row r="61" customFormat="false" ht="15" hidden="false" customHeight="true" outlineLevel="0" collapsed="false">
      <c r="A61" s="5" t="s">
        <v>88</v>
      </c>
      <c r="B61" s="5" t="n">
        <v>26</v>
      </c>
      <c r="C61" s="6" t="s">
        <v>40</v>
      </c>
      <c r="D61" s="6" t="s">
        <v>32</v>
      </c>
      <c r="E61" s="6" t="s">
        <v>20</v>
      </c>
      <c r="F61" s="5" t="n">
        <f aca="false">COUNTIFS('Collated (corrected)'!$A$4:$A$195,$A61,'Collated (corrected)'!$D$4:$D$195,$B61)</f>
        <v>3</v>
      </c>
      <c r="G61" s="20" t="n">
        <f aca="false">AVERAGEIFS('Collated (corrected)'!$K$4:$K$195,'Collated (corrected)'!$A$4:$A$195,$A61,'Collated (corrected)'!$D$4:$D$195,$B61)</f>
        <v>80</v>
      </c>
      <c r="H61" s="21" t="n">
        <f aca="false">AVERAGEIFS('Collated (corrected)'!$H$4:$H$195,'Collated (corrected)'!$A$4:$A$195,$A61,'Collated (corrected)'!$D$4:$D$195,$B61)</f>
        <v>0</v>
      </c>
      <c r="I61" s="21" t="n">
        <f aca="false">AVERAGEIFS('Collated (corrected)'!$L$4:$L$195,'Collated (corrected)'!$A$4:$A$195,$A61,'Collated (corrected)'!$D$4:$D$195,$B61)</f>
        <v>15.6666666666667</v>
      </c>
      <c r="J61" s="22" t="n">
        <f aca="false">IF($B61=1,"",($M$4-G61)/$M$4)</f>
        <v>0.864788732394366</v>
      </c>
      <c r="K61" s="19" t="n">
        <f aca="false">I61*$B$71</f>
        <v>62.6666666666667</v>
      </c>
      <c r="T61" s="19" t="n">
        <f aca="false">IF($A61="Wheat",$M$7,$M$8)</f>
        <v>69.3333333333333</v>
      </c>
    </row>
    <row r="62" customFormat="false" ht="15" hidden="false" customHeight="true" outlineLevel="0" collapsed="false">
      <c r="A62" s="5" t="s">
        <v>88</v>
      </c>
      <c r="B62" s="5" t="n">
        <v>27</v>
      </c>
      <c r="C62" s="6" t="s">
        <v>98</v>
      </c>
      <c r="D62" s="6" t="s">
        <v>32</v>
      </c>
      <c r="E62" s="6" t="s">
        <v>99</v>
      </c>
      <c r="F62" s="5" t="n">
        <f aca="false">COUNTIFS('Collated (corrected)'!$A$4:$A$195,$A62,'Collated (corrected)'!$D$4:$D$195,$B62)</f>
        <v>3</v>
      </c>
      <c r="G62" s="20" t="n">
        <f aca="false">AVERAGEIFS('Collated (corrected)'!$K$4:$K$195,'Collated (corrected)'!$A$4:$A$195,$A62,'Collated (corrected)'!$D$4:$D$195,$B62)</f>
        <v>73.3333333333333</v>
      </c>
      <c r="H62" s="21" t="n">
        <f aca="false">AVERAGEIFS('Collated (corrected)'!$H$4:$H$195,'Collated (corrected)'!$A$4:$A$195,$A62,'Collated (corrected)'!$D$4:$D$195,$B62)</f>
        <v>3.33333333333333</v>
      </c>
      <c r="I62" s="21" t="n">
        <f aca="false">AVERAGEIFS('Collated (corrected)'!$L$4:$L$195,'Collated (corrected)'!$A$4:$A$195,$A62,'Collated (corrected)'!$D$4:$D$195,$B62)</f>
        <v>14</v>
      </c>
      <c r="J62" s="22" t="n">
        <f aca="false">IF($B62=1,"",($M$4-G62)/$M$4)</f>
        <v>0.876056338028169</v>
      </c>
      <c r="K62" s="19" t="n">
        <f aca="false">I62*$B$71</f>
        <v>56</v>
      </c>
      <c r="T62" s="19" t="n">
        <f aca="false">IF($A62="Wheat",$M$7,$M$8)</f>
        <v>69.3333333333333</v>
      </c>
    </row>
    <row r="63" customFormat="false" ht="15" hidden="false" customHeight="true" outlineLevel="0" collapsed="false">
      <c r="A63" s="5" t="s">
        <v>88</v>
      </c>
      <c r="B63" s="5" t="n">
        <v>28</v>
      </c>
      <c r="C63" s="6" t="s">
        <v>115</v>
      </c>
      <c r="D63" s="6" t="s">
        <v>99</v>
      </c>
      <c r="E63" s="6" t="s">
        <v>20</v>
      </c>
      <c r="F63" s="5" t="n">
        <f aca="false">COUNTIFS('Collated (corrected)'!$A$4:$A$195,$A63,'Collated (corrected)'!$D$4:$D$195,$B63)</f>
        <v>3</v>
      </c>
      <c r="G63" s="20" t="n">
        <f aca="false">AVERAGEIFS('Collated (corrected)'!$K$4:$K$195,'Collated (corrected)'!$A$4:$A$195,$A63,'Collated (corrected)'!$D$4:$D$195,$B63)</f>
        <v>291.666666666667</v>
      </c>
      <c r="H63" s="21" t="n">
        <f aca="false">AVERAGEIFS('Collated (corrected)'!$H$4:$H$195,'Collated (corrected)'!$A$4:$A$195,$A63,'Collated (corrected)'!$D$4:$D$195,$B63)</f>
        <v>3.33333333333333</v>
      </c>
      <c r="I63" s="21" t="n">
        <f aca="false">AVERAGEIFS('Collated (corrected)'!$L$4:$L$195,'Collated (corrected)'!$A$4:$A$195,$A63,'Collated (corrected)'!$D$4:$D$195,$B63)</f>
        <v>16.6666666666667</v>
      </c>
      <c r="J63" s="22" t="n">
        <f aca="false">IF($B63=1,"",($M$4-G63)/$M$4)</f>
        <v>0.507042253521127</v>
      </c>
      <c r="K63" s="19" t="n">
        <f aca="false">I63*$B$71</f>
        <v>66.6666666666667</v>
      </c>
      <c r="T63" s="19" t="n">
        <f aca="false">IF($A63="Wheat",$M$7,$M$8)</f>
        <v>69.3333333333333</v>
      </c>
    </row>
    <row r="64" customFormat="false" ht="15" hidden="false" customHeight="true" outlineLevel="0" collapsed="false">
      <c r="A64" s="5" t="s">
        <v>88</v>
      </c>
      <c r="B64" s="5" t="n">
        <v>29</v>
      </c>
      <c r="C64" s="6" t="s">
        <v>105</v>
      </c>
      <c r="D64" s="6" t="s">
        <v>106</v>
      </c>
      <c r="E64" s="6" t="s">
        <v>106</v>
      </c>
      <c r="F64" s="5" t="n">
        <f aca="false">COUNTIFS('Collated (corrected)'!$A$4:$A$195,$A64,'Collated (corrected)'!$D$4:$D$195,$B64)</f>
        <v>3</v>
      </c>
      <c r="G64" s="20" t="n">
        <f aca="false">AVERAGEIFS('Collated (corrected)'!$K$4:$K$195,'Collated (corrected)'!$A$4:$A$195,$A64,'Collated (corrected)'!$D$4:$D$195,$B64)</f>
        <v>190</v>
      </c>
      <c r="H64" s="21" t="n">
        <f aca="false">AVERAGEIFS('Collated (corrected)'!$H$4:$H$195,'Collated (corrected)'!$A$4:$A$195,$A64,'Collated (corrected)'!$D$4:$D$195,$B64)</f>
        <v>3.33333333333333</v>
      </c>
      <c r="I64" s="21" t="n">
        <f aca="false">AVERAGEIFS('Collated (corrected)'!$L$4:$L$195,'Collated (corrected)'!$A$4:$A$195,$A64,'Collated (corrected)'!$D$4:$D$195,$B64)</f>
        <v>12.3333333333333</v>
      </c>
      <c r="J64" s="22" t="n">
        <f aca="false">IF($B64=1,"",($M$4-G64)/$M$4)</f>
        <v>0.67887323943662</v>
      </c>
      <c r="K64" s="19" t="n">
        <f aca="false">I64*$B$71</f>
        <v>49.3333333333333</v>
      </c>
      <c r="T64" s="19" t="n">
        <f aca="false">IF($A64="Wheat",$M$7,$M$8)</f>
        <v>69.3333333333333</v>
      </c>
    </row>
    <row r="65" customFormat="false" ht="15" hidden="false" customHeight="true" outlineLevel="0" collapsed="false">
      <c r="A65" s="5" t="s">
        <v>88</v>
      </c>
      <c r="B65" s="5" t="n">
        <v>30</v>
      </c>
      <c r="C65" s="6" t="s">
        <v>121</v>
      </c>
      <c r="D65" s="6" t="s">
        <v>122</v>
      </c>
      <c r="E65" s="6" t="s">
        <v>123</v>
      </c>
      <c r="F65" s="5" t="n">
        <f aca="false">COUNTIFS('Collated (corrected)'!$A$4:$A$195,$A65,'Collated (corrected)'!$D$4:$D$195,$B65)</f>
        <v>3</v>
      </c>
      <c r="G65" s="20" t="n">
        <f aca="false">AVERAGEIFS('Collated (corrected)'!$K$4:$K$195,'Collated (corrected)'!$A$4:$A$195,$A65,'Collated (corrected)'!$D$4:$D$195,$B65)</f>
        <v>33.3333333333333</v>
      </c>
      <c r="H65" s="21" t="n">
        <f aca="false">AVERAGEIFS('Collated (corrected)'!$H$4:$H$195,'Collated (corrected)'!$A$4:$A$195,$A65,'Collated (corrected)'!$D$4:$D$195,$B65)</f>
        <v>1.66666666666667</v>
      </c>
      <c r="I65" s="21" t="n">
        <f aca="false">AVERAGEIFS('Collated (corrected)'!$L$4:$L$195,'Collated (corrected)'!$A$4:$A$195,$A65,'Collated (corrected)'!$D$4:$D$195,$B65)</f>
        <v>14.6666666666667</v>
      </c>
      <c r="J65" s="22" t="n">
        <f aca="false">IF($B65=1,"",($M$4-G65)/$M$4)</f>
        <v>0.943661971830986</v>
      </c>
      <c r="K65" s="19" t="n">
        <f aca="false">I65*$B$71</f>
        <v>58.6666666666667</v>
      </c>
      <c r="T65" s="19" t="n">
        <f aca="false">IF($A65="Wheat",$M$7,$M$8)</f>
        <v>69.3333333333333</v>
      </c>
    </row>
    <row r="66" customFormat="false" ht="15" hidden="false" customHeight="true" outlineLevel="0" collapsed="false">
      <c r="A66" s="5" t="s">
        <v>88</v>
      </c>
      <c r="B66" s="5" t="n">
        <v>31</v>
      </c>
      <c r="C66" s="6" t="s">
        <v>114</v>
      </c>
      <c r="D66" s="6" t="s">
        <v>26</v>
      </c>
      <c r="E66" s="6" t="s">
        <v>68</v>
      </c>
      <c r="F66" s="5" t="n">
        <f aca="false">COUNTIFS('Collated (corrected)'!$A$4:$A$195,$A66,'Collated (corrected)'!$D$4:$D$195,$B66)</f>
        <v>3</v>
      </c>
      <c r="G66" s="20" t="n">
        <f aca="false">AVERAGEIFS('Collated (corrected)'!$K$4:$K$195,'Collated (corrected)'!$A$4:$A$195,$A66,'Collated (corrected)'!$D$4:$D$195,$B66)</f>
        <v>90</v>
      </c>
      <c r="H66" s="21" t="n">
        <f aca="false">AVERAGEIFS('Collated (corrected)'!$H$4:$H$195,'Collated (corrected)'!$A$4:$A$195,$A66,'Collated (corrected)'!$D$4:$D$195,$B66)</f>
        <v>0</v>
      </c>
      <c r="I66" s="21" t="n">
        <f aca="false">AVERAGEIFS('Collated (corrected)'!$L$4:$L$195,'Collated (corrected)'!$A$4:$A$195,$A66,'Collated (corrected)'!$D$4:$D$195,$B66)</f>
        <v>16.3333333333333</v>
      </c>
      <c r="J66" s="22" t="n">
        <f aca="false">IF($B66=1,"",($M$4-G66)/$M$4)</f>
        <v>0.847887323943662</v>
      </c>
      <c r="K66" s="19" t="n">
        <f aca="false">I66*$B$71</f>
        <v>65.3333333333333</v>
      </c>
      <c r="T66" s="19" t="n">
        <f aca="false">IF($A66="Wheat",$M$7,$M$8)</f>
        <v>69.3333333333333</v>
      </c>
    </row>
    <row r="67" customFormat="false" ht="15" hidden="false" customHeight="true" outlineLevel="0" collapsed="false">
      <c r="A67" s="5" t="s">
        <v>88</v>
      </c>
      <c r="B67" s="5" t="n">
        <v>32</v>
      </c>
      <c r="C67" s="6" t="s">
        <v>112</v>
      </c>
      <c r="D67" s="6" t="s">
        <v>26</v>
      </c>
      <c r="E67" s="6" t="s">
        <v>113</v>
      </c>
      <c r="F67" s="5" t="n">
        <f aca="false">COUNTIFS('Collated (corrected)'!$A$4:$A$195,$A67,'Collated (corrected)'!$D$4:$D$195,$B67)</f>
        <v>3</v>
      </c>
      <c r="G67" s="20" t="n">
        <f aca="false">AVERAGEIFS('Collated (corrected)'!$K$4:$K$195,'Collated (corrected)'!$A$4:$A$195,$A67,'Collated (corrected)'!$D$4:$D$195,$B67)</f>
        <v>93.3333333333333</v>
      </c>
      <c r="H67" s="21" t="n">
        <f aca="false">AVERAGEIFS('Collated (corrected)'!$H$4:$H$195,'Collated (corrected)'!$A$4:$A$195,$A67,'Collated (corrected)'!$D$4:$D$195,$B67)</f>
        <v>8.33333333333333</v>
      </c>
      <c r="I67" s="21" t="n">
        <f aca="false">AVERAGEIFS('Collated (corrected)'!$L$4:$L$195,'Collated (corrected)'!$A$4:$A$195,$A67,'Collated (corrected)'!$D$4:$D$195,$B67)</f>
        <v>14.6666666666667</v>
      </c>
      <c r="J67" s="22" t="n">
        <f aca="false">IF($B67=1,"",($M$4-G67)/$M$4)</f>
        <v>0.842253521126761</v>
      </c>
      <c r="K67" s="19" t="n">
        <f aca="false">I67*$B$71</f>
        <v>58.6666666666667</v>
      </c>
      <c r="T67" s="19" t="n">
        <f aca="false">IF($A67="Wheat",$M$7,$M$8)</f>
        <v>69.3333333333333</v>
      </c>
    </row>
    <row r="69" customFormat="false" ht="15" hidden="false" customHeight="true" outlineLevel="0" collapsed="false">
      <c r="A69" s="25" t="s">
        <v>157</v>
      </c>
    </row>
    <row r="70" customFormat="false" ht="15" hidden="false" customHeight="true" outlineLevel="0" collapsed="false">
      <c r="A70" s="26" t="s">
        <v>158</v>
      </c>
      <c r="B70" s="27" t="n">
        <v>10</v>
      </c>
    </row>
    <row r="71" customFormat="false" ht="15" hidden="false" customHeight="true" outlineLevel="0" collapsed="false">
      <c r="A71" s="23" t="s">
        <v>159</v>
      </c>
      <c r="B71" s="28" t="n">
        <v>4</v>
      </c>
    </row>
    <row r="72" customFormat="false" ht="15" hidden="false" customHeight="true" outlineLevel="0" collapsed="false">
      <c r="A72" s="23" t="s">
        <v>160</v>
      </c>
      <c r="B72" s="29" t="n">
        <v>15</v>
      </c>
    </row>
    <row r="73" customFormat="false" ht="15" hidden="false" customHeight="true" outlineLevel="0" collapsed="false">
      <c r="A73" s="23" t="s">
        <v>161</v>
      </c>
      <c r="B73" s="30" t="n">
        <v>0.7</v>
      </c>
    </row>
    <row r="74" customFormat="false" ht="15" hidden="false" customHeight="true" outlineLevel="0" collapsed="false">
      <c r="A74" s="31" t="s">
        <v>162</v>
      </c>
    </row>
  </sheetData>
  <autoFilter ref="A3:J67"/>
  <conditionalFormatting sqref="H4:H67">
    <cfRule type="expression" priority="2" aboveAverage="0" equalAverage="0" bottom="0" percent="0" rank="0" text="" dxfId="7">
      <formula>H4&gt;=$B$72</formula>
    </cfRule>
  </conditionalFormatting>
  <conditionalFormatting sqref="K4:K67">
    <cfRule type="expression" priority="3" aboveAverage="0" equalAverage="0" bottom="0" percent="0" rank="0" text="" dxfId="8">
      <formula>AND($T4&gt;0,K4&lt;$T4*$B$73)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1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3" topLeftCell="G22" activePane="bottomRight" state="frozen"/>
      <selection pane="topLeft" activeCell="A1" activeCellId="0" sqref="A1"/>
      <selection pane="topRight" activeCell="G1" activeCellId="0" sqref="G1"/>
      <selection pane="bottomLeft" activeCell="A22" activeCellId="0" sqref="A22"/>
      <selection pane="bottomRight" activeCell="I53" activeCellId="0" sqref="I53"/>
    </sheetView>
  </sheetViews>
  <sheetFormatPr defaultColWidth="8.71484375" defaultRowHeight="15" zeroHeight="false" outlineLevelRow="0" outlineLevelCol="0"/>
  <cols>
    <col collapsed="false" customWidth="true" hidden="false" outlineLevel="0" max="3" min="1" style="1" width="7"/>
    <col collapsed="false" customWidth="true" hidden="false" outlineLevel="0" max="4" min="4" style="1" width="26"/>
    <col collapsed="false" customWidth="true" hidden="false" outlineLevel="0" max="6" min="5" style="1" width="22"/>
    <col collapsed="false" customWidth="true" hidden="false" outlineLevel="0" max="10" min="7" style="1" width="11"/>
    <col collapsed="false" customWidth="true" hidden="false" outlineLevel="0" max="11" min="11" style="1" width="14"/>
    <col collapsed="false" customWidth="true" hidden="false" outlineLevel="0" max="12" min="12" style="1" width="8"/>
    <col collapsed="false" customWidth="true" hidden="false" outlineLevel="0" max="13" min="13" style="1" width="32"/>
  </cols>
  <sheetData>
    <row r="1" customFormat="false" ht="30" hidden="false" customHeight="true" outlineLevel="0" collapsed="false">
      <c r="A1" s="32" t="s">
        <v>163</v>
      </c>
      <c r="B1" s="32"/>
      <c r="C1" s="32"/>
      <c r="D1" s="32"/>
      <c r="E1" s="33" t="s">
        <v>164</v>
      </c>
      <c r="F1" s="34" t="s">
        <v>165</v>
      </c>
      <c r="G1" s="35"/>
    </row>
    <row r="2" customFormat="false" ht="15.75" hidden="false" customHeight="true" outlineLevel="0" collapsed="false">
      <c r="A2" s="36" t="s">
        <v>166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customFormat="false" ht="42" hidden="false" customHeight="true" outlineLevel="0" collapsed="false">
      <c r="A3" s="37" t="s">
        <v>3</v>
      </c>
      <c r="B3" s="37" t="s">
        <v>4</v>
      </c>
      <c r="C3" s="37" t="s">
        <v>5</v>
      </c>
      <c r="D3" s="37" t="s">
        <v>6</v>
      </c>
      <c r="E3" s="37" t="s">
        <v>7</v>
      </c>
      <c r="F3" s="37" t="s">
        <v>8</v>
      </c>
      <c r="G3" s="38" t="s">
        <v>9</v>
      </c>
      <c r="H3" s="39" t="s">
        <v>10</v>
      </c>
      <c r="I3" s="38" t="s">
        <v>11</v>
      </c>
      <c r="J3" s="38" t="s">
        <v>13</v>
      </c>
      <c r="K3" s="40" t="s">
        <v>14</v>
      </c>
      <c r="L3" s="40" t="s">
        <v>15</v>
      </c>
      <c r="M3" s="40" t="s">
        <v>16</v>
      </c>
    </row>
    <row r="4" customFormat="false" ht="36" hidden="false" customHeight="true" outlineLevel="0" collapsed="false">
      <c r="A4" s="41" t="n">
        <v>101</v>
      </c>
      <c r="B4" s="41" t="n">
        <v>1</v>
      </c>
      <c r="C4" s="41" t="n">
        <v>13</v>
      </c>
      <c r="D4" s="42" t="s">
        <v>89</v>
      </c>
      <c r="E4" s="43" t="s">
        <v>68</v>
      </c>
      <c r="F4" s="43" t="s">
        <v>90</v>
      </c>
      <c r="G4" s="44" t="n">
        <v>5</v>
      </c>
      <c r="H4" s="44" t="n">
        <v>4</v>
      </c>
      <c r="I4" s="44" t="n">
        <v>2</v>
      </c>
      <c r="J4" s="45" t="n">
        <v>12</v>
      </c>
      <c r="K4" s="46"/>
      <c r="L4" s="46"/>
      <c r="M4" s="47"/>
    </row>
    <row r="5" customFormat="false" ht="36" hidden="false" customHeight="true" outlineLevel="0" collapsed="false">
      <c r="A5" s="41" t="n">
        <v>102</v>
      </c>
      <c r="B5" s="41" t="n">
        <v>1</v>
      </c>
      <c r="C5" s="41" t="n">
        <v>12</v>
      </c>
      <c r="D5" s="42" t="s">
        <v>91</v>
      </c>
      <c r="E5" s="43" t="s">
        <v>68</v>
      </c>
      <c r="F5" s="43" t="s">
        <v>92</v>
      </c>
      <c r="G5" s="44" t="n">
        <v>0</v>
      </c>
      <c r="H5" s="44" t="n">
        <v>11</v>
      </c>
      <c r="I5" s="44" t="n">
        <v>4</v>
      </c>
      <c r="J5" s="45" t="n">
        <v>15</v>
      </c>
      <c r="K5" s="46"/>
      <c r="L5" s="46"/>
      <c r="M5" s="47"/>
    </row>
    <row r="6" customFormat="false" ht="36" hidden="false" customHeight="true" outlineLevel="0" collapsed="false">
      <c r="A6" s="41" t="n">
        <v>103</v>
      </c>
      <c r="B6" s="41" t="n">
        <v>1</v>
      </c>
      <c r="C6" s="41" t="n">
        <v>8</v>
      </c>
      <c r="D6" s="42" t="s">
        <v>93</v>
      </c>
      <c r="E6" s="43" t="s">
        <v>26</v>
      </c>
      <c r="F6" s="43" t="s">
        <v>92</v>
      </c>
      <c r="G6" s="44" t="n">
        <v>0</v>
      </c>
      <c r="H6" s="44" t="n">
        <v>4</v>
      </c>
      <c r="I6" s="44" t="n">
        <v>4</v>
      </c>
      <c r="J6" s="45" t="n">
        <v>26</v>
      </c>
      <c r="K6" s="46"/>
      <c r="L6" s="46"/>
      <c r="M6" s="47"/>
    </row>
    <row r="7" customFormat="false" ht="36" hidden="false" customHeight="true" outlineLevel="0" collapsed="false">
      <c r="A7" s="41" t="n">
        <v>104</v>
      </c>
      <c r="B7" s="41" t="n">
        <v>1</v>
      </c>
      <c r="C7" s="41" t="n">
        <v>5</v>
      </c>
      <c r="D7" s="42" t="s">
        <v>94</v>
      </c>
      <c r="E7" s="43" t="s">
        <v>95</v>
      </c>
      <c r="F7" s="42" t="s">
        <v>20</v>
      </c>
      <c r="G7" s="44" t="n">
        <v>0</v>
      </c>
      <c r="H7" s="44" t="n">
        <v>3</v>
      </c>
      <c r="I7" s="44" t="n">
        <v>3</v>
      </c>
      <c r="J7" s="45" t="n">
        <v>15</v>
      </c>
      <c r="K7" s="46"/>
      <c r="L7" s="46"/>
      <c r="M7" s="47"/>
    </row>
    <row r="8" customFormat="false" ht="36" hidden="false" customHeight="true" outlineLevel="0" collapsed="false">
      <c r="A8" s="41" t="n">
        <v>105</v>
      </c>
      <c r="B8" s="41" t="n">
        <v>1</v>
      </c>
      <c r="C8" s="41" t="n">
        <v>24</v>
      </c>
      <c r="D8" s="42" t="s">
        <v>96</v>
      </c>
      <c r="E8" s="43" t="s">
        <v>26</v>
      </c>
      <c r="F8" s="43" t="s">
        <v>97</v>
      </c>
      <c r="G8" s="44" t="n">
        <v>0</v>
      </c>
      <c r="H8" s="44" t="n">
        <v>1</v>
      </c>
      <c r="I8" s="44" t="n">
        <v>0</v>
      </c>
      <c r="J8" s="45" t="n">
        <v>21</v>
      </c>
      <c r="K8" s="46"/>
      <c r="L8" s="46"/>
      <c r="M8" s="47"/>
    </row>
    <row r="9" customFormat="false" ht="36" hidden="false" customHeight="true" outlineLevel="0" collapsed="false">
      <c r="A9" s="41" t="n">
        <v>106</v>
      </c>
      <c r="B9" s="41" t="n">
        <v>1</v>
      </c>
      <c r="C9" s="41" t="n">
        <v>27</v>
      </c>
      <c r="D9" s="42" t="s">
        <v>98</v>
      </c>
      <c r="E9" s="43" t="s">
        <v>32</v>
      </c>
      <c r="F9" s="43" t="s">
        <v>99</v>
      </c>
      <c r="G9" s="44" t="n">
        <v>0</v>
      </c>
      <c r="H9" s="44" t="n">
        <v>3</v>
      </c>
      <c r="I9" s="44" t="n">
        <v>2</v>
      </c>
      <c r="J9" s="45" t="n">
        <v>11</v>
      </c>
      <c r="K9" s="46"/>
      <c r="L9" s="46"/>
      <c r="M9" s="47"/>
    </row>
    <row r="10" customFormat="false" ht="36" hidden="false" customHeight="true" outlineLevel="0" collapsed="false">
      <c r="A10" s="41" t="n">
        <v>107</v>
      </c>
      <c r="B10" s="41" t="n">
        <v>1</v>
      </c>
      <c r="C10" s="41" t="n">
        <v>23</v>
      </c>
      <c r="D10" s="42" t="s">
        <v>100</v>
      </c>
      <c r="E10" s="43" t="s">
        <v>101</v>
      </c>
      <c r="F10" s="42" t="s">
        <v>20</v>
      </c>
      <c r="G10" s="44" t="n">
        <v>0</v>
      </c>
      <c r="H10" s="44" t="n">
        <v>3</v>
      </c>
      <c r="I10" s="44" t="n">
        <v>0</v>
      </c>
      <c r="J10" s="45" t="n">
        <v>25</v>
      </c>
      <c r="K10" s="46"/>
      <c r="L10" s="46"/>
      <c r="M10" s="47" t="s">
        <v>102</v>
      </c>
    </row>
    <row r="11" customFormat="false" ht="36" hidden="false" customHeight="true" outlineLevel="0" collapsed="false">
      <c r="A11" s="41" t="n">
        <v>108</v>
      </c>
      <c r="B11" s="41" t="n">
        <v>1</v>
      </c>
      <c r="C11" s="41" t="n">
        <v>16</v>
      </c>
      <c r="D11" s="42" t="s">
        <v>103</v>
      </c>
      <c r="E11" s="43" t="s">
        <v>68</v>
      </c>
      <c r="F11" s="43" t="s">
        <v>104</v>
      </c>
      <c r="G11" s="44" t="n">
        <v>0</v>
      </c>
      <c r="H11" s="44" t="n">
        <v>0</v>
      </c>
      <c r="I11" s="44" t="n">
        <v>1</v>
      </c>
      <c r="J11" s="45" t="n">
        <v>26</v>
      </c>
      <c r="K11" s="46"/>
      <c r="L11" s="46"/>
      <c r="M11" s="47"/>
    </row>
    <row r="12" customFormat="false" ht="6" hidden="false" customHeight="true" outlineLevel="0" collapsed="false">
      <c r="A12" s="48"/>
      <c r="B12" s="48"/>
      <c r="C12" s="48"/>
      <c r="D12" s="48"/>
      <c r="E12" s="48"/>
      <c r="F12" s="48"/>
      <c r="G12" s="48"/>
      <c r="H12" s="48"/>
      <c r="I12" s="48"/>
      <c r="J12" s="45"/>
      <c r="K12" s="48"/>
      <c r="L12" s="48"/>
      <c r="M12" s="48"/>
    </row>
    <row r="13" customFormat="false" ht="36" hidden="false" customHeight="true" outlineLevel="0" collapsed="false">
      <c r="A13" s="49" t="n">
        <v>201</v>
      </c>
      <c r="B13" s="49" t="n">
        <v>2</v>
      </c>
      <c r="C13" s="49" t="n">
        <v>29</v>
      </c>
      <c r="D13" s="50" t="s">
        <v>105</v>
      </c>
      <c r="E13" s="51" t="s">
        <v>106</v>
      </c>
      <c r="F13" s="51" t="s">
        <v>106</v>
      </c>
      <c r="G13" s="44" t="n">
        <v>5</v>
      </c>
      <c r="H13" s="44" t="n">
        <v>14</v>
      </c>
      <c r="I13" s="44" t="n">
        <v>22</v>
      </c>
      <c r="J13" s="45" t="n">
        <v>8</v>
      </c>
      <c r="K13" s="46"/>
      <c r="L13" s="46"/>
      <c r="M13" s="47"/>
    </row>
    <row r="14" customFormat="false" ht="36" hidden="false" customHeight="true" outlineLevel="0" collapsed="false">
      <c r="A14" s="49" t="n">
        <v>202</v>
      </c>
      <c r="B14" s="49" t="n">
        <v>2</v>
      </c>
      <c r="C14" s="49" t="n">
        <v>2</v>
      </c>
      <c r="D14" s="50" t="s">
        <v>107</v>
      </c>
      <c r="E14" s="51" t="s">
        <v>108</v>
      </c>
      <c r="F14" s="50" t="s">
        <v>20</v>
      </c>
      <c r="G14" s="44" t="n">
        <v>0</v>
      </c>
      <c r="H14" s="44" t="n">
        <v>10</v>
      </c>
      <c r="I14" s="44" t="n">
        <v>12</v>
      </c>
      <c r="J14" s="45" t="n">
        <v>11</v>
      </c>
      <c r="K14" s="46"/>
      <c r="L14" s="46"/>
      <c r="M14" s="47"/>
    </row>
    <row r="15" customFormat="false" ht="36" hidden="false" customHeight="true" outlineLevel="0" collapsed="false">
      <c r="A15" s="49" t="n">
        <v>203</v>
      </c>
      <c r="B15" s="49" t="n">
        <v>2</v>
      </c>
      <c r="C15" s="49" t="n">
        <v>11</v>
      </c>
      <c r="D15" s="50" t="s">
        <v>109</v>
      </c>
      <c r="E15" s="51" t="s">
        <v>24</v>
      </c>
      <c r="F15" s="51" t="s">
        <v>92</v>
      </c>
      <c r="G15" s="44" t="n">
        <v>0</v>
      </c>
      <c r="H15" s="44" t="n">
        <v>2</v>
      </c>
      <c r="I15" s="44" t="n">
        <v>1</v>
      </c>
      <c r="J15" s="45" t="n">
        <v>14</v>
      </c>
      <c r="K15" s="46"/>
      <c r="L15" s="46"/>
      <c r="M15" s="47" t="s">
        <v>110</v>
      </c>
    </row>
    <row r="16" customFormat="false" ht="36" hidden="false" customHeight="true" outlineLevel="0" collapsed="false">
      <c r="A16" s="49" t="n">
        <v>204</v>
      </c>
      <c r="B16" s="49" t="n">
        <v>2</v>
      </c>
      <c r="C16" s="49" t="n">
        <v>6</v>
      </c>
      <c r="D16" s="50" t="s">
        <v>111</v>
      </c>
      <c r="E16" s="51" t="s">
        <v>97</v>
      </c>
      <c r="F16" s="50" t="s">
        <v>20</v>
      </c>
      <c r="G16" s="44" t="n">
        <v>0</v>
      </c>
      <c r="H16" s="44" t="n">
        <v>37</v>
      </c>
      <c r="I16" s="44" t="n">
        <v>40</v>
      </c>
      <c r="J16" s="45" t="n">
        <v>16</v>
      </c>
      <c r="K16" s="46"/>
      <c r="L16" s="46"/>
      <c r="M16" s="47"/>
    </row>
    <row r="17" customFormat="false" ht="36" hidden="false" customHeight="true" outlineLevel="0" collapsed="false">
      <c r="A17" s="49" t="n">
        <v>205</v>
      </c>
      <c r="B17" s="49" t="n">
        <v>2</v>
      </c>
      <c r="C17" s="49" t="n">
        <v>32</v>
      </c>
      <c r="D17" s="50" t="s">
        <v>112</v>
      </c>
      <c r="E17" s="51" t="s">
        <v>26</v>
      </c>
      <c r="F17" s="51" t="s">
        <v>113</v>
      </c>
      <c r="G17" s="44" t="n">
        <v>0</v>
      </c>
      <c r="H17" s="44" t="n">
        <v>11</v>
      </c>
      <c r="I17" s="44" t="n">
        <v>10</v>
      </c>
      <c r="J17" s="45" t="n">
        <v>14</v>
      </c>
      <c r="K17" s="46"/>
      <c r="L17" s="46"/>
      <c r="M17" s="47"/>
    </row>
    <row r="18" customFormat="false" ht="36" hidden="false" customHeight="true" outlineLevel="0" collapsed="false">
      <c r="A18" s="49" t="n">
        <v>206</v>
      </c>
      <c r="B18" s="49" t="n">
        <v>2</v>
      </c>
      <c r="C18" s="49" t="n">
        <v>7</v>
      </c>
      <c r="D18" s="50" t="s">
        <v>55</v>
      </c>
      <c r="E18" s="51" t="s">
        <v>26</v>
      </c>
      <c r="F18" s="50" t="s">
        <v>20</v>
      </c>
      <c r="G18" s="44" t="n">
        <v>0</v>
      </c>
      <c r="H18" s="44" t="n">
        <v>5</v>
      </c>
      <c r="I18" s="44" t="n">
        <v>11</v>
      </c>
      <c r="J18" s="45" t="n">
        <v>15</v>
      </c>
      <c r="K18" s="46"/>
      <c r="L18" s="46"/>
      <c r="M18" s="47"/>
    </row>
    <row r="19" customFormat="false" ht="36" hidden="false" customHeight="true" outlineLevel="0" collapsed="false">
      <c r="A19" s="49" t="n">
        <v>207</v>
      </c>
      <c r="B19" s="49" t="n">
        <v>2</v>
      </c>
      <c r="C19" s="49" t="n">
        <v>26</v>
      </c>
      <c r="D19" s="50" t="s">
        <v>40</v>
      </c>
      <c r="E19" s="51" t="s">
        <v>32</v>
      </c>
      <c r="F19" s="50" t="s">
        <v>20</v>
      </c>
      <c r="G19" s="44" t="n">
        <v>0</v>
      </c>
      <c r="H19" s="44" t="n">
        <v>7</v>
      </c>
      <c r="I19" s="44" t="n">
        <v>3</v>
      </c>
      <c r="J19" s="45" t="n">
        <v>14</v>
      </c>
      <c r="K19" s="46"/>
      <c r="L19" s="46"/>
      <c r="M19" s="47"/>
    </row>
    <row r="20" customFormat="false" ht="36" hidden="false" customHeight="true" outlineLevel="0" collapsed="false">
      <c r="A20" s="49" t="n">
        <v>208</v>
      </c>
      <c r="B20" s="49" t="n">
        <v>2</v>
      </c>
      <c r="C20" s="49" t="n">
        <v>3</v>
      </c>
      <c r="D20" s="50" t="s">
        <v>52</v>
      </c>
      <c r="E20" s="51" t="s">
        <v>24</v>
      </c>
      <c r="F20" s="50" t="s">
        <v>20</v>
      </c>
      <c r="G20" s="44" t="n">
        <v>0</v>
      </c>
      <c r="H20" s="44" t="n">
        <v>14</v>
      </c>
      <c r="I20" s="44" t="n">
        <v>16</v>
      </c>
      <c r="J20" s="45" t="n">
        <v>14</v>
      </c>
      <c r="K20" s="46"/>
      <c r="L20" s="46"/>
      <c r="M20" s="47"/>
    </row>
    <row r="21" customFormat="false" ht="6" hidden="false" customHeight="true" outlineLevel="0" collapsed="false">
      <c r="A21" s="48"/>
      <c r="B21" s="48"/>
      <c r="C21" s="48"/>
      <c r="D21" s="48"/>
      <c r="E21" s="48"/>
      <c r="F21" s="48"/>
      <c r="G21" s="48"/>
      <c r="H21" s="48"/>
      <c r="I21" s="48"/>
      <c r="J21" s="45"/>
      <c r="K21" s="48"/>
      <c r="L21" s="48"/>
      <c r="M21" s="48"/>
    </row>
    <row r="22" customFormat="false" ht="36" hidden="false" customHeight="true" outlineLevel="0" collapsed="false">
      <c r="A22" s="41" t="n">
        <v>301</v>
      </c>
      <c r="B22" s="41" t="n">
        <v>3</v>
      </c>
      <c r="C22" s="41" t="n">
        <v>31</v>
      </c>
      <c r="D22" s="42" t="s">
        <v>114</v>
      </c>
      <c r="E22" s="43" t="s">
        <v>26</v>
      </c>
      <c r="F22" s="43" t="s">
        <v>68</v>
      </c>
      <c r="G22" s="44" t="n">
        <v>0</v>
      </c>
      <c r="H22" s="44" t="n">
        <v>18</v>
      </c>
      <c r="I22" s="44" t="n">
        <v>12</v>
      </c>
      <c r="J22" s="45" t="n">
        <v>12</v>
      </c>
      <c r="K22" s="46"/>
      <c r="L22" s="46"/>
      <c r="M22" s="47"/>
    </row>
    <row r="23" customFormat="false" ht="36" hidden="false" customHeight="true" outlineLevel="0" collapsed="false">
      <c r="A23" s="41" t="n">
        <v>302</v>
      </c>
      <c r="B23" s="41" t="n">
        <v>3</v>
      </c>
      <c r="C23" s="41" t="n">
        <v>28</v>
      </c>
      <c r="D23" s="42" t="s">
        <v>115</v>
      </c>
      <c r="E23" s="43" t="s">
        <v>99</v>
      </c>
      <c r="F23" s="42" t="s">
        <v>20</v>
      </c>
      <c r="G23" s="44" t="n">
        <v>0</v>
      </c>
      <c r="H23" s="44" t="n">
        <v>37</v>
      </c>
      <c r="I23" s="44" t="n">
        <v>42</v>
      </c>
      <c r="J23" s="45" t="n">
        <v>12</v>
      </c>
      <c r="K23" s="46"/>
      <c r="L23" s="46"/>
      <c r="M23" s="47"/>
    </row>
    <row r="24" customFormat="false" ht="36" hidden="false" customHeight="true" outlineLevel="0" collapsed="false">
      <c r="A24" s="41" t="n">
        <v>303</v>
      </c>
      <c r="B24" s="41" t="n">
        <v>3</v>
      </c>
      <c r="C24" s="41" t="n">
        <v>25</v>
      </c>
      <c r="D24" s="42" t="s">
        <v>116</v>
      </c>
      <c r="E24" s="43" t="s">
        <v>117</v>
      </c>
      <c r="F24" s="42" t="s">
        <v>20</v>
      </c>
      <c r="G24" s="44" t="n">
        <v>0</v>
      </c>
      <c r="H24" s="44" t="n">
        <v>14</v>
      </c>
      <c r="I24" s="44" t="n">
        <v>10</v>
      </c>
      <c r="J24" s="45" t="n">
        <v>11</v>
      </c>
      <c r="K24" s="46"/>
      <c r="L24" s="46"/>
      <c r="M24" s="47"/>
    </row>
    <row r="25" customFormat="false" ht="36" hidden="false" customHeight="true" outlineLevel="0" collapsed="false">
      <c r="A25" s="41" t="n">
        <v>304</v>
      </c>
      <c r="B25" s="41" t="n">
        <v>3</v>
      </c>
      <c r="C25" s="41" t="n">
        <v>19</v>
      </c>
      <c r="D25" s="42" t="s">
        <v>118</v>
      </c>
      <c r="E25" s="43" t="s">
        <v>68</v>
      </c>
      <c r="F25" s="43" t="s">
        <v>119</v>
      </c>
      <c r="G25" s="44" t="n">
        <v>20</v>
      </c>
      <c r="H25" s="44" t="n">
        <v>9</v>
      </c>
      <c r="I25" s="44" t="n">
        <v>3</v>
      </c>
      <c r="J25" s="45" t="n">
        <v>13</v>
      </c>
      <c r="K25" s="46"/>
      <c r="L25" s="46"/>
      <c r="M25" s="47"/>
    </row>
    <row r="26" customFormat="false" ht="36" hidden="false" customHeight="true" outlineLevel="0" collapsed="false">
      <c r="A26" s="41" t="n">
        <v>305</v>
      </c>
      <c r="B26" s="41" t="n">
        <v>3</v>
      </c>
      <c r="C26" s="41" t="n">
        <v>10</v>
      </c>
      <c r="D26" s="42" t="s">
        <v>120</v>
      </c>
      <c r="E26" s="43" t="s">
        <v>108</v>
      </c>
      <c r="F26" s="43" t="s">
        <v>92</v>
      </c>
      <c r="G26" s="44" t="n">
        <v>0</v>
      </c>
      <c r="H26" s="44" t="n">
        <v>13</v>
      </c>
      <c r="I26" s="44" t="n">
        <v>6</v>
      </c>
      <c r="J26" s="45" t="n">
        <v>20</v>
      </c>
      <c r="K26" s="46"/>
      <c r="L26" s="46"/>
      <c r="M26" s="47"/>
    </row>
    <row r="27" customFormat="false" ht="36" hidden="false" customHeight="true" outlineLevel="0" collapsed="false">
      <c r="A27" s="41" t="n">
        <v>306</v>
      </c>
      <c r="B27" s="41" t="n">
        <v>3</v>
      </c>
      <c r="C27" s="41" t="n">
        <v>4</v>
      </c>
      <c r="D27" s="42" t="s">
        <v>67</v>
      </c>
      <c r="E27" s="43" t="s">
        <v>68</v>
      </c>
      <c r="F27" s="42" t="s">
        <v>20</v>
      </c>
      <c r="G27" s="44" t="n">
        <v>0</v>
      </c>
      <c r="H27" s="44" t="n">
        <v>16</v>
      </c>
      <c r="I27" s="44" t="n">
        <v>15</v>
      </c>
      <c r="J27" s="45" t="n">
        <v>11</v>
      </c>
      <c r="K27" s="46"/>
      <c r="L27" s="46"/>
      <c r="M27" s="47"/>
    </row>
    <row r="28" customFormat="false" ht="36" hidden="false" customHeight="true" outlineLevel="0" collapsed="false">
      <c r="A28" s="41" t="n">
        <v>307</v>
      </c>
      <c r="B28" s="41" t="n">
        <v>3</v>
      </c>
      <c r="C28" s="41" t="n">
        <v>30</v>
      </c>
      <c r="D28" s="42" t="s">
        <v>121</v>
      </c>
      <c r="E28" s="43" t="s">
        <v>122</v>
      </c>
      <c r="F28" s="43" t="s">
        <v>123</v>
      </c>
      <c r="G28" s="44" t="n">
        <v>0</v>
      </c>
      <c r="H28" s="44" t="n">
        <v>2</v>
      </c>
      <c r="I28" s="44" t="n">
        <v>3</v>
      </c>
      <c r="J28" s="45" t="n">
        <v>14</v>
      </c>
      <c r="K28" s="46"/>
      <c r="L28" s="46"/>
      <c r="M28" s="47"/>
    </row>
    <row r="29" customFormat="false" ht="36" hidden="false" customHeight="true" outlineLevel="0" collapsed="false">
      <c r="A29" s="41" t="n">
        <v>308</v>
      </c>
      <c r="B29" s="41" t="n">
        <v>3</v>
      </c>
      <c r="C29" s="41" t="n">
        <v>21</v>
      </c>
      <c r="D29" s="42" t="s">
        <v>124</v>
      </c>
      <c r="E29" s="42" t="s">
        <v>20</v>
      </c>
      <c r="F29" s="43" t="s">
        <v>125</v>
      </c>
      <c r="G29" s="44" t="n">
        <v>0</v>
      </c>
      <c r="H29" s="44" t="n">
        <v>22</v>
      </c>
      <c r="I29" s="44" t="n">
        <v>27</v>
      </c>
      <c r="J29" s="45" t="n">
        <v>11</v>
      </c>
      <c r="K29" s="46"/>
      <c r="L29" s="46"/>
      <c r="M29" s="47"/>
    </row>
    <row r="30" customFormat="false" ht="6" hidden="false" customHeight="true" outlineLevel="0" collapsed="false">
      <c r="A30" s="48"/>
      <c r="B30" s="48"/>
      <c r="C30" s="48"/>
      <c r="D30" s="48"/>
      <c r="E30" s="48"/>
      <c r="F30" s="48"/>
      <c r="G30" s="48"/>
      <c r="H30" s="48"/>
      <c r="I30" s="48"/>
      <c r="J30" s="45"/>
      <c r="K30" s="48"/>
      <c r="L30" s="48"/>
      <c r="M30" s="48"/>
    </row>
    <row r="31" customFormat="false" ht="36" hidden="false" customHeight="true" outlineLevel="0" collapsed="false">
      <c r="A31" s="49" t="n">
        <v>401</v>
      </c>
      <c r="B31" s="49" t="n">
        <v>4</v>
      </c>
      <c r="C31" s="49" t="n">
        <v>9</v>
      </c>
      <c r="D31" s="50" t="s">
        <v>126</v>
      </c>
      <c r="E31" s="51" t="s">
        <v>95</v>
      </c>
      <c r="F31" s="51" t="s">
        <v>92</v>
      </c>
      <c r="G31" s="44" t="n">
        <v>0</v>
      </c>
      <c r="H31" s="44" t="n">
        <v>12</v>
      </c>
      <c r="I31" s="44" t="n">
        <v>3</v>
      </c>
      <c r="J31" s="45" t="n">
        <v>15</v>
      </c>
      <c r="K31" s="46"/>
      <c r="L31" s="46"/>
      <c r="M31" s="47" t="s">
        <v>127</v>
      </c>
    </row>
    <row r="32" customFormat="false" ht="36" hidden="false" customHeight="true" outlineLevel="0" collapsed="false">
      <c r="A32" s="49" t="n">
        <v>402</v>
      </c>
      <c r="B32" s="49" t="n">
        <v>4</v>
      </c>
      <c r="C32" s="49" t="n">
        <v>22</v>
      </c>
      <c r="D32" s="50" t="s">
        <v>128</v>
      </c>
      <c r="E32" s="50" t="s">
        <v>20</v>
      </c>
      <c r="F32" s="51" t="s">
        <v>129</v>
      </c>
      <c r="G32" s="44" t="n">
        <v>5</v>
      </c>
      <c r="H32" s="44" t="n">
        <v>47</v>
      </c>
      <c r="I32" s="44" t="n">
        <v>32</v>
      </c>
      <c r="J32" s="45" t="n">
        <v>16</v>
      </c>
      <c r="K32" s="46"/>
      <c r="L32" s="46"/>
      <c r="M32" s="47"/>
    </row>
    <row r="33" customFormat="false" ht="36" hidden="false" customHeight="true" outlineLevel="0" collapsed="false">
      <c r="A33" s="49" t="n">
        <v>403</v>
      </c>
      <c r="B33" s="49" t="n">
        <v>4</v>
      </c>
      <c r="C33" s="49" t="n">
        <v>18</v>
      </c>
      <c r="D33" s="50" t="s">
        <v>130</v>
      </c>
      <c r="E33" s="51" t="s">
        <v>68</v>
      </c>
      <c r="F33" s="51" t="s">
        <v>131</v>
      </c>
      <c r="G33" s="44" t="n">
        <v>5</v>
      </c>
      <c r="H33" s="44" t="n">
        <v>2</v>
      </c>
      <c r="I33" s="44" t="n">
        <v>3</v>
      </c>
      <c r="J33" s="45" t="n">
        <v>14</v>
      </c>
      <c r="K33" s="46"/>
      <c r="L33" s="46"/>
      <c r="M33" s="47"/>
    </row>
    <row r="34" customFormat="false" ht="36" hidden="false" customHeight="true" outlineLevel="0" collapsed="false">
      <c r="A34" s="49" t="n">
        <v>404</v>
      </c>
      <c r="B34" s="49" t="n">
        <v>4</v>
      </c>
      <c r="C34" s="49" t="n">
        <v>15</v>
      </c>
      <c r="D34" s="50" t="s">
        <v>132</v>
      </c>
      <c r="E34" s="51" t="s">
        <v>68</v>
      </c>
      <c r="F34" s="51" t="s">
        <v>133</v>
      </c>
      <c r="G34" s="44" t="n">
        <v>15</v>
      </c>
      <c r="H34" s="44" t="n">
        <v>5</v>
      </c>
      <c r="I34" s="44" t="n">
        <v>12</v>
      </c>
      <c r="J34" s="45" t="n">
        <v>15</v>
      </c>
      <c r="K34" s="46"/>
      <c r="L34" s="46"/>
      <c r="M34" s="47" t="s">
        <v>134</v>
      </c>
    </row>
    <row r="35" customFormat="false" ht="36" hidden="false" customHeight="true" outlineLevel="0" collapsed="false">
      <c r="A35" s="52" t="n">
        <v>405</v>
      </c>
      <c r="B35" s="53" t="n">
        <v>4</v>
      </c>
      <c r="C35" s="52" t="n">
        <v>1</v>
      </c>
      <c r="D35" s="54" t="s">
        <v>71</v>
      </c>
      <c r="E35" s="55" t="s">
        <v>20</v>
      </c>
      <c r="F35" s="55" t="s">
        <v>20</v>
      </c>
      <c r="G35" s="56" t="n">
        <v>0</v>
      </c>
      <c r="H35" s="56" t="n">
        <v>75</v>
      </c>
      <c r="I35" s="56" t="n">
        <v>72</v>
      </c>
      <c r="J35" s="45" t="n">
        <v>14</v>
      </c>
      <c r="K35" s="46"/>
      <c r="L35" s="46"/>
      <c r="M35" s="47"/>
    </row>
    <row r="36" customFormat="false" ht="36" hidden="false" customHeight="true" outlineLevel="0" collapsed="false">
      <c r="A36" s="49" t="n">
        <v>406</v>
      </c>
      <c r="B36" s="49" t="n">
        <v>4</v>
      </c>
      <c r="C36" s="49" t="n">
        <v>14</v>
      </c>
      <c r="D36" s="50" t="s">
        <v>135</v>
      </c>
      <c r="E36" s="51" t="s">
        <v>68</v>
      </c>
      <c r="F36" s="51" t="s">
        <v>136</v>
      </c>
      <c r="G36" s="44" t="n">
        <v>25</v>
      </c>
      <c r="H36" s="44" t="n">
        <v>5</v>
      </c>
      <c r="I36" s="44" t="n">
        <v>6</v>
      </c>
      <c r="J36" s="45" t="n">
        <v>12</v>
      </c>
      <c r="K36" s="46"/>
      <c r="L36" s="46"/>
      <c r="M36" s="47"/>
    </row>
    <row r="37" customFormat="false" ht="36" hidden="false" customHeight="true" outlineLevel="0" collapsed="false">
      <c r="A37" s="49" t="n">
        <v>407</v>
      </c>
      <c r="B37" s="49" t="n">
        <v>4</v>
      </c>
      <c r="C37" s="49" t="n">
        <v>17</v>
      </c>
      <c r="D37" s="50" t="s">
        <v>137</v>
      </c>
      <c r="E37" s="51" t="s">
        <v>68</v>
      </c>
      <c r="F37" s="51" t="s">
        <v>138</v>
      </c>
      <c r="G37" s="44" t="n">
        <v>10</v>
      </c>
      <c r="H37" s="44" t="n">
        <v>8</v>
      </c>
      <c r="I37" s="44" t="n">
        <v>10</v>
      </c>
      <c r="J37" s="45" t="n">
        <v>10</v>
      </c>
      <c r="K37" s="46"/>
      <c r="L37" s="46"/>
      <c r="M37" s="47" t="s">
        <v>139</v>
      </c>
    </row>
    <row r="38" customFormat="false" ht="36" hidden="false" customHeight="true" outlineLevel="0" collapsed="false">
      <c r="A38" s="49" t="n">
        <v>408</v>
      </c>
      <c r="B38" s="49" t="n">
        <v>4</v>
      </c>
      <c r="C38" s="49" t="n">
        <v>20</v>
      </c>
      <c r="D38" s="50" t="s">
        <v>140</v>
      </c>
      <c r="E38" s="51" t="s">
        <v>68</v>
      </c>
      <c r="F38" s="51" t="s">
        <v>141</v>
      </c>
      <c r="G38" s="44" t="n">
        <v>10</v>
      </c>
      <c r="H38" s="44" t="n">
        <v>4</v>
      </c>
      <c r="I38" s="44" t="n">
        <v>2</v>
      </c>
      <c r="J38" s="45" t="n">
        <v>20</v>
      </c>
      <c r="K38" s="46"/>
      <c r="L38" s="46"/>
      <c r="M38" s="47" t="s">
        <v>139</v>
      </c>
    </row>
    <row r="39" customFormat="false" ht="6" hidden="false" customHeight="true" outlineLevel="0" collapsed="false">
      <c r="A39" s="48"/>
      <c r="B39" s="48"/>
      <c r="C39" s="48"/>
      <c r="D39" s="48"/>
      <c r="E39" s="48"/>
      <c r="F39" s="48"/>
      <c r="G39" s="48"/>
      <c r="H39" s="48"/>
      <c r="I39" s="48"/>
      <c r="J39" s="45"/>
      <c r="K39" s="48"/>
      <c r="L39" s="48"/>
      <c r="M39" s="48"/>
    </row>
    <row r="40" customFormat="false" ht="36" hidden="false" customHeight="true" outlineLevel="0" collapsed="false">
      <c r="A40" s="41" t="n">
        <v>501</v>
      </c>
      <c r="B40" s="41" t="n">
        <v>5</v>
      </c>
      <c r="C40" s="41" t="n">
        <v>7</v>
      </c>
      <c r="D40" s="42" t="s">
        <v>55</v>
      </c>
      <c r="E40" s="43" t="s">
        <v>26</v>
      </c>
      <c r="F40" s="42" t="s">
        <v>20</v>
      </c>
      <c r="G40" s="44" t="n">
        <v>0</v>
      </c>
      <c r="H40" s="44" t="n">
        <v>16</v>
      </c>
      <c r="I40" s="44" t="n">
        <v>17</v>
      </c>
      <c r="J40" s="45" t="n">
        <v>12</v>
      </c>
      <c r="K40" s="46"/>
      <c r="L40" s="46"/>
      <c r="M40" s="47"/>
    </row>
    <row r="41" customFormat="false" ht="36" hidden="false" customHeight="true" outlineLevel="0" collapsed="false">
      <c r="A41" s="41" t="n">
        <v>502</v>
      </c>
      <c r="B41" s="41" t="n">
        <v>5</v>
      </c>
      <c r="C41" s="41" t="n">
        <v>11</v>
      </c>
      <c r="D41" s="42" t="s">
        <v>109</v>
      </c>
      <c r="E41" s="43" t="s">
        <v>24</v>
      </c>
      <c r="F41" s="43" t="s">
        <v>92</v>
      </c>
      <c r="G41" s="44" t="n">
        <v>5</v>
      </c>
      <c r="H41" s="44" t="n">
        <v>3</v>
      </c>
      <c r="I41" s="44" t="n">
        <v>6</v>
      </c>
      <c r="J41" s="45" t="n">
        <v>14</v>
      </c>
      <c r="K41" s="46"/>
      <c r="L41" s="46"/>
      <c r="M41" s="47"/>
    </row>
    <row r="42" customFormat="false" ht="36" hidden="false" customHeight="true" outlineLevel="0" collapsed="false">
      <c r="A42" s="41" t="n">
        <v>503</v>
      </c>
      <c r="B42" s="41" t="n">
        <v>5</v>
      </c>
      <c r="C42" s="41" t="n">
        <v>8</v>
      </c>
      <c r="D42" s="42" t="s">
        <v>93</v>
      </c>
      <c r="E42" s="43" t="s">
        <v>26</v>
      </c>
      <c r="F42" s="43" t="s">
        <v>92</v>
      </c>
      <c r="G42" s="44" t="n">
        <v>0</v>
      </c>
      <c r="H42" s="44" t="n">
        <v>7</v>
      </c>
      <c r="I42" s="44" t="n">
        <v>8</v>
      </c>
      <c r="J42" s="45" t="n">
        <v>14</v>
      </c>
      <c r="K42" s="46"/>
      <c r="L42" s="46"/>
      <c r="M42" s="47"/>
    </row>
    <row r="43" customFormat="false" ht="36" hidden="false" customHeight="true" outlineLevel="0" collapsed="false">
      <c r="A43" s="41" t="n">
        <v>504</v>
      </c>
      <c r="B43" s="41" t="n">
        <v>5</v>
      </c>
      <c r="C43" s="41" t="n">
        <v>21</v>
      </c>
      <c r="D43" s="42" t="s">
        <v>124</v>
      </c>
      <c r="E43" s="42" t="s">
        <v>20</v>
      </c>
      <c r="F43" s="43" t="s">
        <v>125</v>
      </c>
      <c r="G43" s="44" t="n">
        <v>0</v>
      </c>
      <c r="H43" s="44" t="n">
        <v>19</v>
      </c>
      <c r="I43" s="44" t="n">
        <v>17</v>
      </c>
      <c r="J43" s="45" t="n">
        <v>13</v>
      </c>
      <c r="K43" s="46"/>
      <c r="L43" s="46"/>
      <c r="M43" s="47"/>
    </row>
    <row r="44" customFormat="false" ht="36" hidden="false" customHeight="true" outlineLevel="0" collapsed="false">
      <c r="A44" s="41" t="n">
        <v>505</v>
      </c>
      <c r="B44" s="41" t="n">
        <v>5</v>
      </c>
      <c r="C44" s="41" t="n">
        <v>12</v>
      </c>
      <c r="D44" s="42" t="s">
        <v>91</v>
      </c>
      <c r="E44" s="43" t="s">
        <v>68</v>
      </c>
      <c r="F44" s="43" t="s">
        <v>92</v>
      </c>
      <c r="G44" s="44" t="n">
        <v>0</v>
      </c>
      <c r="H44" s="44" t="n">
        <v>8</v>
      </c>
      <c r="I44" s="44" t="n">
        <v>7</v>
      </c>
      <c r="J44" s="45" t="n">
        <v>15</v>
      </c>
      <c r="K44" s="46"/>
      <c r="L44" s="46"/>
      <c r="M44" s="47"/>
    </row>
    <row r="45" customFormat="false" ht="36" hidden="false" customHeight="true" outlineLevel="0" collapsed="false">
      <c r="A45" s="41" t="n">
        <v>506</v>
      </c>
      <c r="B45" s="41" t="n">
        <v>5</v>
      </c>
      <c r="C45" s="41" t="n">
        <v>24</v>
      </c>
      <c r="D45" s="42" t="s">
        <v>96</v>
      </c>
      <c r="E45" s="43" t="s">
        <v>26</v>
      </c>
      <c r="F45" s="43" t="s">
        <v>97</v>
      </c>
      <c r="G45" s="44" t="n">
        <v>0</v>
      </c>
      <c r="H45" s="44" t="n">
        <v>4</v>
      </c>
      <c r="I45" s="44" t="n">
        <v>13</v>
      </c>
      <c r="J45" s="45" t="n">
        <v>16</v>
      </c>
      <c r="K45" s="46"/>
      <c r="L45" s="46"/>
      <c r="M45" s="47"/>
    </row>
    <row r="46" customFormat="false" ht="36" hidden="false" customHeight="true" outlineLevel="0" collapsed="false">
      <c r="A46" s="41" t="n">
        <v>507</v>
      </c>
      <c r="B46" s="41" t="n">
        <v>5</v>
      </c>
      <c r="C46" s="41" t="n">
        <v>3</v>
      </c>
      <c r="D46" s="42" t="s">
        <v>52</v>
      </c>
      <c r="E46" s="43" t="s">
        <v>24</v>
      </c>
      <c r="F46" s="42" t="s">
        <v>20</v>
      </c>
      <c r="G46" s="44" t="n">
        <v>0</v>
      </c>
      <c r="H46" s="44" t="n">
        <v>29</v>
      </c>
      <c r="I46" s="44" t="n">
        <v>12</v>
      </c>
      <c r="J46" s="45" t="n">
        <v>20</v>
      </c>
      <c r="K46" s="46"/>
      <c r="L46" s="46"/>
      <c r="M46" s="47"/>
    </row>
    <row r="47" customFormat="false" ht="36" hidden="false" customHeight="true" outlineLevel="0" collapsed="false">
      <c r="A47" s="41" t="n">
        <v>508</v>
      </c>
      <c r="B47" s="41" t="n">
        <v>5</v>
      </c>
      <c r="C47" s="41" t="n">
        <v>16</v>
      </c>
      <c r="D47" s="42" t="s">
        <v>103</v>
      </c>
      <c r="E47" s="43" t="s">
        <v>68</v>
      </c>
      <c r="F47" s="43" t="s">
        <v>104</v>
      </c>
      <c r="G47" s="44" t="n">
        <v>0</v>
      </c>
      <c r="H47" s="44" t="n">
        <v>17</v>
      </c>
      <c r="I47" s="44" t="n">
        <v>7</v>
      </c>
      <c r="J47" s="45" t="n">
        <v>22</v>
      </c>
      <c r="K47" s="46"/>
      <c r="L47" s="46"/>
      <c r="M47" s="47"/>
    </row>
    <row r="48" customFormat="false" ht="6" hidden="false" customHeight="true" outlineLevel="0" collapsed="false">
      <c r="A48" s="48"/>
      <c r="B48" s="48"/>
      <c r="C48" s="48"/>
      <c r="D48" s="48"/>
      <c r="E48" s="48"/>
      <c r="F48" s="48"/>
      <c r="G48" s="48"/>
      <c r="H48" s="48"/>
      <c r="I48" s="48"/>
      <c r="J48" s="45"/>
      <c r="K48" s="48"/>
      <c r="L48" s="48"/>
      <c r="M48" s="48"/>
    </row>
    <row r="49" customFormat="false" ht="36" hidden="false" customHeight="true" outlineLevel="0" collapsed="false">
      <c r="A49" s="49" t="n">
        <v>601</v>
      </c>
      <c r="B49" s="49" t="n">
        <v>6</v>
      </c>
      <c r="C49" s="49" t="n">
        <v>6</v>
      </c>
      <c r="D49" s="50" t="s">
        <v>111</v>
      </c>
      <c r="E49" s="51" t="s">
        <v>97</v>
      </c>
      <c r="F49" s="50" t="s">
        <v>20</v>
      </c>
      <c r="G49" s="44" t="n">
        <v>0</v>
      </c>
      <c r="H49" s="44" t="n">
        <v>14</v>
      </c>
      <c r="I49" s="44" t="n">
        <v>8</v>
      </c>
      <c r="J49" s="45" t="n">
        <v>15</v>
      </c>
      <c r="K49" s="46"/>
      <c r="L49" s="46"/>
      <c r="M49" s="47" t="s">
        <v>142</v>
      </c>
    </row>
    <row r="50" customFormat="false" ht="36" hidden="false" customHeight="true" outlineLevel="0" collapsed="false">
      <c r="A50" s="49" t="n">
        <v>602</v>
      </c>
      <c r="B50" s="49" t="n">
        <v>6</v>
      </c>
      <c r="C50" s="49" t="n">
        <v>20</v>
      </c>
      <c r="D50" s="50" t="s">
        <v>140</v>
      </c>
      <c r="E50" s="51" t="s">
        <v>68</v>
      </c>
      <c r="F50" s="51" t="s">
        <v>141</v>
      </c>
      <c r="G50" s="44" t="n">
        <v>0</v>
      </c>
      <c r="H50" s="44" t="n">
        <v>3</v>
      </c>
      <c r="I50" s="44" t="n">
        <v>4</v>
      </c>
      <c r="J50" s="45" t="n">
        <v>20</v>
      </c>
      <c r="K50" s="46"/>
      <c r="L50" s="46"/>
      <c r="M50" s="47"/>
    </row>
    <row r="51" customFormat="false" ht="36" hidden="false" customHeight="true" outlineLevel="0" collapsed="false">
      <c r="A51" s="49" t="n">
        <v>603</v>
      </c>
      <c r="B51" s="49" t="n">
        <v>6</v>
      </c>
      <c r="C51" s="49" t="n">
        <v>25</v>
      </c>
      <c r="D51" s="50" t="s">
        <v>116</v>
      </c>
      <c r="E51" s="51" t="s">
        <v>117</v>
      </c>
      <c r="F51" s="50" t="s">
        <v>20</v>
      </c>
      <c r="G51" s="44" t="n">
        <v>0</v>
      </c>
      <c r="H51" s="44" t="n">
        <v>7</v>
      </c>
      <c r="I51" s="44" t="n">
        <v>7</v>
      </c>
      <c r="J51" s="45" t="n">
        <v>15</v>
      </c>
      <c r="K51" s="46"/>
      <c r="L51" s="46"/>
      <c r="M51" s="47" t="s">
        <v>143</v>
      </c>
    </row>
    <row r="52" customFormat="false" ht="36" hidden="false" customHeight="true" outlineLevel="0" collapsed="false">
      <c r="A52" s="49" t="n">
        <v>604</v>
      </c>
      <c r="B52" s="49" t="n">
        <v>6</v>
      </c>
      <c r="C52" s="49" t="n">
        <v>9</v>
      </c>
      <c r="D52" s="50" t="s">
        <v>126</v>
      </c>
      <c r="E52" s="51" t="s">
        <v>95</v>
      </c>
      <c r="F52" s="51" t="s">
        <v>92</v>
      </c>
      <c r="G52" s="44" t="n">
        <v>5</v>
      </c>
      <c r="H52" s="44" t="n">
        <v>1</v>
      </c>
      <c r="I52" s="44" t="n">
        <v>2</v>
      </c>
      <c r="J52" s="45" t="n">
        <v>16</v>
      </c>
      <c r="K52" s="46"/>
      <c r="L52" s="46"/>
      <c r="M52" s="47"/>
    </row>
    <row r="53" customFormat="false" ht="36" hidden="false" customHeight="true" outlineLevel="0" collapsed="false">
      <c r="A53" s="49" t="n">
        <v>605</v>
      </c>
      <c r="B53" s="49" t="n">
        <v>6</v>
      </c>
      <c r="C53" s="49" t="n">
        <v>30</v>
      </c>
      <c r="D53" s="50" t="s">
        <v>121</v>
      </c>
      <c r="E53" s="51" t="s">
        <v>122</v>
      </c>
      <c r="F53" s="51" t="s">
        <v>123</v>
      </c>
      <c r="G53" s="44" t="n">
        <v>5</v>
      </c>
      <c r="H53" s="44" t="n">
        <v>5</v>
      </c>
      <c r="I53" s="44" t="n">
        <v>7</v>
      </c>
      <c r="J53" s="45" t="n">
        <v>18</v>
      </c>
      <c r="K53" s="46"/>
      <c r="L53" s="46"/>
      <c r="M53" s="47"/>
    </row>
    <row r="54" customFormat="false" ht="36" hidden="false" customHeight="true" outlineLevel="0" collapsed="false">
      <c r="A54" s="49" t="n">
        <v>606</v>
      </c>
      <c r="B54" s="49" t="n">
        <v>6</v>
      </c>
      <c r="C54" s="49" t="n">
        <v>17</v>
      </c>
      <c r="D54" s="50" t="s">
        <v>137</v>
      </c>
      <c r="E54" s="51" t="s">
        <v>68</v>
      </c>
      <c r="F54" s="51" t="s">
        <v>138</v>
      </c>
      <c r="G54" s="44" t="n">
        <v>5</v>
      </c>
      <c r="H54" s="44" t="n">
        <v>4</v>
      </c>
      <c r="I54" s="44" t="n">
        <v>7</v>
      </c>
      <c r="J54" s="45" t="n">
        <v>20</v>
      </c>
      <c r="K54" s="46"/>
      <c r="L54" s="46"/>
      <c r="M54" s="47"/>
    </row>
    <row r="55" customFormat="false" ht="36" hidden="false" customHeight="true" outlineLevel="0" collapsed="false">
      <c r="A55" s="49" t="n">
        <v>607</v>
      </c>
      <c r="B55" s="49" t="n">
        <v>6</v>
      </c>
      <c r="C55" s="49" t="n">
        <v>5</v>
      </c>
      <c r="D55" s="50" t="s">
        <v>94</v>
      </c>
      <c r="E55" s="51" t="s">
        <v>95</v>
      </c>
      <c r="F55" s="50" t="s">
        <v>20</v>
      </c>
      <c r="G55" s="44" t="n">
        <v>0</v>
      </c>
      <c r="H55" s="44" t="n">
        <v>14</v>
      </c>
      <c r="I55" s="44" t="n">
        <v>14</v>
      </c>
      <c r="J55" s="45" t="n">
        <v>16</v>
      </c>
      <c r="K55" s="46"/>
      <c r="L55" s="46"/>
      <c r="M55" s="47"/>
    </row>
    <row r="56" customFormat="false" ht="36" hidden="false" customHeight="true" outlineLevel="0" collapsed="false">
      <c r="A56" s="49" t="n">
        <v>608</v>
      </c>
      <c r="B56" s="49" t="n">
        <v>6</v>
      </c>
      <c r="C56" s="49" t="n">
        <v>27</v>
      </c>
      <c r="D56" s="50" t="s">
        <v>98</v>
      </c>
      <c r="E56" s="51" t="s">
        <v>32</v>
      </c>
      <c r="F56" s="51" t="s">
        <v>99</v>
      </c>
      <c r="G56" s="44" t="n">
        <v>10</v>
      </c>
      <c r="H56" s="44" t="n">
        <v>10</v>
      </c>
      <c r="I56" s="44" t="n">
        <v>8</v>
      </c>
      <c r="J56" s="45" t="n">
        <v>16</v>
      </c>
      <c r="K56" s="46"/>
      <c r="L56" s="46"/>
      <c r="M56" s="47"/>
    </row>
    <row r="57" customFormat="false" ht="6" hidden="false" customHeight="true" outlineLevel="0" collapsed="false">
      <c r="A57" s="48"/>
      <c r="B57" s="48"/>
      <c r="C57" s="48"/>
      <c r="D57" s="48"/>
      <c r="E57" s="48"/>
      <c r="F57" s="48"/>
      <c r="G57" s="48"/>
      <c r="H57" s="48"/>
      <c r="I57" s="48"/>
      <c r="J57" s="45"/>
      <c r="K57" s="48"/>
      <c r="L57" s="48"/>
      <c r="M57" s="48"/>
    </row>
    <row r="58" customFormat="false" ht="36" hidden="false" customHeight="true" outlineLevel="0" collapsed="false">
      <c r="A58" s="41" t="n">
        <v>701</v>
      </c>
      <c r="B58" s="41" t="n">
        <v>7</v>
      </c>
      <c r="C58" s="41" t="n">
        <v>31</v>
      </c>
      <c r="D58" s="42" t="s">
        <v>114</v>
      </c>
      <c r="E58" s="43" t="s">
        <v>26</v>
      </c>
      <c r="F58" s="43" t="s">
        <v>68</v>
      </c>
      <c r="G58" s="44" t="n">
        <v>0</v>
      </c>
      <c r="H58" s="44" t="n">
        <v>2</v>
      </c>
      <c r="I58" s="44" t="n">
        <v>8</v>
      </c>
      <c r="J58" s="45" t="n">
        <v>18</v>
      </c>
      <c r="K58" s="46"/>
      <c r="L58" s="46"/>
      <c r="M58" s="47"/>
    </row>
    <row r="59" customFormat="false" ht="36" hidden="false" customHeight="true" outlineLevel="0" collapsed="false">
      <c r="A59" s="52" t="n">
        <v>702</v>
      </c>
      <c r="B59" s="53" t="n">
        <v>7</v>
      </c>
      <c r="C59" s="52" t="n">
        <v>1</v>
      </c>
      <c r="D59" s="54" t="s">
        <v>71</v>
      </c>
      <c r="E59" s="55" t="s">
        <v>20</v>
      </c>
      <c r="F59" s="55" t="s">
        <v>20</v>
      </c>
      <c r="G59" s="56" t="n">
        <v>0</v>
      </c>
      <c r="H59" s="56" t="n">
        <v>53</v>
      </c>
      <c r="I59" s="56" t="n">
        <v>35</v>
      </c>
      <c r="J59" s="45" t="n">
        <v>23</v>
      </c>
      <c r="K59" s="46"/>
      <c r="L59" s="46"/>
      <c r="M59" s="47"/>
    </row>
    <row r="60" customFormat="false" ht="36" hidden="false" customHeight="true" outlineLevel="0" collapsed="false">
      <c r="A60" s="41" t="n">
        <v>703</v>
      </c>
      <c r="B60" s="41" t="n">
        <v>7</v>
      </c>
      <c r="C60" s="41" t="n">
        <v>28</v>
      </c>
      <c r="D60" s="42" t="s">
        <v>115</v>
      </c>
      <c r="E60" s="43" t="s">
        <v>99</v>
      </c>
      <c r="F60" s="42" t="s">
        <v>20</v>
      </c>
      <c r="G60" s="44" t="n">
        <v>0</v>
      </c>
      <c r="H60" s="44" t="n">
        <v>14</v>
      </c>
      <c r="I60" s="44" t="n">
        <v>26</v>
      </c>
      <c r="J60" s="45" t="n">
        <v>15</v>
      </c>
      <c r="K60" s="46"/>
      <c r="L60" s="46"/>
      <c r="M60" s="47"/>
    </row>
    <row r="61" customFormat="false" ht="36" hidden="false" customHeight="true" outlineLevel="0" collapsed="false">
      <c r="A61" s="41" t="n">
        <v>704</v>
      </c>
      <c r="B61" s="41" t="n">
        <v>7</v>
      </c>
      <c r="C61" s="41" t="n">
        <v>15</v>
      </c>
      <c r="D61" s="42" t="s">
        <v>132</v>
      </c>
      <c r="E61" s="43" t="s">
        <v>68</v>
      </c>
      <c r="F61" s="43" t="s">
        <v>133</v>
      </c>
      <c r="G61" s="44" t="n">
        <v>0</v>
      </c>
      <c r="H61" s="44" t="n">
        <v>4</v>
      </c>
      <c r="I61" s="44" t="n">
        <v>2</v>
      </c>
      <c r="J61" s="45" t="n">
        <v>15</v>
      </c>
      <c r="K61" s="46"/>
      <c r="L61" s="46"/>
      <c r="M61" s="47"/>
    </row>
    <row r="62" customFormat="false" ht="36" hidden="false" customHeight="true" outlineLevel="0" collapsed="false">
      <c r="A62" s="41" t="n">
        <v>705</v>
      </c>
      <c r="B62" s="41" t="n">
        <v>7</v>
      </c>
      <c r="C62" s="41" t="n">
        <v>19</v>
      </c>
      <c r="D62" s="42" t="s">
        <v>118</v>
      </c>
      <c r="E62" s="43" t="s">
        <v>68</v>
      </c>
      <c r="F62" s="43" t="s">
        <v>119</v>
      </c>
      <c r="G62" s="44" t="n">
        <v>15</v>
      </c>
      <c r="H62" s="44" t="n">
        <v>4</v>
      </c>
      <c r="I62" s="44" t="n">
        <v>7</v>
      </c>
      <c r="J62" s="45" t="n">
        <v>18</v>
      </c>
      <c r="K62" s="46"/>
      <c r="L62" s="46"/>
      <c r="M62" s="47"/>
    </row>
    <row r="63" customFormat="false" ht="36" hidden="false" customHeight="true" outlineLevel="0" collapsed="false">
      <c r="A63" s="41" t="n">
        <v>706</v>
      </c>
      <c r="B63" s="41" t="n">
        <v>7</v>
      </c>
      <c r="C63" s="41" t="n">
        <v>2</v>
      </c>
      <c r="D63" s="42" t="s">
        <v>107</v>
      </c>
      <c r="E63" s="43" t="s">
        <v>108</v>
      </c>
      <c r="F63" s="42" t="s">
        <v>20</v>
      </c>
      <c r="G63" s="44" t="n">
        <v>0</v>
      </c>
      <c r="H63" s="44" t="n">
        <v>19</v>
      </c>
      <c r="I63" s="44" t="n">
        <v>23</v>
      </c>
      <c r="J63" s="45" t="n">
        <v>12</v>
      </c>
      <c r="K63" s="46"/>
      <c r="L63" s="46"/>
      <c r="M63" s="47"/>
    </row>
    <row r="64" customFormat="false" ht="36" hidden="false" customHeight="true" outlineLevel="0" collapsed="false">
      <c r="A64" s="41" t="n">
        <v>707</v>
      </c>
      <c r="B64" s="41" t="n">
        <v>7</v>
      </c>
      <c r="C64" s="41" t="n">
        <v>10</v>
      </c>
      <c r="D64" s="42" t="s">
        <v>120</v>
      </c>
      <c r="E64" s="43" t="s">
        <v>108</v>
      </c>
      <c r="F64" s="43" t="s">
        <v>92</v>
      </c>
      <c r="G64" s="44" t="n">
        <v>0</v>
      </c>
      <c r="H64" s="44" t="n">
        <v>16</v>
      </c>
      <c r="I64" s="44" t="n">
        <v>9</v>
      </c>
      <c r="J64" s="45" t="n">
        <v>16</v>
      </c>
      <c r="K64" s="46"/>
      <c r="L64" s="46"/>
      <c r="M64" s="47"/>
    </row>
    <row r="65" customFormat="false" ht="36" hidden="false" customHeight="true" outlineLevel="0" collapsed="false">
      <c r="A65" s="41" t="n">
        <v>708</v>
      </c>
      <c r="B65" s="41" t="n">
        <v>7</v>
      </c>
      <c r="C65" s="41" t="n">
        <v>14</v>
      </c>
      <c r="D65" s="42" t="s">
        <v>135</v>
      </c>
      <c r="E65" s="43" t="s">
        <v>68</v>
      </c>
      <c r="F65" s="43" t="s">
        <v>136</v>
      </c>
      <c r="G65" s="44" t="n">
        <v>30</v>
      </c>
      <c r="H65" s="44" t="n">
        <v>14</v>
      </c>
      <c r="I65" s="44" t="n">
        <v>13</v>
      </c>
      <c r="J65" s="45" t="n">
        <v>20</v>
      </c>
      <c r="K65" s="46"/>
      <c r="L65" s="46"/>
      <c r="M65" s="47"/>
    </row>
    <row r="66" customFormat="false" ht="6" hidden="false" customHeight="true" outlineLevel="0" collapsed="false">
      <c r="A66" s="48"/>
      <c r="B66" s="48"/>
      <c r="C66" s="48"/>
      <c r="D66" s="48"/>
      <c r="E66" s="48"/>
      <c r="F66" s="48"/>
      <c r="G66" s="48"/>
      <c r="H66" s="48"/>
      <c r="I66" s="48"/>
      <c r="J66" s="45"/>
      <c r="K66" s="48"/>
      <c r="L66" s="48"/>
      <c r="M66" s="48"/>
    </row>
    <row r="67" customFormat="false" ht="36" hidden="false" customHeight="true" outlineLevel="0" collapsed="false">
      <c r="A67" s="49" t="n">
        <v>801</v>
      </c>
      <c r="B67" s="49" t="n">
        <v>8</v>
      </c>
      <c r="C67" s="49" t="n">
        <v>29</v>
      </c>
      <c r="D67" s="50" t="s">
        <v>105</v>
      </c>
      <c r="E67" s="51" t="s">
        <v>106</v>
      </c>
      <c r="F67" s="51" t="s">
        <v>106</v>
      </c>
      <c r="G67" s="44" t="n">
        <v>5</v>
      </c>
      <c r="H67" s="44" t="n">
        <v>24</v>
      </c>
      <c r="I67" s="44" t="n">
        <v>7</v>
      </c>
      <c r="J67" s="45" t="n">
        <v>16</v>
      </c>
      <c r="K67" s="46"/>
      <c r="L67" s="46"/>
      <c r="M67" s="47"/>
    </row>
    <row r="68" customFormat="false" ht="36" hidden="false" customHeight="true" outlineLevel="0" collapsed="false">
      <c r="A68" s="49" t="n">
        <v>802</v>
      </c>
      <c r="B68" s="49" t="n">
        <v>8</v>
      </c>
      <c r="C68" s="49" t="n">
        <v>22</v>
      </c>
      <c r="D68" s="50" t="s">
        <v>128</v>
      </c>
      <c r="E68" s="50" t="s">
        <v>20</v>
      </c>
      <c r="F68" s="51" t="s">
        <v>129</v>
      </c>
      <c r="G68" s="44" t="n">
        <v>20</v>
      </c>
      <c r="H68" s="44" t="n">
        <v>22</v>
      </c>
      <c r="I68" s="44" t="n">
        <v>25</v>
      </c>
      <c r="J68" s="45" t="n">
        <v>16</v>
      </c>
      <c r="K68" s="46"/>
      <c r="L68" s="46"/>
      <c r="M68" s="47" t="s">
        <v>144</v>
      </c>
    </row>
    <row r="69" customFormat="false" ht="36" hidden="false" customHeight="true" outlineLevel="0" collapsed="false">
      <c r="A69" s="49" t="n">
        <v>803</v>
      </c>
      <c r="B69" s="49" t="n">
        <v>8</v>
      </c>
      <c r="C69" s="49" t="n">
        <v>23</v>
      </c>
      <c r="D69" s="50" t="s">
        <v>100</v>
      </c>
      <c r="E69" s="51" t="s">
        <v>101</v>
      </c>
      <c r="F69" s="51" t="s">
        <v>20</v>
      </c>
      <c r="G69" s="44" t="n">
        <v>10</v>
      </c>
      <c r="H69" s="44" t="n">
        <v>6</v>
      </c>
      <c r="I69" s="44" t="n">
        <v>10</v>
      </c>
      <c r="J69" s="45" t="n">
        <v>13</v>
      </c>
      <c r="K69" s="46"/>
      <c r="L69" s="46"/>
      <c r="M69" s="47"/>
    </row>
    <row r="70" customFormat="false" ht="36" hidden="false" customHeight="true" outlineLevel="0" collapsed="false">
      <c r="A70" s="49" t="n">
        <v>804</v>
      </c>
      <c r="B70" s="49" t="n">
        <v>8</v>
      </c>
      <c r="C70" s="49" t="n">
        <v>4</v>
      </c>
      <c r="D70" s="50" t="s">
        <v>67</v>
      </c>
      <c r="E70" s="51" t="s">
        <v>68</v>
      </c>
      <c r="F70" s="50" t="s">
        <v>20</v>
      </c>
      <c r="G70" s="44" t="n">
        <v>0</v>
      </c>
      <c r="H70" s="44" t="n">
        <v>12</v>
      </c>
      <c r="I70" s="44" t="n">
        <v>12</v>
      </c>
      <c r="J70" s="45" t="n">
        <v>13</v>
      </c>
      <c r="K70" s="46"/>
      <c r="L70" s="46"/>
      <c r="M70" s="47" t="s">
        <v>145</v>
      </c>
    </row>
    <row r="71" customFormat="false" ht="36" hidden="false" customHeight="true" outlineLevel="0" collapsed="false">
      <c r="A71" s="49" t="n">
        <v>805</v>
      </c>
      <c r="B71" s="49" t="n">
        <v>8</v>
      </c>
      <c r="C71" s="49" t="n">
        <v>32</v>
      </c>
      <c r="D71" s="50" t="s">
        <v>112</v>
      </c>
      <c r="E71" s="51" t="s">
        <v>26</v>
      </c>
      <c r="F71" s="51" t="s">
        <v>113</v>
      </c>
      <c r="G71" s="44" t="n">
        <v>10</v>
      </c>
      <c r="H71" s="44" t="n">
        <v>10</v>
      </c>
      <c r="I71" s="44" t="n">
        <v>7</v>
      </c>
      <c r="J71" s="45" t="n">
        <v>12</v>
      </c>
      <c r="K71" s="46"/>
      <c r="L71" s="46"/>
      <c r="M71" s="47"/>
    </row>
    <row r="72" customFormat="false" ht="36" hidden="false" customHeight="true" outlineLevel="0" collapsed="false">
      <c r="A72" s="49" t="n">
        <v>806</v>
      </c>
      <c r="B72" s="49" t="n">
        <v>8</v>
      </c>
      <c r="C72" s="49" t="n">
        <v>26</v>
      </c>
      <c r="D72" s="50" t="s">
        <v>40</v>
      </c>
      <c r="E72" s="51" t="s">
        <v>32</v>
      </c>
      <c r="F72" s="50" t="s">
        <v>20</v>
      </c>
      <c r="G72" s="44" t="n">
        <v>0</v>
      </c>
      <c r="H72" s="44" t="n">
        <v>15</v>
      </c>
      <c r="I72" s="44" t="n">
        <v>10</v>
      </c>
      <c r="J72" s="45" t="n">
        <v>18</v>
      </c>
      <c r="K72" s="46"/>
      <c r="L72" s="46"/>
      <c r="M72" s="47"/>
    </row>
    <row r="73" customFormat="false" ht="36" hidden="false" customHeight="true" outlineLevel="0" collapsed="false">
      <c r="A73" s="49" t="n">
        <v>807</v>
      </c>
      <c r="B73" s="49" t="n">
        <v>8</v>
      </c>
      <c r="C73" s="49" t="n">
        <v>18</v>
      </c>
      <c r="D73" s="50" t="s">
        <v>130</v>
      </c>
      <c r="E73" s="51" t="s">
        <v>68</v>
      </c>
      <c r="F73" s="51" t="s">
        <v>131</v>
      </c>
      <c r="G73" s="44" t="n">
        <v>5</v>
      </c>
      <c r="H73" s="44" t="n">
        <v>8</v>
      </c>
      <c r="I73" s="44" t="n">
        <v>7</v>
      </c>
      <c r="J73" s="45" t="n">
        <v>14</v>
      </c>
      <c r="K73" s="46"/>
      <c r="L73" s="46"/>
      <c r="M73" s="47"/>
    </row>
    <row r="74" customFormat="false" ht="36" hidden="false" customHeight="true" outlineLevel="0" collapsed="false">
      <c r="A74" s="49" t="n">
        <v>808</v>
      </c>
      <c r="B74" s="49" t="n">
        <v>8</v>
      </c>
      <c r="C74" s="49" t="n">
        <v>13</v>
      </c>
      <c r="D74" s="50" t="s">
        <v>89</v>
      </c>
      <c r="E74" s="51" t="s">
        <v>68</v>
      </c>
      <c r="F74" s="51" t="s">
        <v>90</v>
      </c>
      <c r="G74" s="44" t="n">
        <v>5</v>
      </c>
      <c r="H74" s="44" t="n">
        <v>5</v>
      </c>
      <c r="I74" s="44" t="n">
        <v>5</v>
      </c>
      <c r="J74" s="45" t="n">
        <v>14</v>
      </c>
      <c r="K74" s="46"/>
      <c r="L74" s="46"/>
      <c r="M74" s="47"/>
    </row>
    <row r="75" customFormat="false" ht="6" hidden="false" customHeight="true" outlineLevel="0" collapsed="false">
      <c r="A75" s="48"/>
      <c r="B75" s="48"/>
      <c r="C75" s="48"/>
      <c r="D75" s="48"/>
      <c r="E75" s="48"/>
      <c r="F75" s="48"/>
      <c r="G75" s="48"/>
      <c r="H75" s="48"/>
      <c r="I75" s="48"/>
      <c r="J75" s="45"/>
      <c r="K75" s="48"/>
      <c r="L75" s="48"/>
      <c r="M75" s="48"/>
    </row>
    <row r="76" customFormat="false" ht="36" hidden="false" customHeight="true" outlineLevel="0" collapsed="false">
      <c r="A76" s="41" t="n">
        <v>901</v>
      </c>
      <c r="B76" s="41" t="n">
        <v>9</v>
      </c>
      <c r="C76" s="41" t="n">
        <v>10</v>
      </c>
      <c r="D76" s="42" t="s">
        <v>120</v>
      </c>
      <c r="E76" s="43" t="s">
        <v>108</v>
      </c>
      <c r="F76" s="43" t="s">
        <v>92</v>
      </c>
      <c r="G76" s="44" t="n">
        <v>0</v>
      </c>
      <c r="H76" s="44" t="n">
        <v>11</v>
      </c>
      <c r="I76" s="44" t="n">
        <v>11</v>
      </c>
      <c r="J76" s="45" t="n">
        <v>16</v>
      </c>
      <c r="K76" s="46"/>
      <c r="L76" s="46"/>
      <c r="M76" s="47"/>
    </row>
    <row r="77" customFormat="false" ht="36" hidden="false" customHeight="true" outlineLevel="0" collapsed="false">
      <c r="A77" s="41" t="n">
        <v>902</v>
      </c>
      <c r="B77" s="41" t="n">
        <v>9</v>
      </c>
      <c r="C77" s="41" t="n">
        <v>11</v>
      </c>
      <c r="D77" s="42" t="s">
        <v>109</v>
      </c>
      <c r="E77" s="43" t="s">
        <v>24</v>
      </c>
      <c r="F77" s="43" t="s">
        <v>92</v>
      </c>
      <c r="G77" s="44" t="n">
        <v>0</v>
      </c>
      <c r="H77" s="44" t="n">
        <v>2</v>
      </c>
      <c r="I77" s="44" t="n">
        <v>4</v>
      </c>
      <c r="J77" s="45" t="n">
        <v>16</v>
      </c>
      <c r="K77" s="46"/>
      <c r="L77" s="46"/>
      <c r="M77" s="47"/>
    </row>
    <row r="78" customFormat="false" ht="36" hidden="false" customHeight="true" outlineLevel="0" collapsed="false">
      <c r="A78" s="41" t="n">
        <v>903</v>
      </c>
      <c r="B78" s="41" t="n">
        <v>9</v>
      </c>
      <c r="C78" s="41" t="n">
        <v>15</v>
      </c>
      <c r="D78" s="42" t="s">
        <v>132</v>
      </c>
      <c r="E78" s="43" t="s">
        <v>68</v>
      </c>
      <c r="F78" s="43" t="s">
        <v>133</v>
      </c>
      <c r="G78" s="44" t="n">
        <v>0</v>
      </c>
      <c r="H78" s="44" t="n">
        <v>3</v>
      </c>
      <c r="I78" s="44" t="n">
        <v>12</v>
      </c>
      <c r="J78" s="45" t="n">
        <v>18</v>
      </c>
      <c r="K78" s="46"/>
      <c r="L78" s="46"/>
      <c r="M78" s="47"/>
    </row>
    <row r="79" customFormat="false" ht="36" hidden="false" customHeight="true" outlineLevel="0" collapsed="false">
      <c r="A79" s="41" t="n">
        <v>904</v>
      </c>
      <c r="B79" s="41" t="n">
        <v>9</v>
      </c>
      <c r="C79" s="41" t="n">
        <v>7</v>
      </c>
      <c r="D79" s="42" t="s">
        <v>55</v>
      </c>
      <c r="E79" s="43" t="s">
        <v>26</v>
      </c>
      <c r="F79" s="42" t="s">
        <v>20</v>
      </c>
      <c r="G79" s="44" t="n">
        <v>0</v>
      </c>
      <c r="H79" s="44" t="n">
        <v>12</v>
      </c>
      <c r="I79" s="44" t="n">
        <v>14</v>
      </c>
      <c r="J79" s="45" t="n">
        <v>22</v>
      </c>
      <c r="K79" s="46"/>
      <c r="L79" s="46"/>
      <c r="M79" s="47"/>
    </row>
    <row r="80" customFormat="false" ht="36" hidden="false" customHeight="true" outlineLevel="0" collapsed="false">
      <c r="A80" s="41" t="n">
        <v>905</v>
      </c>
      <c r="B80" s="41" t="n">
        <v>9</v>
      </c>
      <c r="C80" s="41" t="n">
        <v>22</v>
      </c>
      <c r="D80" s="42" t="s">
        <v>128</v>
      </c>
      <c r="E80" s="42" t="s">
        <v>20</v>
      </c>
      <c r="F80" s="43" t="s">
        <v>129</v>
      </c>
      <c r="G80" s="44" t="n">
        <v>0</v>
      </c>
      <c r="H80" s="44" t="n">
        <v>34</v>
      </c>
      <c r="I80" s="44" t="n">
        <v>25</v>
      </c>
      <c r="J80" s="45" t="n">
        <v>23</v>
      </c>
      <c r="K80" s="46"/>
      <c r="L80" s="46"/>
      <c r="M80" s="47"/>
    </row>
    <row r="81" customFormat="false" ht="36" hidden="false" customHeight="true" outlineLevel="0" collapsed="false">
      <c r="A81" s="41" t="n">
        <v>906</v>
      </c>
      <c r="B81" s="41" t="n">
        <v>9</v>
      </c>
      <c r="C81" s="41" t="n">
        <v>3</v>
      </c>
      <c r="D81" s="42" t="s">
        <v>52</v>
      </c>
      <c r="E81" s="43" t="s">
        <v>24</v>
      </c>
      <c r="F81" s="42" t="s">
        <v>20</v>
      </c>
      <c r="G81" s="44" t="n">
        <v>0</v>
      </c>
      <c r="H81" s="44" t="n">
        <v>22</v>
      </c>
      <c r="I81" s="44" t="n">
        <v>15</v>
      </c>
      <c r="J81" s="45" t="n">
        <v>22</v>
      </c>
      <c r="K81" s="46"/>
      <c r="L81" s="46"/>
      <c r="M81" s="47"/>
    </row>
    <row r="82" customFormat="false" ht="36" hidden="false" customHeight="true" outlineLevel="0" collapsed="false">
      <c r="A82" s="41" t="n">
        <v>907</v>
      </c>
      <c r="B82" s="41" t="n">
        <v>9</v>
      </c>
      <c r="C82" s="41" t="n">
        <v>27</v>
      </c>
      <c r="D82" s="42" t="s">
        <v>98</v>
      </c>
      <c r="E82" s="43" t="s">
        <v>32</v>
      </c>
      <c r="F82" s="43" t="s">
        <v>99</v>
      </c>
      <c r="G82" s="44" t="n">
        <v>0</v>
      </c>
      <c r="H82" s="44" t="n">
        <v>15</v>
      </c>
      <c r="I82" s="44" t="n">
        <v>6</v>
      </c>
      <c r="J82" s="45" t="n">
        <v>15</v>
      </c>
      <c r="K82" s="46"/>
      <c r="L82" s="46"/>
      <c r="M82" s="47"/>
    </row>
    <row r="83" customFormat="false" ht="36" hidden="false" customHeight="true" outlineLevel="0" collapsed="false">
      <c r="A83" s="41" t="n">
        <v>908</v>
      </c>
      <c r="B83" s="41" t="n">
        <v>9</v>
      </c>
      <c r="C83" s="41" t="n">
        <v>8</v>
      </c>
      <c r="D83" s="42" t="s">
        <v>93</v>
      </c>
      <c r="E83" s="43" t="s">
        <v>26</v>
      </c>
      <c r="F83" s="43" t="s">
        <v>92</v>
      </c>
      <c r="G83" s="44" t="n">
        <v>0</v>
      </c>
      <c r="H83" s="44" t="n">
        <v>12</v>
      </c>
      <c r="I83" s="44" t="n">
        <v>3</v>
      </c>
      <c r="J83" s="45" t="n">
        <v>17</v>
      </c>
      <c r="K83" s="46"/>
      <c r="L83" s="46"/>
      <c r="M83" s="47"/>
    </row>
    <row r="84" customFormat="false" ht="6" hidden="false" customHeight="true" outlineLevel="0" collapsed="false">
      <c r="A84" s="48"/>
      <c r="B84" s="48"/>
      <c r="C84" s="48"/>
      <c r="D84" s="48"/>
      <c r="E84" s="48"/>
      <c r="F84" s="48"/>
      <c r="G84" s="48"/>
      <c r="H84" s="48"/>
      <c r="I84" s="48"/>
      <c r="J84" s="45"/>
      <c r="K84" s="48"/>
      <c r="L84" s="48"/>
      <c r="M84" s="48"/>
    </row>
    <row r="85" customFormat="false" ht="36" hidden="false" customHeight="true" outlineLevel="0" collapsed="false">
      <c r="A85" s="49" t="n">
        <v>1001</v>
      </c>
      <c r="B85" s="49" t="n">
        <v>10</v>
      </c>
      <c r="C85" s="49" t="n">
        <v>18</v>
      </c>
      <c r="D85" s="50" t="s">
        <v>130</v>
      </c>
      <c r="E85" s="51" t="s">
        <v>68</v>
      </c>
      <c r="F85" s="51" t="s">
        <v>131</v>
      </c>
      <c r="G85" s="44" t="n">
        <v>0</v>
      </c>
      <c r="H85" s="44" t="n">
        <v>2</v>
      </c>
      <c r="I85" s="44" t="n">
        <v>5</v>
      </c>
      <c r="J85" s="45" t="n">
        <v>18</v>
      </c>
      <c r="K85" s="46"/>
      <c r="L85" s="46"/>
      <c r="M85" s="47"/>
    </row>
    <row r="86" customFormat="false" ht="36" hidden="false" customHeight="true" outlineLevel="0" collapsed="false">
      <c r="A86" s="49" t="n">
        <v>1002</v>
      </c>
      <c r="B86" s="49" t="n">
        <v>10</v>
      </c>
      <c r="C86" s="49" t="n">
        <v>25</v>
      </c>
      <c r="D86" s="50" t="s">
        <v>116</v>
      </c>
      <c r="E86" s="51" t="s">
        <v>117</v>
      </c>
      <c r="F86" s="50" t="s">
        <v>20</v>
      </c>
      <c r="G86" s="44" t="n">
        <v>0</v>
      </c>
      <c r="H86" s="44" t="n">
        <v>8</v>
      </c>
      <c r="I86" s="44" t="n">
        <v>16</v>
      </c>
      <c r="J86" s="45" t="n">
        <v>18</v>
      </c>
      <c r="K86" s="46"/>
      <c r="L86" s="46"/>
      <c r="M86" s="47"/>
    </row>
    <row r="87" customFormat="false" ht="36" hidden="false" customHeight="true" outlineLevel="0" collapsed="false">
      <c r="A87" s="49" t="n">
        <v>1003</v>
      </c>
      <c r="B87" s="49" t="n">
        <v>10</v>
      </c>
      <c r="C87" s="49" t="n">
        <v>29</v>
      </c>
      <c r="D87" s="50" t="s">
        <v>105</v>
      </c>
      <c r="E87" s="51" t="s">
        <v>106</v>
      </c>
      <c r="F87" s="51" t="s">
        <v>106</v>
      </c>
      <c r="G87" s="44" t="n">
        <v>0</v>
      </c>
      <c r="H87" s="44" t="n">
        <v>19</v>
      </c>
      <c r="I87" s="44" t="n">
        <v>28</v>
      </c>
      <c r="J87" s="45" t="n">
        <v>13</v>
      </c>
      <c r="K87" s="46"/>
      <c r="L87" s="46"/>
      <c r="M87" s="47"/>
    </row>
    <row r="88" customFormat="false" ht="36" hidden="false" customHeight="true" outlineLevel="0" collapsed="false">
      <c r="A88" s="49" t="n">
        <v>1004</v>
      </c>
      <c r="B88" s="49" t="n">
        <v>10</v>
      </c>
      <c r="C88" s="49" t="n">
        <v>31</v>
      </c>
      <c r="D88" s="50" t="s">
        <v>114</v>
      </c>
      <c r="E88" s="51" t="s">
        <v>26</v>
      </c>
      <c r="F88" s="51" t="s">
        <v>68</v>
      </c>
      <c r="G88" s="44" t="n">
        <v>0</v>
      </c>
      <c r="H88" s="44" t="n">
        <v>8</v>
      </c>
      <c r="I88" s="44" t="n">
        <v>6</v>
      </c>
      <c r="J88" s="45" t="n">
        <v>19</v>
      </c>
      <c r="K88" s="46"/>
      <c r="L88" s="46"/>
      <c r="M88" s="47"/>
    </row>
    <row r="89" customFormat="false" ht="36" hidden="false" customHeight="true" outlineLevel="0" collapsed="false">
      <c r="A89" s="49" t="n">
        <v>1005</v>
      </c>
      <c r="B89" s="49" t="n">
        <v>10</v>
      </c>
      <c r="C89" s="49" t="n">
        <v>24</v>
      </c>
      <c r="D89" s="50" t="s">
        <v>96</v>
      </c>
      <c r="E89" s="51" t="s">
        <v>26</v>
      </c>
      <c r="F89" s="51" t="s">
        <v>97</v>
      </c>
      <c r="G89" s="44" t="n">
        <v>0</v>
      </c>
      <c r="H89" s="44" t="n">
        <v>12</v>
      </c>
      <c r="I89" s="44" t="n">
        <v>11</v>
      </c>
      <c r="J89" s="45" t="n">
        <v>24</v>
      </c>
      <c r="K89" s="46"/>
      <c r="L89" s="46"/>
      <c r="M89" s="47"/>
    </row>
    <row r="90" customFormat="false" ht="36" hidden="false" customHeight="true" outlineLevel="0" collapsed="false">
      <c r="A90" s="49" t="n">
        <v>1006</v>
      </c>
      <c r="B90" s="49" t="n">
        <v>10</v>
      </c>
      <c r="C90" s="49" t="n">
        <v>21</v>
      </c>
      <c r="D90" s="50" t="s">
        <v>124</v>
      </c>
      <c r="E90" s="50" t="s">
        <v>20</v>
      </c>
      <c r="F90" s="51" t="s">
        <v>125</v>
      </c>
      <c r="G90" s="44" t="n">
        <v>0</v>
      </c>
      <c r="H90" s="44" t="n">
        <v>38</v>
      </c>
      <c r="I90" s="44" t="n">
        <v>27</v>
      </c>
      <c r="J90" s="45" t="n">
        <v>17</v>
      </c>
      <c r="K90" s="46"/>
      <c r="L90" s="46"/>
      <c r="M90" s="47"/>
    </row>
    <row r="91" customFormat="false" ht="36" hidden="false" customHeight="true" outlineLevel="0" collapsed="false">
      <c r="A91" s="49" t="n">
        <v>1007</v>
      </c>
      <c r="B91" s="49" t="n">
        <v>10</v>
      </c>
      <c r="C91" s="49" t="n">
        <v>28</v>
      </c>
      <c r="D91" s="50" t="s">
        <v>115</v>
      </c>
      <c r="E91" s="51" t="s">
        <v>99</v>
      </c>
      <c r="F91" s="50" t="s">
        <v>20</v>
      </c>
      <c r="G91" s="44" t="n">
        <v>10</v>
      </c>
      <c r="H91" s="44" t="n">
        <v>26</v>
      </c>
      <c r="I91" s="44" t="n">
        <v>30</v>
      </c>
      <c r="J91" s="45" t="n">
        <v>23</v>
      </c>
      <c r="K91" s="46"/>
      <c r="L91" s="46"/>
      <c r="M91" s="47"/>
    </row>
    <row r="92" customFormat="false" ht="36" hidden="false" customHeight="true" outlineLevel="0" collapsed="false">
      <c r="A92" s="49" t="n">
        <v>1008</v>
      </c>
      <c r="B92" s="49" t="n">
        <v>10</v>
      </c>
      <c r="C92" s="49" t="n">
        <v>9</v>
      </c>
      <c r="D92" s="50" t="s">
        <v>126</v>
      </c>
      <c r="E92" s="51" t="s">
        <v>95</v>
      </c>
      <c r="F92" s="51" t="s">
        <v>92</v>
      </c>
      <c r="G92" s="44" t="n">
        <v>10</v>
      </c>
      <c r="H92" s="44" t="n">
        <v>2</v>
      </c>
      <c r="I92" s="44" t="n">
        <v>5</v>
      </c>
      <c r="J92" s="45" t="n">
        <v>21</v>
      </c>
      <c r="K92" s="46"/>
      <c r="L92" s="46"/>
      <c r="M92" s="47"/>
    </row>
    <row r="93" customFormat="false" ht="6" hidden="false" customHeight="true" outlineLevel="0" collapsed="false">
      <c r="A93" s="48"/>
      <c r="B93" s="48"/>
      <c r="C93" s="48"/>
      <c r="D93" s="48"/>
      <c r="E93" s="48"/>
      <c r="F93" s="48"/>
      <c r="G93" s="48"/>
      <c r="H93" s="48"/>
      <c r="I93" s="48"/>
      <c r="J93" s="45"/>
      <c r="K93" s="48"/>
      <c r="L93" s="48"/>
      <c r="M93" s="48"/>
    </row>
    <row r="94" customFormat="false" ht="36" hidden="false" customHeight="true" outlineLevel="0" collapsed="false">
      <c r="A94" s="41" t="n">
        <v>1101</v>
      </c>
      <c r="B94" s="41" t="n">
        <v>11</v>
      </c>
      <c r="C94" s="41" t="n">
        <v>16</v>
      </c>
      <c r="D94" s="42" t="s">
        <v>103</v>
      </c>
      <c r="E94" s="43" t="s">
        <v>68</v>
      </c>
      <c r="F94" s="43" t="s">
        <v>104</v>
      </c>
      <c r="G94" s="44" t="n">
        <v>10</v>
      </c>
      <c r="H94" s="44" t="n">
        <v>9</v>
      </c>
      <c r="I94" s="44" t="n">
        <v>2</v>
      </c>
      <c r="J94" s="45" t="n">
        <v>10</v>
      </c>
      <c r="K94" s="46"/>
      <c r="L94" s="46"/>
      <c r="M94" s="47"/>
    </row>
    <row r="95" customFormat="false" ht="36" hidden="false" customHeight="true" outlineLevel="0" collapsed="false">
      <c r="A95" s="41" t="n">
        <v>1102</v>
      </c>
      <c r="B95" s="41" t="n">
        <v>11</v>
      </c>
      <c r="C95" s="41" t="n">
        <v>5</v>
      </c>
      <c r="D95" s="42" t="s">
        <v>94</v>
      </c>
      <c r="E95" s="43" t="s">
        <v>95</v>
      </c>
      <c r="F95" s="42" t="s">
        <v>20</v>
      </c>
      <c r="G95" s="44" t="n">
        <v>0</v>
      </c>
      <c r="H95" s="44" t="n">
        <v>15</v>
      </c>
      <c r="I95" s="44" t="n">
        <v>10</v>
      </c>
      <c r="J95" s="45" t="n">
        <v>14</v>
      </c>
      <c r="K95" s="46"/>
      <c r="L95" s="46"/>
      <c r="M95" s="47"/>
    </row>
    <row r="96" customFormat="false" ht="36" hidden="false" customHeight="true" outlineLevel="0" collapsed="false">
      <c r="A96" s="41" t="n">
        <v>1103</v>
      </c>
      <c r="B96" s="41" t="n">
        <v>11</v>
      </c>
      <c r="C96" s="41" t="n">
        <v>23</v>
      </c>
      <c r="D96" s="42" t="s">
        <v>100</v>
      </c>
      <c r="E96" s="43" t="s">
        <v>101</v>
      </c>
      <c r="F96" s="42" t="s">
        <v>20</v>
      </c>
      <c r="G96" s="44" t="n">
        <v>0</v>
      </c>
      <c r="H96" s="44" t="n">
        <v>5</v>
      </c>
      <c r="I96" s="44" t="n">
        <v>10</v>
      </c>
      <c r="J96" s="45" t="n">
        <v>14</v>
      </c>
      <c r="K96" s="46"/>
      <c r="L96" s="46"/>
      <c r="M96" s="47"/>
    </row>
    <row r="97" customFormat="false" ht="36" hidden="false" customHeight="true" outlineLevel="0" collapsed="false">
      <c r="A97" s="41" t="n">
        <v>1104</v>
      </c>
      <c r="B97" s="41" t="n">
        <v>11</v>
      </c>
      <c r="C97" s="41" t="n">
        <v>20</v>
      </c>
      <c r="D97" s="42" t="s">
        <v>140</v>
      </c>
      <c r="E97" s="43" t="s">
        <v>68</v>
      </c>
      <c r="F97" s="43" t="s">
        <v>141</v>
      </c>
      <c r="G97" s="44" t="n">
        <v>0</v>
      </c>
      <c r="H97" s="44" t="n">
        <v>8</v>
      </c>
      <c r="I97" s="44" t="n">
        <v>14</v>
      </c>
      <c r="J97" s="45" t="n">
        <v>15</v>
      </c>
      <c r="K97" s="46"/>
      <c r="L97" s="46"/>
      <c r="M97" s="47"/>
    </row>
    <row r="98" customFormat="false" ht="36" hidden="false" customHeight="true" outlineLevel="0" collapsed="false">
      <c r="A98" s="52" t="n">
        <v>1105</v>
      </c>
      <c r="B98" s="53" t="n">
        <v>11</v>
      </c>
      <c r="C98" s="52" t="n">
        <v>1</v>
      </c>
      <c r="D98" s="54" t="s">
        <v>71</v>
      </c>
      <c r="E98" s="55" t="s">
        <v>20</v>
      </c>
      <c r="F98" s="55" t="s">
        <v>20</v>
      </c>
      <c r="G98" s="56" t="n">
        <v>0</v>
      </c>
      <c r="H98" s="56" t="n">
        <v>68</v>
      </c>
      <c r="I98" s="56" t="n">
        <v>52</v>
      </c>
      <c r="J98" s="45" t="n">
        <v>15</v>
      </c>
      <c r="K98" s="46"/>
      <c r="L98" s="46"/>
      <c r="M98" s="47"/>
    </row>
    <row r="99" customFormat="false" ht="36" hidden="false" customHeight="true" outlineLevel="0" collapsed="false">
      <c r="A99" s="41" t="n">
        <v>1106</v>
      </c>
      <c r="B99" s="41" t="n">
        <v>11</v>
      </c>
      <c r="C99" s="41" t="n">
        <v>26</v>
      </c>
      <c r="D99" s="42" t="s">
        <v>40</v>
      </c>
      <c r="E99" s="42" t="s">
        <v>32</v>
      </c>
      <c r="F99" s="43" t="s">
        <v>20</v>
      </c>
      <c r="G99" s="44" t="n">
        <v>0</v>
      </c>
      <c r="H99" s="44" t="n">
        <v>7</v>
      </c>
      <c r="I99" s="44" t="n">
        <v>6</v>
      </c>
      <c r="J99" s="45" t="n">
        <v>15</v>
      </c>
      <c r="K99" s="46"/>
      <c r="L99" s="46"/>
      <c r="M99" s="47"/>
    </row>
    <row r="100" customFormat="false" ht="36" hidden="false" customHeight="true" outlineLevel="0" collapsed="false">
      <c r="A100" s="41" t="n">
        <v>1107</v>
      </c>
      <c r="B100" s="41" t="n">
        <v>11</v>
      </c>
      <c r="C100" s="41" t="n">
        <v>32</v>
      </c>
      <c r="D100" s="42" t="s">
        <v>112</v>
      </c>
      <c r="E100" s="43" t="s">
        <v>26</v>
      </c>
      <c r="F100" s="43" t="s">
        <v>113</v>
      </c>
      <c r="G100" s="44" t="n">
        <v>15</v>
      </c>
      <c r="H100" s="44" t="n">
        <v>12</v>
      </c>
      <c r="I100" s="44" t="n">
        <v>6</v>
      </c>
      <c r="J100" s="45" t="n">
        <v>18</v>
      </c>
      <c r="K100" s="46"/>
      <c r="L100" s="46"/>
      <c r="M100" s="47"/>
    </row>
    <row r="101" customFormat="false" ht="36" hidden="false" customHeight="true" outlineLevel="0" collapsed="false">
      <c r="A101" s="41" t="n">
        <v>1108</v>
      </c>
      <c r="B101" s="41" t="n">
        <v>11</v>
      </c>
      <c r="C101" s="41" t="n">
        <v>19</v>
      </c>
      <c r="D101" s="42" t="s">
        <v>118</v>
      </c>
      <c r="E101" s="43" t="s">
        <v>68</v>
      </c>
      <c r="F101" s="43" t="s">
        <v>119</v>
      </c>
      <c r="G101" s="44" t="n">
        <v>30</v>
      </c>
      <c r="H101" s="44" t="n">
        <v>4</v>
      </c>
      <c r="I101" s="44" t="n">
        <v>3</v>
      </c>
      <c r="J101" s="45" t="n">
        <v>15</v>
      </c>
      <c r="K101" s="46"/>
      <c r="L101" s="46"/>
      <c r="M101" s="47"/>
    </row>
    <row r="102" customFormat="false" ht="6" hidden="false" customHeight="true" outlineLevel="0" collapsed="false">
      <c r="A102" s="48"/>
      <c r="B102" s="48"/>
      <c r="C102" s="48"/>
      <c r="D102" s="48"/>
      <c r="E102" s="48"/>
      <c r="F102" s="48"/>
      <c r="G102" s="48"/>
      <c r="H102" s="48"/>
      <c r="I102" s="48"/>
      <c r="J102" s="45"/>
      <c r="K102" s="48"/>
      <c r="L102" s="48"/>
      <c r="M102" s="48"/>
    </row>
    <row r="103" customFormat="false" ht="36" hidden="false" customHeight="true" outlineLevel="0" collapsed="false">
      <c r="A103" s="49" t="n">
        <v>1201</v>
      </c>
      <c r="B103" s="49" t="n">
        <v>12</v>
      </c>
      <c r="C103" s="49" t="n">
        <v>2</v>
      </c>
      <c r="D103" s="50" t="s">
        <v>107</v>
      </c>
      <c r="E103" s="51" t="s">
        <v>108</v>
      </c>
      <c r="F103" s="50" t="s">
        <v>20</v>
      </c>
      <c r="G103" s="44" t="n">
        <v>0</v>
      </c>
      <c r="H103" s="44" t="n">
        <v>16</v>
      </c>
      <c r="I103" s="44" t="n">
        <v>18</v>
      </c>
      <c r="J103" s="45" t="n">
        <v>7</v>
      </c>
      <c r="K103" s="46"/>
      <c r="L103" s="46"/>
      <c r="M103" s="47"/>
    </row>
    <row r="104" customFormat="false" ht="36" hidden="false" customHeight="true" outlineLevel="0" collapsed="false">
      <c r="A104" s="49" t="n">
        <v>1202</v>
      </c>
      <c r="B104" s="49" t="n">
        <v>12</v>
      </c>
      <c r="C104" s="49" t="n">
        <v>17</v>
      </c>
      <c r="D104" s="50" t="s">
        <v>137</v>
      </c>
      <c r="E104" s="51" t="s">
        <v>68</v>
      </c>
      <c r="F104" s="51" t="s">
        <v>138</v>
      </c>
      <c r="G104" s="44" t="n">
        <v>0</v>
      </c>
      <c r="H104" s="44" t="n">
        <v>6</v>
      </c>
      <c r="I104" s="44" t="n">
        <v>8</v>
      </c>
      <c r="J104" s="45" t="n">
        <v>12</v>
      </c>
      <c r="K104" s="46"/>
      <c r="L104" s="46"/>
      <c r="M104" s="47"/>
    </row>
    <row r="105" customFormat="false" ht="36" hidden="false" customHeight="true" outlineLevel="0" collapsed="false">
      <c r="A105" s="49" t="n">
        <v>1203</v>
      </c>
      <c r="B105" s="49" t="n">
        <v>12</v>
      </c>
      <c r="C105" s="49" t="n">
        <v>30</v>
      </c>
      <c r="D105" s="50" t="s">
        <v>121</v>
      </c>
      <c r="E105" s="51" t="s">
        <v>122</v>
      </c>
      <c r="F105" s="51" t="s">
        <v>123</v>
      </c>
      <c r="G105" s="44" t="n">
        <v>0</v>
      </c>
      <c r="H105" s="44" t="n">
        <v>2</v>
      </c>
      <c r="I105" s="44" t="n">
        <v>1</v>
      </c>
      <c r="J105" s="45" t="n">
        <v>12</v>
      </c>
      <c r="K105" s="46"/>
      <c r="L105" s="46"/>
      <c r="M105" s="47"/>
    </row>
    <row r="106" customFormat="false" ht="36" hidden="false" customHeight="true" outlineLevel="0" collapsed="false">
      <c r="A106" s="49" t="n">
        <v>1204</v>
      </c>
      <c r="B106" s="49" t="n">
        <v>12</v>
      </c>
      <c r="C106" s="49" t="n">
        <v>4</v>
      </c>
      <c r="D106" s="50" t="s">
        <v>67</v>
      </c>
      <c r="E106" s="51" t="s">
        <v>68</v>
      </c>
      <c r="F106" s="50" t="s">
        <v>20</v>
      </c>
      <c r="G106" s="44" t="n">
        <v>0</v>
      </c>
      <c r="H106" s="44" t="n">
        <v>20</v>
      </c>
      <c r="I106" s="44" t="n">
        <v>13</v>
      </c>
      <c r="J106" s="45" t="n">
        <v>15</v>
      </c>
      <c r="K106" s="46"/>
      <c r="L106" s="46"/>
      <c r="M106" s="47"/>
    </row>
    <row r="107" customFormat="false" ht="36" hidden="false" customHeight="true" outlineLevel="0" collapsed="false">
      <c r="A107" s="49" t="n">
        <v>1205</v>
      </c>
      <c r="B107" s="49" t="n">
        <v>12</v>
      </c>
      <c r="C107" s="49" t="n">
        <v>6</v>
      </c>
      <c r="D107" s="50" t="s">
        <v>111</v>
      </c>
      <c r="E107" s="51" t="s">
        <v>97</v>
      </c>
      <c r="F107" s="50" t="s">
        <v>20</v>
      </c>
      <c r="G107" s="44" t="n">
        <v>0</v>
      </c>
      <c r="H107" s="44" t="n">
        <v>12</v>
      </c>
      <c r="I107" s="44" t="n">
        <v>11</v>
      </c>
      <c r="J107" s="45" t="n">
        <v>9</v>
      </c>
      <c r="K107" s="46"/>
      <c r="L107" s="46"/>
      <c r="M107" s="47"/>
    </row>
    <row r="108" customFormat="false" ht="36" hidden="false" customHeight="true" outlineLevel="0" collapsed="false">
      <c r="A108" s="49" t="n">
        <v>1206</v>
      </c>
      <c r="B108" s="49" t="n">
        <v>12</v>
      </c>
      <c r="C108" s="49" t="n">
        <v>12</v>
      </c>
      <c r="D108" s="50" t="s">
        <v>91</v>
      </c>
      <c r="E108" s="51" t="s">
        <v>68</v>
      </c>
      <c r="F108" s="51" t="s">
        <v>92</v>
      </c>
      <c r="G108" s="44" t="n">
        <v>0</v>
      </c>
      <c r="H108" s="44" t="n">
        <v>2</v>
      </c>
      <c r="I108" s="44" t="n">
        <v>7</v>
      </c>
      <c r="J108" s="45" t="n">
        <v>10</v>
      </c>
      <c r="K108" s="46"/>
      <c r="L108" s="46"/>
      <c r="M108" s="47"/>
    </row>
    <row r="109" customFormat="false" ht="36" hidden="false" customHeight="true" outlineLevel="0" collapsed="false">
      <c r="A109" s="49" t="n">
        <v>1207</v>
      </c>
      <c r="B109" s="49" t="n">
        <v>12</v>
      </c>
      <c r="C109" s="49" t="n">
        <v>14</v>
      </c>
      <c r="D109" s="50" t="s">
        <v>135</v>
      </c>
      <c r="E109" s="51" t="s">
        <v>68</v>
      </c>
      <c r="F109" s="51" t="s">
        <v>136</v>
      </c>
      <c r="G109" s="44" t="n">
        <v>40</v>
      </c>
      <c r="H109" s="44" t="n">
        <v>4</v>
      </c>
      <c r="I109" s="44" t="n">
        <v>8</v>
      </c>
      <c r="J109" s="45" t="n">
        <v>12</v>
      </c>
      <c r="K109" s="46"/>
      <c r="L109" s="46"/>
      <c r="M109" s="47"/>
    </row>
    <row r="110" customFormat="false" ht="36" hidden="false" customHeight="true" outlineLevel="0" collapsed="false">
      <c r="A110" s="49" t="n">
        <v>1208</v>
      </c>
      <c r="B110" s="49" t="n">
        <v>12</v>
      </c>
      <c r="C110" s="49" t="n">
        <v>13</v>
      </c>
      <c r="D110" s="50" t="s">
        <v>89</v>
      </c>
      <c r="E110" s="51" t="s">
        <v>68</v>
      </c>
      <c r="F110" s="51" t="s">
        <v>90</v>
      </c>
      <c r="G110" s="44" t="n">
        <v>10</v>
      </c>
      <c r="H110" s="44" t="n">
        <v>7</v>
      </c>
      <c r="I110" s="44" t="n">
        <v>8</v>
      </c>
      <c r="J110" s="45" t="n">
        <v>10</v>
      </c>
      <c r="K110" s="46"/>
      <c r="L110" s="46"/>
      <c r="M110" s="47"/>
    </row>
    <row r="112" customFormat="false" ht="18" hidden="false" customHeight="true" outlineLevel="0" collapsed="false">
      <c r="A112" s="57" t="s">
        <v>167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</row>
  </sheetData>
  <mergeCells count="3">
    <mergeCell ref="A1:D1"/>
    <mergeCell ref="A2:M2"/>
    <mergeCell ref="A112:M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7"/>
    <col collapsed="false" customWidth="true" hidden="false" outlineLevel="0" max="4" min="4" style="1" width="26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8"/>
    <col collapsed="false" customWidth="true" hidden="false" outlineLevel="0" max="13" min="13" style="1" width="34"/>
    <col collapsed="false" customWidth="true" hidden="false" outlineLevel="0" max="14" min="14" style="1" width="11"/>
    <col collapsed="false" customWidth="true" hidden="false" outlineLevel="0" max="15" min="15" style="1" width="10"/>
  </cols>
  <sheetData>
    <row r="1" customFormat="false" ht="30" hidden="false" customHeight="true" outlineLevel="0" collapsed="false">
      <c r="A1" s="32" t="s">
        <v>168</v>
      </c>
      <c r="B1" s="32"/>
      <c r="C1" s="32"/>
      <c r="D1" s="32"/>
      <c r="E1" s="32"/>
      <c r="F1" s="32"/>
      <c r="G1" s="58" t="s">
        <v>169</v>
      </c>
      <c r="H1" s="59"/>
      <c r="I1" s="58" t="s">
        <v>165</v>
      </c>
      <c r="J1" s="59"/>
      <c r="K1" s="59"/>
      <c r="L1" s="59"/>
      <c r="M1" s="59"/>
    </row>
    <row r="2" customFormat="false" ht="15.75" hidden="false" customHeight="true" outlineLevel="0" collapsed="false">
      <c r="A2" s="60" t="s">
        <v>170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customFormat="false" ht="42" hidden="false" customHeight="true" outlineLevel="0" collapsed="false">
      <c r="A3" s="40" t="s">
        <v>3</v>
      </c>
      <c r="B3" s="40" t="s">
        <v>4</v>
      </c>
      <c r="C3" s="40" t="s">
        <v>5</v>
      </c>
      <c r="D3" s="37" t="s">
        <v>6</v>
      </c>
      <c r="E3" s="37" t="s">
        <v>7</v>
      </c>
      <c r="F3" s="37" t="s">
        <v>8</v>
      </c>
      <c r="G3" s="61" t="s">
        <v>10</v>
      </c>
      <c r="H3" s="61" t="s">
        <v>11</v>
      </c>
      <c r="I3" s="62" t="s">
        <v>12</v>
      </c>
      <c r="J3" s="38" t="s">
        <v>171</v>
      </c>
      <c r="K3" s="40" t="s">
        <v>14</v>
      </c>
      <c r="L3" s="40" t="s">
        <v>15</v>
      </c>
      <c r="M3" s="40" t="s">
        <v>16</v>
      </c>
      <c r="N3" s="40" t="s">
        <v>172</v>
      </c>
      <c r="O3" s="40" t="s">
        <v>173</v>
      </c>
    </row>
    <row r="4" customFormat="false" ht="31.5" hidden="false" customHeight="true" outlineLevel="0" collapsed="false">
      <c r="A4" s="63" t="n">
        <v>101</v>
      </c>
      <c r="B4" s="63" t="n">
        <v>1</v>
      </c>
      <c r="C4" s="63" t="n">
        <v>13</v>
      </c>
      <c r="D4" s="42" t="s">
        <v>89</v>
      </c>
      <c r="E4" s="42" t="s">
        <v>68</v>
      </c>
      <c r="F4" s="42" t="s">
        <v>90</v>
      </c>
      <c r="G4" s="64"/>
      <c r="H4" s="64"/>
      <c r="I4" s="65" t="str">
        <f aca="false">IF(COUNT(G4:H4)=2,(G4+H4)*5,"")</f>
        <v/>
      </c>
      <c r="J4" s="64"/>
      <c r="K4" s="64"/>
      <c r="L4" s="64"/>
      <c r="M4" s="66"/>
      <c r="N4" s="67" t="n">
        <f aca="false">('Junee Canola · Phyto+Counts'!H4+'Junee Canola · Phyto+Counts'!I4)*5</f>
        <v>30</v>
      </c>
      <c r="O4" s="68" t="str">
        <f aca="false">IF(I4="","",I4-N4)</f>
        <v/>
      </c>
    </row>
    <row r="5" customFormat="false" ht="31.5" hidden="false" customHeight="true" outlineLevel="0" collapsed="false">
      <c r="A5" s="63" t="n">
        <v>102</v>
      </c>
      <c r="B5" s="63" t="n">
        <v>1</v>
      </c>
      <c r="C5" s="63" t="n">
        <v>12</v>
      </c>
      <c r="D5" s="42" t="s">
        <v>91</v>
      </c>
      <c r="E5" s="42" t="s">
        <v>68</v>
      </c>
      <c r="F5" s="42" t="s">
        <v>92</v>
      </c>
      <c r="G5" s="64"/>
      <c r="H5" s="64"/>
      <c r="I5" s="65" t="str">
        <f aca="false">IF(COUNT(G5:H5)=2,(G5+H5)*5,"")</f>
        <v/>
      </c>
      <c r="J5" s="64"/>
      <c r="K5" s="64"/>
      <c r="L5" s="64"/>
      <c r="M5" s="66"/>
      <c r="N5" s="67" t="n">
        <f aca="false">('Junee Canola · Phyto+Counts'!H5+'Junee Canola · Phyto+Counts'!I5)*5</f>
        <v>75</v>
      </c>
      <c r="O5" s="68" t="str">
        <f aca="false">IF(I5="","",I5-N5)</f>
        <v/>
      </c>
    </row>
    <row r="6" customFormat="false" ht="31.5" hidden="false" customHeight="true" outlineLevel="0" collapsed="false">
      <c r="A6" s="63" t="n">
        <v>103</v>
      </c>
      <c r="B6" s="63" t="n">
        <v>1</v>
      </c>
      <c r="C6" s="63" t="n">
        <v>8</v>
      </c>
      <c r="D6" s="42" t="s">
        <v>93</v>
      </c>
      <c r="E6" s="42" t="s">
        <v>26</v>
      </c>
      <c r="F6" s="42" t="s">
        <v>92</v>
      </c>
      <c r="G6" s="64"/>
      <c r="H6" s="64"/>
      <c r="I6" s="65" t="str">
        <f aca="false">IF(COUNT(G6:H6)=2,(G6+H6)*5,"")</f>
        <v/>
      </c>
      <c r="J6" s="64"/>
      <c r="K6" s="64"/>
      <c r="L6" s="64"/>
      <c r="M6" s="66"/>
      <c r="N6" s="67" t="n">
        <f aca="false">('Junee Canola · Phyto+Counts'!H6+'Junee Canola · Phyto+Counts'!I6)*5</f>
        <v>40</v>
      </c>
      <c r="O6" s="68" t="str">
        <f aca="false">IF(I6="","",I6-N6)</f>
        <v/>
      </c>
    </row>
    <row r="7" customFormat="false" ht="31.5" hidden="false" customHeight="true" outlineLevel="0" collapsed="false">
      <c r="A7" s="63" t="n">
        <v>104</v>
      </c>
      <c r="B7" s="63" t="n">
        <v>1</v>
      </c>
      <c r="C7" s="63" t="n">
        <v>5</v>
      </c>
      <c r="D7" s="42" t="s">
        <v>94</v>
      </c>
      <c r="E7" s="42" t="s">
        <v>95</v>
      </c>
      <c r="F7" s="42" t="s">
        <v>20</v>
      </c>
      <c r="G7" s="64"/>
      <c r="H7" s="64"/>
      <c r="I7" s="65" t="str">
        <f aca="false">IF(COUNT(G7:H7)=2,(G7+H7)*5,"")</f>
        <v/>
      </c>
      <c r="J7" s="64"/>
      <c r="K7" s="64"/>
      <c r="L7" s="64"/>
      <c r="M7" s="66"/>
      <c r="N7" s="67" t="n">
        <f aca="false">('Junee Canola · Phyto+Counts'!H7+'Junee Canola · Phyto+Counts'!I7)*5</f>
        <v>30</v>
      </c>
      <c r="O7" s="68" t="str">
        <f aca="false">IF(I7="","",I7-N7)</f>
        <v/>
      </c>
    </row>
    <row r="8" customFormat="false" ht="31.5" hidden="false" customHeight="true" outlineLevel="0" collapsed="false">
      <c r="A8" s="63" t="n">
        <v>105</v>
      </c>
      <c r="B8" s="63" t="n">
        <v>1</v>
      </c>
      <c r="C8" s="63" t="n">
        <v>24</v>
      </c>
      <c r="D8" s="42" t="s">
        <v>96</v>
      </c>
      <c r="E8" s="42" t="s">
        <v>26</v>
      </c>
      <c r="F8" s="42" t="s">
        <v>97</v>
      </c>
      <c r="G8" s="64"/>
      <c r="H8" s="64"/>
      <c r="I8" s="65" t="str">
        <f aca="false">IF(COUNT(G8:H8)=2,(G8+H8)*5,"")</f>
        <v/>
      </c>
      <c r="J8" s="64"/>
      <c r="K8" s="64"/>
      <c r="L8" s="64"/>
      <c r="M8" s="66"/>
      <c r="N8" s="67" t="n">
        <f aca="false">('Junee Canola · Phyto+Counts'!H8+'Junee Canola · Phyto+Counts'!I8)*5</f>
        <v>5</v>
      </c>
      <c r="O8" s="68" t="str">
        <f aca="false">IF(I8="","",I8-N8)</f>
        <v/>
      </c>
    </row>
    <row r="9" customFormat="false" ht="31.5" hidden="false" customHeight="true" outlineLevel="0" collapsed="false">
      <c r="A9" s="63" t="n">
        <v>106</v>
      </c>
      <c r="B9" s="63" t="n">
        <v>1</v>
      </c>
      <c r="C9" s="63" t="n">
        <v>27</v>
      </c>
      <c r="D9" s="42" t="s">
        <v>98</v>
      </c>
      <c r="E9" s="42" t="s">
        <v>32</v>
      </c>
      <c r="F9" s="42" t="s">
        <v>99</v>
      </c>
      <c r="G9" s="64"/>
      <c r="H9" s="64"/>
      <c r="I9" s="65" t="str">
        <f aca="false">IF(COUNT(G9:H9)=2,(G9+H9)*5,"")</f>
        <v/>
      </c>
      <c r="J9" s="64"/>
      <c r="K9" s="64"/>
      <c r="L9" s="64"/>
      <c r="M9" s="66"/>
      <c r="N9" s="67" t="n">
        <f aca="false">('Junee Canola · Phyto+Counts'!H9+'Junee Canola · Phyto+Counts'!I9)*5</f>
        <v>25</v>
      </c>
      <c r="O9" s="68" t="str">
        <f aca="false">IF(I9="","",I9-N9)</f>
        <v/>
      </c>
    </row>
    <row r="10" customFormat="false" ht="31.5" hidden="false" customHeight="true" outlineLevel="0" collapsed="false">
      <c r="A10" s="63" t="n">
        <v>107</v>
      </c>
      <c r="B10" s="63" t="n">
        <v>1</v>
      </c>
      <c r="C10" s="63" t="n">
        <v>23</v>
      </c>
      <c r="D10" s="42" t="s">
        <v>100</v>
      </c>
      <c r="E10" s="42" t="s">
        <v>101</v>
      </c>
      <c r="F10" s="42" t="s">
        <v>20</v>
      </c>
      <c r="G10" s="64"/>
      <c r="H10" s="64"/>
      <c r="I10" s="65" t="str">
        <f aca="false">IF(COUNT(G10:H10)=2,(G10+H10)*5,"")</f>
        <v/>
      </c>
      <c r="J10" s="64"/>
      <c r="K10" s="64"/>
      <c r="L10" s="64"/>
      <c r="M10" s="66"/>
      <c r="N10" s="67" t="n">
        <f aca="false">('Junee Canola · Phyto+Counts'!H10+'Junee Canola · Phyto+Counts'!I10)*5</f>
        <v>15</v>
      </c>
      <c r="O10" s="68" t="str">
        <f aca="false">IF(I10="","",I10-N10)</f>
        <v/>
      </c>
    </row>
    <row r="11" customFormat="false" ht="31.5" hidden="false" customHeight="true" outlineLevel="0" collapsed="false">
      <c r="A11" s="63" t="n">
        <v>108</v>
      </c>
      <c r="B11" s="63" t="n">
        <v>1</v>
      </c>
      <c r="C11" s="63" t="n">
        <v>16</v>
      </c>
      <c r="D11" s="42" t="s">
        <v>103</v>
      </c>
      <c r="E11" s="42" t="s">
        <v>68</v>
      </c>
      <c r="F11" s="42" t="s">
        <v>104</v>
      </c>
      <c r="G11" s="64"/>
      <c r="H11" s="64"/>
      <c r="I11" s="65" t="str">
        <f aca="false">IF(COUNT(G11:H11)=2,(G11+H11)*5,"")</f>
        <v/>
      </c>
      <c r="J11" s="64"/>
      <c r="K11" s="64"/>
      <c r="L11" s="64"/>
      <c r="M11" s="66"/>
      <c r="N11" s="67" t="n">
        <f aca="false">('Junee Canola · Phyto+Counts'!H11+'Junee Canola · Phyto+Counts'!I11)*5</f>
        <v>5</v>
      </c>
      <c r="O11" s="68" t="str">
        <f aca="false">IF(I11="","",I11-N11)</f>
        <v/>
      </c>
    </row>
    <row r="12" customFormat="false" ht="6" hidden="false" customHeight="true" outlineLevel="0" collapsed="false"/>
    <row r="13" customFormat="false" ht="31.5" hidden="false" customHeight="true" outlineLevel="0" collapsed="false">
      <c r="A13" s="63" t="n">
        <v>201</v>
      </c>
      <c r="B13" s="63" t="n">
        <v>2</v>
      </c>
      <c r="C13" s="63" t="n">
        <v>29</v>
      </c>
      <c r="D13" s="42" t="s">
        <v>105</v>
      </c>
      <c r="E13" s="42" t="s">
        <v>106</v>
      </c>
      <c r="F13" s="42" t="s">
        <v>106</v>
      </c>
      <c r="G13" s="64"/>
      <c r="H13" s="64"/>
      <c r="I13" s="65" t="str">
        <f aca="false">IF(COUNT(G13:H13)=2,(G13+H13)*5,"")</f>
        <v/>
      </c>
      <c r="J13" s="64"/>
      <c r="K13" s="64"/>
      <c r="L13" s="64"/>
      <c r="M13" s="66"/>
      <c r="N13" s="67" t="n">
        <f aca="false">('Junee Canola · Phyto+Counts'!H13+'Junee Canola · Phyto+Counts'!I13)*5</f>
        <v>180</v>
      </c>
      <c r="O13" s="68" t="str">
        <f aca="false">IF(I13="","",I13-N13)</f>
        <v/>
      </c>
    </row>
    <row r="14" customFormat="false" ht="31.5" hidden="false" customHeight="true" outlineLevel="0" collapsed="false">
      <c r="A14" s="63" t="n">
        <v>202</v>
      </c>
      <c r="B14" s="63" t="n">
        <v>2</v>
      </c>
      <c r="C14" s="63" t="n">
        <v>2</v>
      </c>
      <c r="D14" s="42" t="s">
        <v>107</v>
      </c>
      <c r="E14" s="42" t="s">
        <v>108</v>
      </c>
      <c r="F14" s="42" t="s">
        <v>20</v>
      </c>
      <c r="G14" s="64"/>
      <c r="H14" s="64"/>
      <c r="I14" s="65" t="str">
        <f aca="false">IF(COUNT(G14:H14)=2,(G14+H14)*5,"")</f>
        <v/>
      </c>
      <c r="J14" s="64"/>
      <c r="K14" s="64"/>
      <c r="L14" s="64"/>
      <c r="M14" s="66"/>
      <c r="N14" s="67" t="n">
        <f aca="false">('Junee Canola · Phyto+Counts'!H14+'Junee Canola · Phyto+Counts'!I14)*5</f>
        <v>110</v>
      </c>
      <c r="O14" s="68" t="str">
        <f aca="false">IF(I14="","",I14-N14)</f>
        <v/>
      </c>
    </row>
    <row r="15" customFormat="false" ht="31.5" hidden="false" customHeight="true" outlineLevel="0" collapsed="false">
      <c r="A15" s="63" t="n">
        <v>203</v>
      </c>
      <c r="B15" s="63" t="n">
        <v>2</v>
      </c>
      <c r="C15" s="63" t="n">
        <v>11</v>
      </c>
      <c r="D15" s="42" t="s">
        <v>109</v>
      </c>
      <c r="E15" s="42" t="s">
        <v>24</v>
      </c>
      <c r="F15" s="42" t="s">
        <v>92</v>
      </c>
      <c r="G15" s="64"/>
      <c r="H15" s="64"/>
      <c r="I15" s="65" t="str">
        <f aca="false">IF(COUNT(G15:H15)=2,(G15+H15)*5,"")</f>
        <v/>
      </c>
      <c r="J15" s="64"/>
      <c r="K15" s="64"/>
      <c r="L15" s="64"/>
      <c r="M15" s="66"/>
      <c r="N15" s="67" t="n">
        <f aca="false">('Junee Canola · Phyto+Counts'!H15+'Junee Canola · Phyto+Counts'!I15)*5</f>
        <v>15</v>
      </c>
      <c r="O15" s="68" t="str">
        <f aca="false">IF(I15="","",I15-N15)</f>
        <v/>
      </c>
    </row>
    <row r="16" customFormat="false" ht="31.5" hidden="false" customHeight="true" outlineLevel="0" collapsed="false">
      <c r="A16" s="63" t="n">
        <v>204</v>
      </c>
      <c r="B16" s="63" t="n">
        <v>2</v>
      </c>
      <c r="C16" s="63" t="n">
        <v>6</v>
      </c>
      <c r="D16" s="42" t="s">
        <v>111</v>
      </c>
      <c r="E16" s="42" t="s">
        <v>97</v>
      </c>
      <c r="F16" s="42" t="s">
        <v>20</v>
      </c>
      <c r="G16" s="64"/>
      <c r="H16" s="64"/>
      <c r="I16" s="65" t="str">
        <f aca="false">IF(COUNT(G16:H16)=2,(G16+H16)*5,"")</f>
        <v/>
      </c>
      <c r="J16" s="64"/>
      <c r="K16" s="64"/>
      <c r="L16" s="64"/>
      <c r="M16" s="66"/>
      <c r="N16" s="67" t="n">
        <f aca="false">('Junee Canola · Phyto+Counts'!H16+'Junee Canola · Phyto+Counts'!I16)*5</f>
        <v>385</v>
      </c>
      <c r="O16" s="68" t="str">
        <f aca="false">IF(I16="","",I16-N16)</f>
        <v/>
      </c>
    </row>
    <row r="17" customFormat="false" ht="31.5" hidden="false" customHeight="true" outlineLevel="0" collapsed="false">
      <c r="A17" s="63" t="n">
        <v>205</v>
      </c>
      <c r="B17" s="63" t="n">
        <v>2</v>
      </c>
      <c r="C17" s="63" t="n">
        <v>32</v>
      </c>
      <c r="D17" s="42" t="s">
        <v>112</v>
      </c>
      <c r="E17" s="42" t="s">
        <v>26</v>
      </c>
      <c r="F17" s="42" t="s">
        <v>113</v>
      </c>
      <c r="G17" s="64"/>
      <c r="H17" s="64"/>
      <c r="I17" s="65" t="str">
        <f aca="false">IF(COUNT(G17:H17)=2,(G17+H17)*5,"")</f>
        <v/>
      </c>
      <c r="J17" s="64"/>
      <c r="K17" s="64"/>
      <c r="L17" s="64"/>
      <c r="M17" s="66"/>
      <c r="N17" s="67" t="n">
        <f aca="false">('Junee Canola · Phyto+Counts'!H17+'Junee Canola · Phyto+Counts'!I17)*5</f>
        <v>105</v>
      </c>
      <c r="O17" s="68" t="str">
        <f aca="false">IF(I17="","",I17-N17)</f>
        <v/>
      </c>
    </row>
    <row r="18" customFormat="false" ht="31.5" hidden="false" customHeight="true" outlineLevel="0" collapsed="false">
      <c r="A18" s="63" t="n">
        <v>206</v>
      </c>
      <c r="B18" s="63" t="n">
        <v>2</v>
      </c>
      <c r="C18" s="63" t="n">
        <v>7</v>
      </c>
      <c r="D18" s="42" t="s">
        <v>55</v>
      </c>
      <c r="E18" s="42" t="s">
        <v>26</v>
      </c>
      <c r="F18" s="42" t="s">
        <v>20</v>
      </c>
      <c r="G18" s="64"/>
      <c r="H18" s="64"/>
      <c r="I18" s="65" t="str">
        <f aca="false">IF(COUNT(G18:H18)=2,(G18+H18)*5,"")</f>
        <v/>
      </c>
      <c r="J18" s="64"/>
      <c r="K18" s="64"/>
      <c r="L18" s="64"/>
      <c r="M18" s="66"/>
      <c r="N18" s="67" t="n">
        <f aca="false">('Junee Canola · Phyto+Counts'!H18+'Junee Canola · Phyto+Counts'!I18)*5</f>
        <v>80</v>
      </c>
      <c r="O18" s="68" t="str">
        <f aca="false">IF(I18="","",I18-N18)</f>
        <v/>
      </c>
    </row>
    <row r="19" customFormat="false" ht="31.5" hidden="false" customHeight="true" outlineLevel="0" collapsed="false">
      <c r="A19" s="63" t="n">
        <v>207</v>
      </c>
      <c r="B19" s="63" t="n">
        <v>2</v>
      </c>
      <c r="C19" s="63" t="n">
        <v>26</v>
      </c>
      <c r="D19" s="42" t="s">
        <v>40</v>
      </c>
      <c r="E19" s="42" t="s">
        <v>32</v>
      </c>
      <c r="F19" s="42" t="s">
        <v>20</v>
      </c>
      <c r="G19" s="64"/>
      <c r="H19" s="64"/>
      <c r="I19" s="65" t="str">
        <f aca="false">IF(COUNT(G19:H19)=2,(G19+H19)*5,"")</f>
        <v/>
      </c>
      <c r="J19" s="64"/>
      <c r="K19" s="64"/>
      <c r="L19" s="64"/>
      <c r="M19" s="66"/>
      <c r="N19" s="67" t="n">
        <f aca="false">('Junee Canola · Phyto+Counts'!H19+'Junee Canola · Phyto+Counts'!I19)*5</f>
        <v>50</v>
      </c>
      <c r="O19" s="68" t="str">
        <f aca="false">IF(I19="","",I19-N19)</f>
        <v/>
      </c>
    </row>
    <row r="20" customFormat="false" ht="31.5" hidden="false" customHeight="true" outlineLevel="0" collapsed="false">
      <c r="A20" s="63" t="n">
        <v>208</v>
      </c>
      <c r="B20" s="63" t="n">
        <v>2</v>
      </c>
      <c r="C20" s="63" t="n">
        <v>3</v>
      </c>
      <c r="D20" s="42" t="s">
        <v>52</v>
      </c>
      <c r="E20" s="42" t="s">
        <v>24</v>
      </c>
      <c r="F20" s="42" t="s">
        <v>20</v>
      </c>
      <c r="G20" s="64"/>
      <c r="H20" s="64"/>
      <c r="I20" s="65" t="str">
        <f aca="false">IF(COUNT(G20:H20)=2,(G20+H20)*5,"")</f>
        <v/>
      </c>
      <c r="J20" s="64"/>
      <c r="K20" s="64"/>
      <c r="L20" s="64"/>
      <c r="M20" s="66"/>
      <c r="N20" s="67" t="n">
        <f aca="false">('Junee Canola · Phyto+Counts'!H20+'Junee Canola · Phyto+Counts'!I20)*5</f>
        <v>150</v>
      </c>
      <c r="O20" s="68" t="str">
        <f aca="false">IF(I20="","",I20-N20)</f>
        <v/>
      </c>
    </row>
    <row r="21" customFormat="false" ht="6" hidden="false" customHeight="true" outlineLevel="0" collapsed="false"/>
    <row r="22" customFormat="false" ht="31.5" hidden="false" customHeight="true" outlineLevel="0" collapsed="false">
      <c r="A22" s="63" t="n">
        <v>301</v>
      </c>
      <c r="B22" s="63" t="n">
        <v>3</v>
      </c>
      <c r="C22" s="63" t="n">
        <v>31</v>
      </c>
      <c r="D22" s="42" t="s">
        <v>114</v>
      </c>
      <c r="E22" s="42" t="s">
        <v>26</v>
      </c>
      <c r="F22" s="42" t="s">
        <v>68</v>
      </c>
      <c r="G22" s="64"/>
      <c r="H22" s="64"/>
      <c r="I22" s="65" t="str">
        <f aca="false">IF(COUNT(G22:H22)=2,(G22+H22)*5,"")</f>
        <v/>
      </c>
      <c r="J22" s="64"/>
      <c r="K22" s="64"/>
      <c r="L22" s="64"/>
      <c r="M22" s="66"/>
      <c r="N22" s="67" t="n">
        <f aca="false">('Junee Canola · Phyto+Counts'!H22+'Junee Canola · Phyto+Counts'!I22)*5</f>
        <v>150</v>
      </c>
      <c r="O22" s="68" t="str">
        <f aca="false">IF(I22="","",I22-N22)</f>
        <v/>
      </c>
    </row>
    <row r="23" customFormat="false" ht="31.5" hidden="false" customHeight="true" outlineLevel="0" collapsed="false">
      <c r="A23" s="63" t="n">
        <v>302</v>
      </c>
      <c r="B23" s="63" t="n">
        <v>3</v>
      </c>
      <c r="C23" s="63" t="n">
        <v>28</v>
      </c>
      <c r="D23" s="42" t="s">
        <v>115</v>
      </c>
      <c r="E23" s="42" t="s">
        <v>99</v>
      </c>
      <c r="F23" s="42" t="s">
        <v>20</v>
      </c>
      <c r="G23" s="64"/>
      <c r="H23" s="64"/>
      <c r="I23" s="65" t="str">
        <f aca="false">IF(COUNT(G23:H23)=2,(G23+H23)*5,"")</f>
        <v/>
      </c>
      <c r="J23" s="64"/>
      <c r="K23" s="64"/>
      <c r="L23" s="64"/>
      <c r="M23" s="66"/>
      <c r="N23" s="67" t="n">
        <f aca="false">('Junee Canola · Phyto+Counts'!H23+'Junee Canola · Phyto+Counts'!I23)*5</f>
        <v>395</v>
      </c>
      <c r="O23" s="68" t="str">
        <f aca="false">IF(I23="","",I23-N23)</f>
        <v/>
      </c>
    </row>
    <row r="24" customFormat="false" ht="31.5" hidden="false" customHeight="true" outlineLevel="0" collapsed="false">
      <c r="A24" s="63" t="n">
        <v>303</v>
      </c>
      <c r="B24" s="63" t="n">
        <v>3</v>
      </c>
      <c r="C24" s="63" t="n">
        <v>25</v>
      </c>
      <c r="D24" s="42" t="s">
        <v>116</v>
      </c>
      <c r="E24" s="42" t="s">
        <v>117</v>
      </c>
      <c r="F24" s="42" t="s">
        <v>20</v>
      </c>
      <c r="G24" s="64"/>
      <c r="H24" s="64"/>
      <c r="I24" s="65" t="str">
        <f aca="false">IF(COUNT(G24:H24)=2,(G24+H24)*5,"")</f>
        <v/>
      </c>
      <c r="J24" s="64"/>
      <c r="K24" s="64"/>
      <c r="L24" s="64"/>
      <c r="M24" s="66"/>
      <c r="N24" s="67" t="n">
        <f aca="false">('Junee Canola · Phyto+Counts'!H24+'Junee Canola · Phyto+Counts'!I24)*5</f>
        <v>120</v>
      </c>
      <c r="O24" s="68" t="str">
        <f aca="false">IF(I24="","",I24-N24)</f>
        <v/>
      </c>
    </row>
    <row r="25" customFormat="false" ht="31.5" hidden="false" customHeight="true" outlineLevel="0" collapsed="false">
      <c r="A25" s="63" t="n">
        <v>304</v>
      </c>
      <c r="B25" s="63" t="n">
        <v>3</v>
      </c>
      <c r="C25" s="63" t="n">
        <v>19</v>
      </c>
      <c r="D25" s="42" t="s">
        <v>118</v>
      </c>
      <c r="E25" s="42" t="s">
        <v>68</v>
      </c>
      <c r="F25" s="42" t="s">
        <v>119</v>
      </c>
      <c r="G25" s="64"/>
      <c r="H25" s="64"/>
      <c r="I25" s="65" t="str">
        <f aca="false">IF(COUNT(G25:H25)=2,(G25+H25)*5,"")</f>
        <v/>
      </c>
      <c r="J25" s="64"/>
      <c r="K25" s="64"/>
      <c r="L25" s="64"/>
      <c r="M25" s="66"/>
      <c r="N25" s="67" t="n">
        <f aca="false">('Junee Canola · Phyto+Counts'!H25+'Junee Canola · Phyto+Counts'!I25)*5</f>
        <v>60</v>
      </c>
      <c r="O25" s="68" t="str">
        <f aca="false">IF(I25="","",I25-N25)</f>
        <v/>
      </c>
    </row>
    <row r="26" customFormat="false" ht="31.5" hidden="false" customHeight="true" outlineLevel="0" collapsed="false">
      <c r="A26" s="63" t="n">
        <v>305</v>
      </c>
      <c r="B26" s="63" t="n">
        <v>3</v>
      </c>
      <c r="C26" s="63" t="n">
        <v>10</v>
      </c>
      <c r="D26" s="42" t="s">
        <v>120</v>
      </c>
      <c r="E26" s="42" t="s">
        <v>108</v>
      </c>
      <c r="F26" s="42" t="s">
        <v>92</v>
      </c>
      <c r="G26" s="64"/>
      <c r="H26" s="64"/>
      <c r="I26" s="65" t="str">
        <f aca="false">IF(COUNT(G26:H26)=2,(G26+H26)*5,"")</f>
        <v/>
      </c>
      <c r="J26" s="64"/>
      <c r="K26" s="64"/>
      <c r="L26" s="64"/>
      <c r="M26" s="66"/>
      <c r="N26" s="67" t="n">
        <f aca="false">('Junee Canola · Phyto+Counts'!H26+'Junee Canola · Phyto+Counts'!I26)*5</f>
        <v>95</v>
      </c>
      <c r="O26" s="68" t="str">
        <f aca="false">IF(I26="","",I26-N26)</f>
        <v/>
      </c>
    </row>
    <row r="27" customFormat="false" ht="31.5" hidden="false" customHeight="true" outlineLevel="0" collapsed="false">
      <c r="A27" s="63" t="n">
        <v>306</v>
      </c>
      <c r="B27" s="63" t="n">
        <v>3</v>
      </c>
      <c r="C27" s="63" t="n">
        <v>4</v>
      </c>
      <c r="D27" s="42" t="s">
        <v>67</v>
      </c>
      <c r="E27" s="42" t="s">
        <v>68</v>
      </c>
      <c r="F27" s="42" t="s">
        <v>20</v>
      </c>
      <c r="G27" s="64"/>
      <c r="H27" s="64"/>
      <c r="I27" s="65" t="str">
        <f aca="false">IF(COUNT(G27:H27)=2,(G27+H27)*5,"")</f>
        <v/>
      </c>
      <c r="J27" s="64"/>
      <c r="K27" s="64"/>
      <c r="L27" s="64"/>
      <c r="M27" s="66"/>
      <c r="N27" s="67" t="n">
        <f aca="false">('Junee Canola · Phyto+Counts'!H27+'Junee Canola · Phyto+Counts'!I27)*5</f>
        <v>155</v>
      </c>
      <c r="O27" s="68" t="str">
        <f aca="false">IF(I27="","",I27-N27)</f>
        <v/>
      </c>
    </row>
    <row r="28" customFormat="false" ht="31.5" hidden="false" customHeight="true" outlineLevel="0" collapsed="false">
      <c r="A28" s="63" t="n">
        <v>307</v>
      </c>
      <c r="B28" s="63" t="n">
        <v>3</v>
      </c>
      <c r="C28" s="63" t="n">
        <v>30</v>
      </c>
      <c r="D28" s="42" t="s">
        <v>121</v>
      </c>
      <c r="E28" s="42" t="s">
        <v>122</v>
      </c>
      <c r="F28" s="42" t="s">
        <v>123</v>
      </c>
      <c r="G28" s="64"/>
      <c r="H28" s="64"/>
      <c r="I28" s="65" t="str">
        <f aca="false">IF(COUNT(G28:H28)=2,(G28+H28)*5,"")</f>
        <v/>
      </c>
      <c r="J28" s="64"/>
      <c r="K28" s="64"/>
      <c r="L28" s="64"/>
      <c r="M28" s="66"/>
      <c r="N28" s="67" t="n">
        <f aca="false">('Junee Canola · Phyto+Counts'!H28+'Junee Canola · Phyto+Counts'!I28)*5</f>
        <v>25</v>
      </c>
      <c r="O28" s="68" t="str">
        <f aca="false">IF(I28="","",I28-N28)</f>
        <v/>
      </c>
    </row>
    <row r="29" customFormat="false" ht="31.5" hidden="false" customHeight="true" outlineLevel="0" collapsed="false">
      <c r="A29" s="63" t="n">
        <v>308</v>
      </c>
      <c r="B29" s="63" t="n">
        <v>3</v>
      </c>
      <c r="C29" s="63" t="n">
        <v>21</v>
      </c>
      <c r="D29" s="42" t="s">
        <v>124</v>
      </c>
      <c r="E29" s="42" t="s">
        <v>20</v>
      </c>
      <c r="F29" s="42" t="s">
        <v>125</v>
      </c>
      <c r="G29" s="64"/>
      <c r="H29" s="64"/>
      <c r="I29" s="65" t="str">
        <f aca="false">IF(COUNT(G29:H29)=2,(G29+H29)*5,"")</f>
        <v/>
      </c>
      <c r="J29" s="64"/>
      <c r="K29" s="64"/>
      <c r="L29" s="64"/>
      <c r="M29" s="66"/>
      <c r="N29" s="67" t="n">
        <f aca="false">('Junee Canola · Phyto+Counts'!H29+'Junee Canola · Phyto+Counts'!I29)*5</f>
        <v>245</v>
      </c>
      <c r="O29" s="68" t="str">
        <f aca="false">IF(I29="","",I29-N29)</f>
        <v/>
      </c>
    </row>
    <row r="30" customFormat="false" ht="6" hidden="false" customHeight="true" outlineLevel="0" collapsed="false"/>
    <row r="31" customFormat="false" ht="31.5" hidden="false" customHeight="true" outlineLevel="0" collapsed="false">
      <c r="A31" s="63" t="n">
        <v>401</v>
      </c>
      <c r="B31" s="63" t="n">
        <v>4</v>
      </c>
      <c r="C31" s="63" t="n">
        <v>9</v>
      </c>
      <c r="D31" s="42" t="s">
        <v>126</v>
      </c>
      <c r="E31" s="42" t="s">
        <v>95</v>
      </c>
      <c r="F31" s="42" t="s">
        <v>92</v>
      </c>
      <c r="G31" s="64"/>
      <c r="H31" s="64"/>
      <c r="I31" s="65" t="str">
        <f aca="false">IF(COUNT(G31:H31)=2,(G31+H31)*5,"")</f>
        <v/>
      </c>
      <c r="J31" s="64"/>
      <c r="K31" s="64"/>
      <c r="L31" s="64"/>
      <c r="M31" s="66"/>
      <c r="N31" s="67" t="n">
        <f aca="false">('Junee Canola · Phyto+Counts'!H31+'Junee Canola · Phyto+Counts'!I31)*5</f>
        <v>75</v>
      </c>
      <c r="O31" s="68" t="str">
        <f aca="false">IF(I31="","",I31-N31)</f>
        <v/>
      </c>
    </row>
    <row r="32" customFormat="false" ht="31.5" hidden="false" customHeight="true" outlineLevel="0" collapsed="false">
      <c r="A32" s="63" t="n">
        <v>402</v>
      </c>
      <c r="B32" s="63" t="n">
        <v>4</v>
      </c>
      <c r="C32" s="63" t="n">
        <v>22</v>
      </c>
      <c r="D32" s="42" t="s">
        <v>128</v>
      </c>
      <c r="E32" s="42" t="s">
        <v>20</v>
      </c>
      <c r="F32" s="42" t="s">
        <v>129</v>
      </c>
      <c r="G32" s="64"/>
      <c r="H32" s="64"/>
      <c r="I32" s="65" t="str">
        <f aca="false">IF(COUNT(G32:H32)=2,(G32+H32)*5,"")</f>
        <v/>
      </c>
      <c r="J32" s="64"/>
      <c r="K32" s="64"/>
      <c r="L32" s="64"/>
      <c r="M32" s="66"/>
      <c r="N32" s="67" t="n">
        <f aca="false">('Junee Canola · Phyto+Counts'!H32+'Junee Canola · Phyto+Counts'!I32)*5</f>
        <v>395</v>
      </c>
      <c r="O32" s="68" t="str">
        <f aca="false">IF(I32="","",I32-N32)</f>
        <v/>
      </c>
    </row>
    <row r="33" customFormat="false" ht="31.5" hidden="false" customHeight="true" outlineLevel="0" collapsed="false">
      <c r="A33" s="63" t="n">
        <v>403</v>
      </c>
      <c r="B33" s="63" t="n">
        <v>4</v>
      </c>
      <c r="C33" s="63" t="n">
        <v>18</v>
      </c>
      <c r="D33" s="42" t="s">
        <v>130</v>
      </c>
      <c r="E33" s="42" t="s">
        <v>68</v>
      </c>
      <c r="F33" s="42" t="s">
        <v>131</v>
      </c>
      <c r="G33" s="64"/>
      <c r="H33" s="64"/>
      <c r="I33" s="65" t="str">
        <f aca="false">IF(COUNT(G33:H33)=2,(G33+H33)*5,"")</f>
        <v/>
      </c>
      <c r="J33" s="64"/>
      <c r="K33" s="64"/>
      <c r="L33" s="64"/>
      <c r="M33" s="66"/>
      <c r="N33" s="67" t="n">
        <f aca="false">('Junee Canola · Phyto+Counts'!H33+'Junee Canola · Phyto+Counts'!I33)*5</f>
        <v>25</v>
      </c>
      <c r="O33" s="68" t="str">
        <f aca="false">IF(I33="","",I33-N33)</f>
        <v/>
      </c>
    </row>
    <row r="34" customFormat="false" ht="31.5" hidden="false" customHeight="true" outlineLevel="0" collapsed="false">
      <c r="A34" s="63" t="n">
        <v>404</v>
      </c>
      <c r="B34" s="63" t="n">
        <v>4</v>
      </c>
      <c r="C34" s="63" t="n">
        <v>15</v>
      </c>
      <c r="D34" s="42" t="s">
        <v>132</v>
      </c>
      <c r="E34" s="42" t="s">
        <v>68</v>
      </c>
      <c r="F34" s="42" t="s">
        <v>133</v>
      </c>
      <c r="G34" s="64"/>
      <c r="H34" s="64"/>
      <c r="I34" s="65" t="str">
        <f aca="false">IF(COUNT(G34:H34)=2,(G34+H34)*5,"")</f>
        <v/>
      </c>
      <c r="J34" s="64"/>
      <c r="K34" s="64"/>
      <c r="L34" s="64"/>
      <c r="M34" s="66"/>
      <c r="N34" s="67" t="n">
        <f aca="false">('Junee Canola · Phyto+Counts'!H34+'Junee Canola · Phyto+Counts'!I34)*5</f>
        <v>85</v>
      </c>
      <c r="O34" s="68" t="str">
        <f aca="false">IF(I34="","",I34-N34)</f>
        <v/>
      </c>
    </row>
    <row r="35" customFormat="false" ht="31.5" hidden="false" customHeight="true" outlineLevel="0" collapsed="false">
      <c r="A35" s="69" t="n">
        <v>405</v>
      </c>
      <c r="B35" s="69" t="n">
        <v>4</v>
      </c>
      <c r="C35" s="69" t="n">
        <v>1</v>
      </c>
      <c r="D35" s="70" t="s">
        <v>71</v>
      </c>
      <c r="E35" s="70" t="s">
        <v>20</v>
      </c>
      <c r="F35" s="70" t="s">
        <v>20</v>
      </c>
      <c r="G35" s="71"/>
      <c r="H35" s="71"/>
      <c r="I35" s="72" t="str">
        <f aca="false">IF(COUNT(G35:H35)=2,(G35+H35)*5,"")</f>
        <v/>
      </c>
      <c r="J35" s="71"/>
      <c r="K35" s="71"/>
      <c r="L35" s="71"/>
      <c r="M35" s="73"/>
      <c r="N35" s="67" t="n">
        <f aca="false">('Junee Canola · Phyto+Counts'!H35+'Junee Canola · Phyto+Counts'!I35)*5</f>
        <v>735</v>
      </c>
      <c r="O35" s="68" t="str">
        <f aca="false">IF(I35="","",I35-N35)</f>
        <v/>
      </c>
    </row>
    <row r="36" customFormat="false" ht="31.5" hidden="false" customHeight="true" outlineLevel="0" collapsed="false">
      <c r="A36" s="63" t="n">
        <v>406</v>
      </c>
      <c r="B36" s="63" t="n">
        <v>4</v>
      </c>
      <c r="C36" s="63" t="n">
        <v>14</v>
      </c>
      <c r="D36" s="42" t="s">
        <v>135</v>
      </c>
      <c r="E36" s="42" t="s">
        <v>68</v>
      </c>
      <c r="F36" s="42" t="s">
        <v>136</v>
      </c>
      <c r="G36" s="64"/>
      <c r="H36" s="64"/>
      <c r="I36" s="65" t="str">
        <f aca="false">IF(COUNT(G36:H36)=2,(G36+H36)*5,"")</f>
        <v/>
      </c>
      <c r="J36" s="64"/>
      <c r="K36" s="64"/>
      <c r="L36" s="64"/>
      <c r="M36" s="66"/>
      <c r="N36" s="67" t="n">
        <f aca="false">('Junee Canola · Phyto+Counts'!H36+'Junee Canola · Phyto+Counts'!I36)*5</f>
        <v>55</v>
      </c>
      <c r="O36" s="68" t="str">
        <f aca="false">IF(I36="","",I36-N36)</f>
        <v/>
      </c>
    </row>
    <row r="37" customFormat="false" ht="31.5" hidden="false" customHeight="true" outlineLevel="0" collapsed="false">
      <c r="A37" s="63" t="n">
        <v>407</v>
      </c>
      <c r="B37" s="63" t="n">
        <v>4</v>
      </c>
      <c r="C37" s="63" t="n">
        <v>17</v>
      </c>
      <c r="D37" s="42" t="s">
        <v>137</v>
      </c>
      <c r="E37" s="42" t="s">
        <v>68</v>
      </c>
      <c r="F37" s="42" t="s">
        <v>138</v>
      </c>
      <c r="G37" s="64"/>
      <c r="H37" s="64"/>
      <c r="I37" s="65" t="str">
        <f aca="false">IF(COUNT(G37:H37)=2,(G37+H37)*5,"")</f>
        <v/>
      </c>
      <c r="J37" s="64"/>
      <c r="K37" s="64"/>
      <c r="L37" s="64"/>
      <c r="M37" s="66"/>
      <c r="N37" s="67" t="n">
        <f aca="false">('Junee Canola · Phyto+Counts'!H37+'Junee Canola · Phyto+Counts'!I37)*5</f>
        <v>90</v>
      </c>
      <c r="O37" s="68" t="str">
        <f aca="false">IF(I37="","",I37-N37)</f>
        <v/>
      </c>
    </row>
    <row r="38" customFormat="false" ht="31.5" hidden="false" customHeight="true" outlineLevel="0" collapsed="false">
      <c r="A38" s="63" t="n">
        <v>408</v>
      </c>
      <c r="B38" s="63" t="n">
        <v>4</v>
      </c>
      <c r="C38" s="63" t="n">
        <v>20</v>
      </c>
      <c r="D38" s="42" t="s">
        <v>140</v>
      </c>
      <c r="E38" s="42" t="s">
        <v>68</v>
      </c>
      <c r="F38" s="42" t="s">
        <v>141</v>
      </c>
      <c r="G38" s="64"/>
      <c r="H38" s="64"/>
      <c r="I38" s="65" t="str">
        <f aca="false">IF(COUNT(G38:H38)=2,(G38+H38)*5,"")</f>
        <v/>
      </c>
      <c r="J38" s="64"/>
      <c r="K38" s="64"/>
      <c r="L38" s="64"/>
      <c r="M38" s="66"/>
      <c r="N38" s="67" t="n">
        <f aca="false">('Junee Canola · Phyto+Counts'!H38+'Junee Canola · Phyto+Counts'!I38)*5</f>
        <v>30</v>
      </c>
      <c r="O38" s="68" t="str">
        <f aca="false">IF(I38="","",I38-N38)</f>
        <v/>
      </c>
    </row>
    <row r="39" customFormat="false" ht="6" hidden="false" customHeight="true" outlineLevel="0" collapsed="false"/>
    <row r="40" customFormat="false" ht="31.5" hidden="false" customHeight="true" outlineLevel="0" collapsed="false">
      <c r="A40" s="63" t="n">
        <v>501</v>
      </c>
      <c r="B40" s="63" t="n">
        <v>5</v>
      </c>
      <c r="C40" s="63" t="n">
        <v>7</v>
      </c>
      <c r="D40" s="42" t="s">
        <v>55</v>
      </c>
      <c r="E40" s="42" t="s">
        <v>26</v>
      </c>
      <c r="F40" s="42" t="s">
        <v>20</v>
      </c>
      <c r="G40" s="64"/>
      <c r="H40" s="64"/>
      <c r="I40" s="65" t="str">
        <f aca="false">IF(COUNT(G40:H40)=2,(G40+H40)*5,"")</f>
        <v/>
      </c>
      <c r="J40" s="64"/>
      <c r="K40" s="64"/>
      <c r="L40" s="64"/>
      <c r="M40" s="66"/>
      <c r="N40" s="67" t="n">
        <f aca="false">('Junee Canola · Phyto+Counts'!H40+'Junee Canola · Phyto+Counts'!I40)*5</f>
        <v>165</v>
      </c>
      <c r="O40" s="68" t="str">
        <f aca="false">IF(I40="","",I40-N40)</f>
        <v/>
      </c>
    </row>
    <row r="41" customFormat="false" ht="31.5" hidden="false" customHeight="true" outlineLevel="0" collapsed="false">
      <c r="A41" s="63" t="n">
        <v>502</v>
      </c>
      <c r="B41" s="63" t="n">
        <v>5</v>
      </c>
      <c r="C41" s="63" t="n">
        <v>11</v>
      </c>
      <c r="D41" s="42" t="s">
        <v>109</v>
      </c>
      <c r="E41" s="42" t="s">
        <v>24</v>
      </c>
      <c r="F41" s="42" t="s">
        <v>92</v>
      </c>
      <c r="G41" s="64"/>
      <c r="H41" s="64"/>
      <c r="I41" s="65" t="str">
        <f aca="false">IF(COUNT(G41:H41)=2,(G41+H41)*5,"")</f>
        <v/>
      </c>
      <c r="J41" s="64"/>
      <c r="K41" s="64"/>
      <c r="L41" s="64"/>
      <c r="M41" s="66"/>
      <c r="N41" s="67" t="n">
        <f aca="false">('Junee Canola · Phyto+Counts'!H41+'Junee Canola · Phyto+Counts'!I41)*5</f>
        <v>45</v>
      </c>
      <c r="O41" s="68" t="str">
        <f aca="false">IF(I41="","",I41-N41)</f>
        <v/>
      </c>
    </row>
    <row r="42" customFormat="false" ht="31.5" hidden="false" customHeight="true" outlineLevel="0" collapsed="false">
      <c r="A42" s="63" t="n">
        <v>503</v>
      </c>
      <c r="B42" s="63" t="n">
        <v>5</v>
      </c>
      <c r="C42" s="63" t="n">
        <v>8</v>
      </c>
      <c r="D42" s="42" t="s">
        <v>93</v>
      </c>
      <c r="E42" s="42" t="s">
        <v>26</v>
      </c>
      <c r="F42" s="42" t="s">
        <v>92</v>
      </c>
      <c r="G42" s="64"/>
      <c r="H42" s="64"/>
      <c r="I42" s="65" t="str">
        <f aca="false">IF(COUNT(G42:H42)=2,(G42+H42)*5,"")</f>
        <v/>
      </c>
      <c r="J42" s="64"/>
      <c r="K42" s="64"/>
      <c r="L42" s="64"/>
      <c r="M42" s="66"/>
      <c r="N42" s="67" t="n">
        <f aca="false">('Junee Canola · Phyto+Counts'!H42+'Junee Canola · Phyto+Counts'!I42)*5</f>
        <v>75</v>
      </c>
      <c r="O42" s="68" t="str">
        <f aca="false">IF(I42="","",I42-N42)</f>
        <v/>
      </c>
    </row>
    <row r="43" customFormat="false" ht="31.5" hidden="false" customHeight="true" outlineLevel="0" collapsed="false">
      <c r="A43" s="63" t="n">
        <v>504</v>
      </c>
      <c r="B43" s="63" t="n">
        <v>5</v>
      </c>
      <c r="C43" s="63" t="n">
        <v>21</v>
      </c>
      <c r="D43" s="42" t="s">
        <v>124</v>
      </c>
      <c r="E43" s="42" t="s">
        <v>20</v>
      </c>
      <c r="F43" s="42" t="s">
        <v>125</v>
      </c>
      <c r="G43" s="64"/>
      <c r="H43" s="64"/>
      <c r="I43" s="65" t="str">
        <f aca="false">IF(COUNT(G43:H43)=2,(G43+H43)*5,"")</f>
        <v/>
      </c>
      <c r="J43" s="64"/>
      <c r="K43" s="64"/>
      <c r="L43" s="64"/>
      <c r="M43" s="66"/>
      <c r="N43" s="67" t="n">
        <f aca="false">('Junee Canola · Phyto+Counts'!H43+'Junee Canola · Phyto+Counts'!I43)*5</f>
        <v>180</v>
      </c>
      <c r="O43" s="68" t="str">
        <f aca="false">IF(I43="","",I43-N43)</f>
        <v/>
      </c>
    </row>
    <row r="44" customFormat="false" ht="31.5" hidden="false" customHeight="true" outlineLevel="0" collapsed="false">
      <c r="A44" s="63" t="n">
        <v>505</v>
      </c>
      <c r="B44" s="63" t="n">
        <v>5</v>
      </c>
      <c r="C44" s="63" t="n">
        <v>12</v>
      </c>
      <c r="D44" s="42" t="s">
        <v>91</v>
      </c>
      <c r="E44" s="42" t="s">
        <v>68</v>
      </c>
      <c r="F44" s="42" t="s">
        <v>92</v>
      </c>
      <c r="G44" s="64"/>
      <c r="H44" s="64"/>
      <c r="I44" s="65" t="str">
        <f aca="false">IF(COUNT(G44:H44)=2,(G44+H44)*5,"")</f>
        <v/>
      </c>
      <c r="J44" s="64"/>
      <c r="K44" s="64"/>
      <c r="L44" s="64"/>
      <c r="M44" s="66"/>
      <c r="N44" s="67" t="n">
        <f aca="false">('Junee Canola · Phyto+Counts'!H44+'Junee Canola · Phyto+Counts'!I44)*5</f>
        <v>75</v>
      </c>
      <c r="O44" s="68" t="str">
        <f aca="false">IF(I44="","",I44-N44)</f>
        <v/>
      </c>
    </row>
    <row r="45" customFormat="false" ht="31.5" hidden="false" customHeight="true" outlineLevel="0" collapsed="false">
      <c r="A45" s="63" t="n">
        <v>506</v>
      </c>
      <c r="B45" s="63" t="n">
        <v>5</v>
      </c>
      <c r="C45" s="63" t="n">
        <v>24</v>
      </c>
      <c r="D45" s="42" t="s">
        <v>96</v>
      </c>
      <c r="E45" s="42" t="s">
        <v>26</v>
      </c>
      <c r="F45" s="42" t="s">
        <v>97</v>
      </c>
      <c r="G45" s="64"/>
      <c r="H45" s="64"/>
      <c r="I45" s="65" t="str">
        <f aca="false">IF(COUNT(G45:H45)=2,(G45+H45)*5,"")</f>
        <v/>
      </c>
      <c r="J45" s="64"/>
      <c r="K45" s="64"/>
      <c r="L45" s="64"/>
      <c r="M45" s="66"/>
      <c r="N45" s="67" t="n">
        <f aca="false">('Junee Canola · Phyto+Counts'!H45+'Junee Canola · Phyto+Counts'!I45)*5</f>
        <v>85</v>
      </c>
      <c r="O45" s="68" t="str">
        <f aca="false">IF(I45="","",I45-N45)</f>
        <v/>
      </c>
    </row>
    <row r="46" customFormat="false" ht="31.5" hidden="false" customHeight="true" outlineLevel="0" collapsed="false">
      <c r="A46" s="63" t="n">
        <v>507</v>
      </c>
      <c r="B46" s="63" t="n">
        <v>5</v>
      </c>
      <c r="C46" s="63" t="n">
        <v>3</v>
      </c>
      <c r="D46" s="42" t="s">
        <v>52</v>
      </c>
      <c r="E46" s="42" t="s">
        <v>24</v>
      </c>
      <c r="F46" s="42" t="s">
        <v>20</v>
      </c>
      <c r="G46" s="64"/>
      <c r="H46" s="64"/>
      <c r="I46" s="65" t="str">
        <f aca="false">IF(COUNT(G46:H46)=2,(G46+H46)*5,"")</f>
        <v/>
      </c>
      <c r="J46" s="64"/>
      <c r="K46" s="64"/>
      <c r="L46" s="64"/>
      <c r="M46" s="66"/>
      <c r="N46" s="67" t="n">
        <f aca="false">('Junee Canola · Phyto+Counts'!H46+'Junee Canola · Phyto+Counts'!I46)*5</f>
        <v>205</v>
      </c>
      <c r="O46" s="68" t="str">
        <f aca="false">IF(I46="","",I46-N46)</f>
        <v/>
      </c>
    </row>
    <row r="47" customFormat="false" ht="31.5" hidden="false" customHeight="true" outlineLevel="0" collapsed="false">
      <c r="A47" s="63" t="n">
        <v>508</v>
      </c>
      <c r="B47" s="63" t="n">
        <v>5</v>
      </c>
      <c r="C47" s="63" t="n">
        <v>16</v>
      </c>
      <c r="D47" s="42" t="s">
        <v>103</v>
      </c>
      <c r="E47" s="42" t="s">
        <v>68</v>
      </c>
      <c r="F47" s="42" t="s">
        <v>104</v>
      </c>
      <c r="G47" s="64"/>
      <c r="H47" s="64"/>
      <c r="I47" s="65" t="str">
        <f aca="false">IF(COUNT(G47:H47)=2,(G47+H47)*5,"")</f>
        <v/>
      </c>
      <c r="J47" s="64"/>
      <c r="K47" s="64"/>
      <c r="L47" s="64"/>
      <c r="M47" s="66"/>
      <c r="N47" s="67" t="n">
        <f aca="false">('Junee Canola · Phyto+Counts'!H47+'Junee Canola · Phyto+Counts'!I47)*5</f>
        <v>120</v>
      </c>
      <c r="O47" s="68" t="str">
        <f aca="false">IF(I47="","",I47-N47)</f>
        <v/>
      </c>
    </row>
    <row r="48" customFormat="false" ht="6" hidden="false" customHeight="true" outlineLevel="0" collapsed="false"/>
    <row r="49" customFormat="false" ht="31.5" hidden="false" customHeight="true" outlineLevel="0" collapsed="false">
      <c r="A49" s="63" t="n">
        <v>601</v>
      </c>
      <c r="B49" s="63" t="n">
        <v>6</v>
      </c>
      <c r="C49" s="63" t="n">
        <v>6</v>
      </c>
      <c r="D49" s="42" t="s">
        <v>111</v>
      </c>
      <c r="E49" s="42" t="s">
        <v>97</v>
      </c>
      <c r="F49" s="42" t="s">
        <v>20</v>
      </c>
      <c r="G49" s="64"/>
      <c r="H49" s="64"/>
      <c r="I49" s="65" t="str">
        <f aca="false">IF(COUNT(G49:H49)=2,(G49+H49)*5,"")</f>
        <v/>
      </c>
      <c r="J49" s="64"/>
      <c r="K49" s="64"/>
      <c r="L49" s="64"/>
      <c r="M49" s="66"/>
      <c r="N49" s="67" t="n">
        <f aca="false">('Junee Canola · Phyto+Counts'!H49+'Junee Canola · Phyto+Counts'!I49)*5</f>
        <v>110</v>
      </c>
      <c r="O49" s="68" t="str">
        <f aca="false">IF(I49="","",I49-N49)</f>
        <v/>
      </c>
    </row>
    <row r="50" customFormat="false" ht="31.5" hidden="false" customHeight="true" outlineLevel="0" collapsed="false">
      <c r="A50" s="63" t="n">
        <v>602</v>
      </c>
      <c r="B50" s="63" t="n">
        <v>6</v>
      </c>
      <c r="C50" s="63" t="n">
        <v>20</v>
      </c>
      <c r="D50" s="42" t="s">
        <v>140</v>
      </c>
      <c r="E50" s="42" t="s">
        <v>68</v>
      </c>
      <c r="F50" s="42" t="s">
        <v>141</v>
      </c>
      <c r="G50" s="64"/>
      <c r="H50" s="64"/>
      <c r="I50" s="65" t="str">
        <f aca="false">IF(COUNT(G50:H50)=2,(G50+H50)*5,"")</f>
        <v/>
      </c>
      <c r="J50" s="64"/>
      <c r="K50" s="64"/>
      <c r="L50" s="64"/>
      <c r="M50" s="66"/>
      <c r="N50" s="67" t="n">
        <f aca="false">('Junee Canola · Phyto+Counts'!H50+'Junee Canola · Phyto+Counts'!I50)*5</f>
        <v>35</v>
      </c>
      <c r="O50" s="68" t="str">
        <f aca="false">IF(I50="","",I50-N50)</f>
        <v/>
      </c>
    </row>
    <row r="51" customFormat="false" ht="31.5" hidden="false" customHeight="true" outlineLevel="0" collapsed="false">
      <c r="A51" s="63" t="n">
        <v>603</v>
      </c>
      <c r="B51" s="63" t="n">
        <v>6</v>
      </c>
      <c r="C51" s="63" t="n">
        <v>25</v>
      </c>
      <c r="D51" s="42" t="s">
        <v>116</v>
      </c>
      <c r="E51" s="42" t="s">
        <v>117</v>
      </c>
      <c r="F51" s="42" t="s">
        <v>20</v>
      </c>
      <c r="G51" s="64"/>
      <c r="H51" s="64"/>
      <c r="I51" s="65" t="str">
        <f aca="false">IF(COUNT(G51:H51)=2,(G51+H51)*5,"")</f>
        <v/>
      </c>
      <c r="J51" s="64"/>
      <c r="K51" s="64"/>
      <c r="L51" s="64"/>
      <c r="M51" s="66"/>
      <c r="N51" s="67" t="n">
        <f aca="false">('Junee Canola · Phyto+Counts'!H51+'Junee Canola · Phyto+Counts'!I51)*5</f>
        <v>70</v>
      </c>
      <c r="O51" s="68" t="str">
        <f aca="false">IF(I51="","",I51-N51)</f>
        <v/>
      </c>
    </row>
    <row r="52" customFormat="false" ht="31.5" hidden="false" customHeight="true" outlineLevel="0" collapsed="false">
      <c r="A52" s="63" t="n">
        <v>604</v>
      </c>
      <c r="B52" s="63" t="n">
        <v>6</v>
      </c>
      <c r="C52" s="63" t="n">
        <v>9</v>
      </c>
      <c r="D52" s="42" t="s">
        <v>126</v>
      </c>
      <c r="E52" s="42" t="s">
        <v>95</v>
      </c>
      <c r="F52" s="42" t="s">
        <v>92</v>
      </c>
      <c r="G52" s="64"/>
      <c r="H52" s="64"/>
      <c r="I52" s="65" t="str">
        <f aca="false">IF(COUNT(G52:H52)=2,(G52+H52)*5,"")</f>
        <v/>
      </c>
      <c r="J52" s="64"/>
      <c r="K52" s="64"/>
      <c r="L52" s="64"/>
      <c r="M52" s="66"/>
      <c r="N52" s="67" t="n">
        <f aca="false">('Junee Canola · Phyto+Counts'!H52+'Junee Canola · Phyto+Counts'!I52)*5</f>
        <v>15</v>
      </c>
      <c r="O52" s="68" t="str">
        <f aca="false">IF(I52="","",I52-N52)</f>
        <v/>
      </c>
    </row>
    <row r="53" customFormat="false" ht="31.5" hidden="false" customHeight="true" outlineLevel="0" collapsed="false">
      <c r="A53" s="63" t="n">
        <v>605</v>
      </c>
      <c r="B53" s="63" t="n">
        <v>6</v>
      </c>
      <c r="C53" s="63" t="n">
        <v>30</v>
      </c>
      <c r="D53" s="42" t="s">
        <v>121</v>
      </c>
      <c r="E53" s="42" t="s">
        <v>122</v>
      </c>
      <c r="F53" s="42" t="s">
        <v>123</v>
      </c>
      <c r="G53" s="64"/>
      <c r="H53" s="64"/>
      <c r="I53" s="65" t="str">
        <f aca="false">IF(COUNT(G53:H53)=2,(G53+H53)*5,"")</f>
        <v/>
      </c>
      <c r="J53" s="64"/>
      <c r="K53" s="64"/>
      <c r="L53" s="64"/>
      <c r="M53" s="66"/>
      <c r="N53" s="67" t="n">
        <f aca="false">('Junee Canola · Phyto+Counts'!H53+'Junee Canola · Phyto+Counts'!I53)*5</f>
        <v>60</v>
      </c>
      <c r="O53" s="68" t="str">
        <f aca="false">IF(I53="","",I53-N53)</f>
        <v/>
      </c>
    </row>
    <row r="54" customFormat="false" ht="31.5" hidden="false" customHeight="true" outlineLevel="0" collapsed="false">
      <c r="A54" s="63" t="n">
        <v>606</v>
      </c>
      <c r="B54" s="63" t="n">
        <v>6</v>
      </c>
      <c r="C54" s="63" t="n">
        <v>17</v>
      </c>
      <c r="D54" s="42" t="s">
        <v>137</v>
      </c>
      <c r="E54" s="42" t="s">
        <v>68</v>
      </c>
      <c r="F54" s="42" t="s">
        <v>138</v>
      </c>
      <c r="G54" s="64"/>
      <c r="H54" s="64"/>
      <c r="I54" s="65" t="str">
        <f aca="false">IF(COUNT(G54:H54)=2,(G54+H54)*5,"")</f>
        <v/>
      </c>
      <c r="J54" s="64"/>
      <c r="K54" s="64"/>
      <c r="L54" s="64"/>
      <c r="M54" s="66"/>
      <c r="N54" s="67" t="n">
        <f aca="false">('Junee Canola · Phyto+Counts'!H54+'Junee Canola · Phyto+Counts'!I54)*5</f>
        <v>55</v>
      </c>
      <c r="O54" s="68" t="str">
        <f aca="false">IF(I54="","",I54-N54)</f>
        <v/>
      </c>
    </row>
    <row r="55" customFormat="false" ht="31.5" hidden="false" customHeight="true" outlineLevel="0" collapsed="false">
      <c r="A55" s="63" t="n">
        <v>607</v>
      </c>
      <c r="B55" s="63" t="n">
        <v>6</v>
      </c>
      <c r="C55" s="63" t="n">
        <v>5</v>
      </c>
      <c r="D55" s="42" t="s">
        <v>94</v>
      </c>
      <c r="E55" s="42" t="s">
        <v>95</v>
      </c>
      <c r="F55" s="42" t="s">
        <v>20</v>
      </c>
      <c r="G55" s="64"/>
      <c r="H55" s="64"/>
      <c r="I55" s="65" t="str">
        <f aca="false">IF(COUNT(G55:H55)=2,(G55+H55)*5,"")</f>
        <v/>
      </c>
      <c r="J55" s="64"/>
      <c r="K55" s="64"/>
      <c r="L55" s="64"/>
      <c r="M55" s="66"/>
      <c r="N55" s="67" t="n">
        <f aca="false">('Junee Canola · Phyto+Counts'!H55+'Junee Canola · Phyto+Counts'!I55)*5</f>
        <v>140</v>
      </c>
      <c r="O55" s="68" t="str">
        <f aca="false">IF(I55="","",I55-N55)</f>
        <v/>
      </c>
    </row>
    <row r="56" customFormat="false" ht="31.5" hidden="false" customHeight="true" outlineLevel="0" collapsed="false">
      <c r="A56" s="63" t="n">
        <v>608</v>
      </c>
      <c r="B56" s="63" t="n">
        <v>6</v>
      </c>
      <c r="C56" s="63" t="n">
        <v>27</v>
      </c>
      <c r="D56" s="42" t="s">
        <v>98</v>
      </c>
      <c r="E56" s="42" t="s">
        <v>32</v>
      </c>
      <c r="F56" s="42" t="s">
        <v>99</v>
      </c>
      <c r="G56" s="64"/>
      <c r="H56" s="64"/>
      <c r="I56" s="65" t="str">
        <f aca="false">IF(COUNT(G56:H56)=2,(G56+H56)*5,"")</f>
        <v/>
      </c>
      <c r="J56" s="64"/>
      <c r="K56" s="64"/>
      <c r="L56" s="64"/>
      <c r="M56" s="66"/>
      <c r="N56" s="67" t="n">
        <f aca="false">('Junee Canola · Phyto+Counts'!H56+'Junee Canola · Phyto+Counts'!I56)*5</f>
        <v>90</v>
      </c>
      <c r="O56" s="68" t="str">
        <f aca="false">IF(I56="","",I56-N56)</f>
        <v/>
      </c>
    </row>
    <row r="57" customFormat="false" ht="6" hidden="false" customHeight="true" outlineLevel="0" collapsed="false"/>
    <row r="58" customFormat="false" ht="31.5" hidden="false" customHeight="true" outlineLevel="0" collapsed="false">
      <c r="A58" s="63" t="n">
        <v>701</v>
      </c>
      <c r="B58" s="63" t="n">
        <v>7</v>
      </c>
      <c r="C58" s="63" t="n">
        <v>31</v>
      </c>
      <c r="D58" s="42" t="s">
        <v>114</v>
      </c>
      <c r="E58" s="42" t="s">
        <v>26</v>
      </c>
      <c r="F58" s="42" t="s">
        <v>68</v>
      </c>
      <c r="G58" s="64"/>
      <c r="H58" s="64"/>
      <c r="I58" s="65" t="str">
        <f aca="false">IF(COUNT(G58:H58)=2,(G58+H58)*5,"")</f>
        <v/>
      </c>
      <c r="J58" s="64"/>
      <c r="K58" s="64"/>
      <c r="L58" s="64"/>
      <c r="M58" s="66"/>
      <c r="N58" s="67" t="n">
        <f aca="false">('Junee Canola · Phyto+Counts'!H58+'Junee Canola · Phyto+Counts'!I58)*5</f>
        <v>50</v>
      </c>
      <c r="O58" s="68" t="str">
        <f aca="false">IF(I58="","",I58-N58)</f>
        <v/>
      </c>
    </row>
    <row r="59" customFormat="false" ht="31.5" hidden="false" customHeight="true" outlineLevel="0" collapsed="false">
      <c r="A59" s="69" t="n">
        <v>702</v>
      </c>
      <c r="B59" s="69" t="n">
        <v>7</v>
      </c>
      <c r="C59" s="69" t="n">
        <v>1</v>
      </c>
      <c r="D59" s="70" t="s">
        <v>71</v>
      </c>
      <c r="E59" s="70" t="s">
        <v>20</v>
      </c>
      <c r="F59" s="70" t="s">
        <v>20</v>
      </c>
      <c r="G59" s="71"/>
      <c r="H59" s="71"/>
      <c r="I59" s="72" t="str">
        <f aca="false">IF(COUNT(G59:H59)=2,(G59+H59)*5,"")</f>
        <v/>
      </c>
      <c r="J59" s="71"/>
      <c r="K59" s="71"/>
      <c r="L59" s="71"/>
      <c r="M59" s="73"/>
      <c r="N59" s="67" t="n">
        <f aca="false">('Junee Canola · Phyto+Counts'!H59+'Junee Canola · Phyto+Counts'!I59)*5</f>
        <v>440</v>
      </c>
      <c r="O59" s="68" t="str">
        <f aca="false">IF(I59="","",I59-N59)</f>
        <v/>
      </c>
    </row>
    <row r="60" customFormat="false" ht="31.5" hidden="false" customHeight="true" outlineLevel="0" collapsed="false">
      <c r="A60" s="63" t="n">
        <v>703</v>
      </c>
      <c r="B60" s="63" t="n">
        <v>7</v>
      </c>
      <c r="C60" s="63" t="n">
        <v>28</v>
      </c>
      <c r="D60" s="42" t="s">
        <v>115</v>
      </c>
      <c r="E60" s="42" t="s">
        <v>99</v>
      </c>
      <c r="F60" s="42" t="s">
        <v>20</v>
      </c>
      <c r="G60" s="64"/>
      <c r="H60" s="64"/>
      <c r="I60" s="65" t="str">
        <f aca="false">IF(COUNT(G60:H60)=2,(G60+H60)*5,"")</f>
        <v/>
      </c>
      <c r="J60" s="64"/>
      <c r="K60" s="64"/>
      <c r="L60" s="64"/>
      <c r="M60" s="66"/>
      <c r="N60" s="67" t="n">
        <f aca="false">('Junee Canola · Phyto+Counts'!H60+'Junee Canola · Phyto+Counts'!I60)*5</f>
        <v>200</v>
      </c>
      <c r="O60" s="68" t="str">
        <f aca="false">IF(I60="","",I60-N60)</f>
        <v/>
      </c>
    </row>
    <row r="61" customFormat="false" ht="31.5" hidden="false" customHeight="true" outlineLevel="0" collapsed="false">
      <c r="A61" s="63" t="n">
        <v>704</v>
      </c>
      <c r="B61" s="63" t="n">
        <v>7</v>
      </c>
      <c r="C61" s="63" t="n">
        <v>15</v>
      </c>
      <c r="D61" s="42" t="s">
        <v>132</v>
      </c>
      <c r="E61" s="42" t="s">
        <v>68</v>
      </c>
      <c r="F61" s="42" t="s">
        <v>133</v>
      </c>
      <c r="G61" s="64"/>
      <c r="H61" s="64"/>
      <c r="I61" s="65" t="str">
        <f aca="false">IF(COUNT(G61:H61)=2,(G61+H61)*5,"")</f>
        <v/>
      </c>
      <c r="J61" s="64"/>
      <c r="K61" s="64"/>
      <c r="L61" s="64"/>
      <c r="M61" s="66"/>
      <c r="N61" s="67" t="n">
        <f aca="false">('Junee Canola · Phyto+Counts'!H61+'Junee Canola · Phyto+Counts'!I61)*5</f>
        <v>30</v>
      </c>
      <c r="O61" s="68" t="str">
        <f aca="false">IF(I61="","",I61-N61)</f>
        <v/>
      </c>
    </row>
    <row r="62" customFormat="false" ht="31.5" hidden="false" customHeight="true" outlineLevel="0" collapsed="false">
      <c r="A62" s="63" t="n">
        <v>705</v>
      </c>
      <c r="B62" s="63" t="n">
        <v>7</v>
      </c>
      <c r="C62" s="63" t="n">
        <v>19</v>
      </c>
      <c r="D62" s="42" t="s">
        <v>118</v>
      </c>
      <c r="E62" s="42" t="s">
        <v>68</v>
      </c>
      <c r="F62" s="42" t="s">
        <v>119</v>
      </c>
      <c r="G62" s="64"/>
      <c r="H62" s="64"/>
      <c r="I62" s="65" t="str">
        <f aca="false">IF(COUNT(G62:H62)=2,(G62+H62)*5,"")</f>
        <v/>
      </c>
      <c r="J62" s="64"/>
      <c r="K62" s="64"/>
      <c r="L62" s="64"/>
      <c r="M62" s="66"/>
      <c r="N62" s="67" t="n">
        <f aca="false">('Junee Canola · Phyto+Counts'!H62+'Junee Canola · Phyto+Counts'!I62)*5</f>
        <v>55</v>
      </c>
      <c r="O62" s="68" t="str">
        <f aca="false">IF(I62="","",I62-N62)</f>
        <v/>
      </c>
    </row>
    <row r="63" customFormat="false" ht="31.5" hidden="false" customHeight="true" outlineLevel="0" collapsed="false">
      <c r="A63" s="63" t="n">
        <v>706</v>
      </c>
      <c r="B63" s="63" t="n">
        <v>7</v>
      </c>
      <c r="C63" s="63" t="n">
        <v>2</v>
      </c>
      <c r="D63" s="42" t="s">
        <v>107</v>
      </c>
      <c r="E63" s="42" t="s">
        <v>108</v>
      </c>
      <c r="F63" s="42" t="s">
        <v>20</v>
      </c>
      <c r="G63" s="64"/>
      <c r="H63" s="64"/>
      <c r="I63" s="65" t="str">
        <f aca="false">IF(COUNT(G63:H63)=2,(G63+H63)*5,"")</f>
        <v/>
      </c>
      <c r="J63" s="64"/>
      <c r="K63" s="64"/>
      <c r="L63" s="64"/>
      <c r="M63" s="66"/>
      <c r="N63" s="67" t="n">
        <f aca="false">('Junee Canola · Phyto+Counts'!H63+'Junee Canola · Phyto+Counts'!I63)*5</f>
        <v>210</v>
      </c>
      <c r="O63" s="68" t="str">
        <f aca="false">IF(I63="","",I63-N63)</f>
        <v/>
      </c>
    </row>
    <row r="64" customFormat="false" ht="31.5" hidden="false" customHeight="true" outlineLevel="0" collapsed="false">
      <c r="A64" s="63" t="n">
        <v>707</v>
      </c>
      <c r="B64" s="63" t="n">
        <v>7</v>
      </c>
      <c r="C64" s="63" t="n">
        <v>10</v>
      </c>
      <c r="D64" s="42" t="s">
        <v>120</v>
      </c>
      <c r="E64" s="42" t="s">
        <v>108</v>
      </c>
      <c r="F64" s="42" t="s">
        <v>92</v>
      </c>
      <c r="G64" s="64"/>
      <c r="H64" s="64"/>
      <c r="I64" s="65" t="str">
        <f aca="false">IF(COUNT(G64:H64)=2,(G64+H64)*5,"")</f>
        <v/>
      </c>
      <c r="J64" s="64"/>
      <c r="K64" s="64"/>
      <c r="L64" s="64"/>
      <c r="M64" s="66"/>
      <c r="N64" s="67" t="n">
        <f aca="false">('Junee Canola · Phyto+Counts'!H64+'Junee Canola · Phyto+Counts'!I64)*5</f>
        <v>125</v>
      </c>
      <c r="O64" s="68" t="str">
        <f aca="false">IF(I64="","",I64-N64)</f>
        <v/>
      </c>
    </row>
    <row r="65" customFormat="false" ht="31.5" hidden="false" customHeight="true" outlineLevel="0" collapsed="false">
      <c r="A65" s="63" t="n">
        <v>708</v>
      </c>
      <c r="B65" s="63" t="n">
        <v>7</v>
      </c>
      <c r="C65" s="63" t="n">
        <v>14</v>
      </c>
      <c r="D65" s="42" t="s">
        <v>135</v>
      </c>
      <c r="E65" s="42" t="s">
        <v>68</v>
      </c>
      <c r="F65" s="42" t="s">
        <v>136</v>
      </c>
      <c r="G65" s="64"/>
      <c r="H65" s="64"/>
      <c r="I65" s="65" t="str">
        <f aca="false">IF(COUNT(G65:H65)=2,(G65+H65)*5,"")</f>
        <v/>
      </c>
      <c r="J65" s="64"/>
      <c r="K65" s="64"/>
      <c r="L65" s="64"/>
      <c r="M65" s="66"/>
      <c r="N65" s="67" t="n">
        <f aca="false">('Junee Canola · Phyto+Counts'!H65+'Junee Canola · Phyto+Counts'!I65)*5</f>
        <v>135</v>
      </c>
      <c r="O65" s="68" t="str">
        <f aca="false">IF(I65="","",I65-N65)</f>
        <v/>
      </c>
    </row>
    <row r="66" customFormat="false" ht="6" hidden="false" customHeight="true" outlineLevel="0" collapsed="false"/>
    <row r="67" customFormat="false" ht="31.5" hidden="false" customHeight="true" outlineLevel="0" collapsed="false">
      <c r="A67" s="63" t="n">
        <v>801</v>
      </c>
      <c r="B67" s="63" t="n">
        <v>8</v>
      </c>
      <c r="C67" s="63" t="n">
        <v>29</v>
      </c>
      <c r="D67" s="42" t="s">
        <v>105</v>
      </c>
      <c r="E67" s="42" t="s">
        <v>106</v>
      </c>
      <c r="F67" s="42" t="s">
        <v>106</v>
      </c>
      <c r="G67" s="64"/>
      <c r="H67" s="64"/>
      <c r="I67" s="65" t="str">
        <f aca="false">IF(COUNT(G67:H67)=2,(G67+H67)*5,"")</f>
        <v/>
      </c>
      <c r="J67" s="64"/>
      <c r="K67" s="64"/>
      <c r="L67" s="64"/>
      <c r="M67" s="66"/>
      <c r="N67" s="67" t="n">
        <f aca="false">('Junee Canola · Phyto+Counts'!H67+'Junee Canola · Phyto+Counts'!I67)*5</f>
        <v>155</v>
      </c>
      <c r="O67" s="68" t="str">
        <f aca="false">IF(I67="","",I67-N67)</f>
        <v/>
      </c>
    </row>
    <row r="68" customFormat="false" ht="31.5" hidden="false" customHeight="true" outlineLevel="0" collapsed="false">
      <c r="A68" s="63" t="n">
        <v>802</v>
      </c>
      <c r="B68" s="63" t="n">
        <v>8</v>
      </c>
      <c r="C68" s="63" t="n">
        <v>22</v>
      </c>
      <c r="D68" s="42" t="s">
        <v>128</v>
      </c>
      <c r="E68" s="42" t="s">
        <v>20</v>
      </c>
      <c r="F68" s="42" t="s">
        <v>129</v>
      </c>
      <c r="G68" s="64"/>
      <c r="H68" s="64"/>
      <c r="I68" s="65" t="str">
        <f aca="false">IF(COUNT(G68:H68)=2,(G68+H68)*5,"")</f>
        <v/>
      </c>
      <c r="J68" s="64"/>
      <c r="K68" s="64"/>
      <c r="L68" s="64"/>
      <c r="M68" s="66"/>
      <c r="N68" s="67" t="n">
        <f aca="false">('Junee Canola · Phyto+Counts'!H68+'Junee Canola · Phyto+Counts'!I68)*5</f>
        <v>235</v>
      </c>
      <c r="O68" s="68" t="str">
        <f aca="false">IF(I68="","",I68-N68)</f>
        <v/>
      </c>
    </row>
    <row r="69" customFormat="false" ht="31.5" hidden="false" customHeight="true" outlineLevel="0" collapsed="false">
      <c r="A69" s="63" t="n">
        <v>803</v>
      </c>
      <c r="B69" s="63" t="n">
        <v>8</v>
      </c>
      <c r="C69" s="63" t="n">
        <v>23</v>
      </c>
      <c r="D69" s="42" t="s">
        <v>100</v>
      </c>
      <c r="E69" s="42" t="s">
        <v>101</v>
      </c>
      <c r="F69" s="42" t="s">
        <v>20</v>
      </c>
      <c r="G69" s="64"/>
      <c r="H69" s="64"/>
      <c r="I69" s="65" t="str">
        <f aca="false">IF(COUNT(G69:H69)=2,(G69+H69)*5,"")</f>
        <v/>
      </c>
      <c r="J69" s="64"/>
      <c r="K69" s="64"/>
      <c r="L69" s="64"/>
      <c r="M69" s="66"/>
      <c r="N69" s="67" t="n">
        <f aca="false">('Junee Canola · Phyto+Counts'!H69+'Junee Canola · Phyto+Counts'!I69)*5</f>
        <v>80</v>
      </c>
      <c r="O69" s="68" t="str">
        <f aca="false">IF(I69="","",I69-N69)</f>
        <v/>
      </c>
    </row>
    <row r="70" customFormat="false" ht="31.5" hidden="false" customHeight="true" outlineLevel="0" collapsed="false">
      <c r="A70" s="63" t="n">
        <v>804</v>
      </c>
      <c r="B70" s="63" t="n">
        <v>8</v>
      </c>
      <c r="C70" s="63" t="n">
        <v>4</v>
      </c>
      <c r="D70" s="42" t="s">
        <v>67</v>
      </c>
      <c r="E70" s="42" t="s">
        <v>68</v>
      </c>
      <c r="F70" s="42" t="s">
        <v>20</v>
      </c>
      <c r="G70" s="64"/>
      <c r="H70" s="64"/>
      <c r="I70" s="65" t="str">
        <f aca="false">IF(COUNT(G70:H70)=2,(G70+H70)*5,"")</f>
        <v/>
      </c>
      <c r="J70" s="64"/>
      <c r="K70" s="64"/>
      <c r="L70" s="64"/>
      <c r="M70" s="66"/>
      <c r="N70" s="67" t="n">
        <f aca="false">('Junee Canola · Phyto+Counts'!H70+'Junee Canola · Phyto+Counts'!I70)*5</f>
        <v>120</v>
      </c>
      <c r="O70" s="68" t="str">
        <f aca="false">IF(I70="","",I70-N70)</f>
        <v/>
      </c>
    </row>
    <row r="71" customFormat="false" ht="31.5" hidden="false" customHeight="true" outlineLevel="0" collapsed="false">
      <c r="A71" s="63" t="n">
        <v>805</v>
      </c>
      <c r="B71" s="63" t="n">
        <v>8</v>
      </c>
      <c r="C71" s="63" t="n">
        <v>32</v>
      </c>
      <c r="D71" s="42" t="s">
        <v>112</v>
      </c>
      <c r="E71" s="42" t="s">
        <v>26</v>
      </c>
      <c r="F71" s="42" t="s">
        <v>113</v>
      </c>
      <c r="G71" s="64"/>
      <c r="H71" s="64"/>
      <c r="I71" s="65" t="str">
        <f aca="false">IF(COUNT(G71:H71)=2,(G71+H71)*5,"")</f>
        <v/>
      </c>
      <c r="J71" s="64"/>
      <c r="K71" s="64"/>
      <c r="L71" s="64"/>
      <c r="M71" s="66"/>
      <c r="N71" s="67" t="n">
        <f aca="false">('Junee Canola · Phyto+Counts'!H71+'Junee Canola · Phyto+Counts'!I71)*5</f>
        <v>85</v>
      </c>
      <c r="O71" s="68" t="str">
        <f aca="false">IF(I71="","",I71-N71)</f>
        <v/>
      </c>
    </row>
    <row r="72" customFormat="false" ht="31.5" hidden="false" customHeight="true" outlineLevel="0" collapsed="false">
      <c r="A72" s="63" t="n">
        <v>806</v>
      </c>
      <c r="B72" s="63" t="n">
        <v>8</v>
      </c>
      <c r="C72" s="63" t="n">
        <v>26</v>
      </c>
      <c r="D72" s="42" t="s">
        <v>40</v>
      </c>
      <c r="E72" s="42" t="s">
        <v>32</v>
      </c>
      <c r="F72" s="42" t="s">
        <v>20</v>
      </c>
      <c r="G72" s="64"/>
      <c r="H72" s="64"/>
      <c r="I72" s="65" t="str">
        <f aca="false">IF(COUNT(G72:H72)=2,(G72+H72)*5,"")</f>
        <v/>
      </c>
      <c r="J72" s="64"/>
      <c r="K72" s="64"/>
      <c r="L72" s="64"/>
      <c r="M72" s="66"/>
      <c r="N72" s="67" t="n">
        <f aca="false">('Junee Canola · Phyto+Counts'!H72+'Junee Canola · Phyto+Counts'!I72)*5</f>
        <v>125</v>
      </c>
      <c r="O72" s="68" t="str">
        <f aca="false">IF(I72="","",I72-N72)</f>
        <v/>
      </c>
    </row>
    <row r="73" customFormat="false" ht="31.5" hidden="false" customHeight="true" outlineLevel="0" collapsed="false">
      <c r="A73" s="63" t="n">
        <v>807</v>
      </c>
      <c r="B73" s="63" t="n">
        <v>8</v>
      </c>
      <c r="C73" s="63" t="n">
        <v>18</v>
      </c>
      <c r="D73" s="42" t="s">
        <v>130</v>
      </c>
      <c r="E73" s="42" t="s">
        <v>68</v>
      </c>
      <c r="F73" s="42" t="s">
        <v>131</v>
      </c>
      <c r="G73" s="64"/>
      <c r="H73" s="64"/>
      <c r="I73" s="65" t="str">
        <f aca="false">IF(COUNT(G73:H73)=2,(G73+H73)*5,"")</f>
        <v/>
      </c>
      <c r="J73" s="64"/>
      <c r="K73" s="64"/>
      <c r="L73" s="64"/>
      <c r="M73" s="66"/>
      <c r="N73" s="67" t="n">
        <f aca="false">('Junee Canola · Phyto+Counts'!H73+'Junee Canola · Phyto+Counts'!I73)*5</f>
        <v>75</v>
      </c>
      <c r="O73" s="68" t="str">
        <f aca="false">IF(I73="","",I73-N73)</f>
        <v/>
      </c>
    </row>
    <row r="74" customFormat="false" ht="31.5" hidden="false" customHeight="true" outlineLevel="0" collapsed="false">
      <c r="A74" s="63" t="n">
        <v>808</v>
      </c>
      <c r="B74" s="63" t="n">
        <v>8</v>
      </c>
      <c r="C74" s="63" t="n">
        <v>13</v>
      </c>
      <c r="D74" s="42" t="s">
        <v>89</v>
      </c>
      <c r="E74" s="42" t="s">
        <v>68</v>
      </c>
      <c r="F74" s="42" t="s">
        <v>90</v>
      </c>
      <c r="G74" s="64"/>
      <c r="H74" s="64"/>
      <c r="I74" s="65" t="str">
        <f aca="false">IF(COUNT(G74:H74)=2,(G74+H74)*5,"")</f>
        <v/>
      </c>
      <c r="J74" s="64"/>
      <c r="K74" s="64"/>
      <c r="L74" s="64"/>
      <c r="M74" s="66"/>
      <c r="N74" s="67" t="n">
        <f aca="false">('Junee Canola · Phyto+Counts'!H74+'Junee Canola · Phyto+Counts'!I74)*5</f>
        <v>50</v>
      </c>
      <c r="O74" s="68" t="str">
        <f aca="false">IF(I74="","",I74-N74)</f>
        <v/>
      </c>
    </row>
    <row r="75" customFormat="false" ht="6" hidden="false" customHeight="true" outlineLevel="0" collapsed="false"/>
    <row r="76" customFormat="false" ht="31.5" hidden="false" customHeight="true" outlineLevel="0" collapsed="false">
      <c r="A76" s="63" t="n">
        <v>901</v>
      </c>
      <c r="B76" s="63" t="n">
        <v>9</v>
      </c>
      <c r="C76" s="63" t="n">
        <v>10</v>
      </c>
      <c r="D76" s="42" t="s">
        <v>120</v>
      </c>
      <c r="E76" s="42" t="s">
        <v>108</v>
      </c>
      <c r="F76" s="42" t="s">
        <v>92</v>
      </c>
      <c r="G76" s="64"/>
      <c r="H76" s="64"/>
      <c r="I76" s="65" t="str">
        <f aca="false">IF(COUNT(G76:H76)=2,(G76+H76)*5,"")</f>
        <v/>
      </c>
      <c r="J76" s="64"/>
      <c r="K76" s="64"/>
      <c r="L76" s="64"/>
      <c r="M76" s="66"/>
      <c r="N76" s="67" t="n">
        <f aca="false">('Junee Canola · Phyto+Counts'!H76+'Junee Canola · Phyto+Counts'!I76)*5</f>
        <v>110</v>
      </c>
      <c r="O76" s="68" t="str">
        <f aca="false">IF(I76="","",I76-N76)</f>
        <v/>
      </c>
    </row>
    <row r="77" customFormat="false" ht="31.5" hidden="false" customHeight="true" outlineLevel="0" collapsed="false">
      <c r="A77" s="63" t="n">
        <v>902</v>
      </c>
      <c r="B77" s="63" t="n">
        <v>9</v>
      </c>
      <c r="C77" s="63" t="n">
        <v>11</v>
      </c>
      <c r="D77" s="42" t="s">
        <v>109</v>
      </c>
      <c r="E77" s="42" t="s">
        <v>24</v>
      </c>
      <c r="F77" s="42" t="s">
        <v>92</v>
      </c>
      <c r="G77" s="64"/>
      <c r="H77" s="64"/>
      <c r="I77" s="65" t="str">
        <f aca="false">IF(COUNT(G77:H77)=2,(G77+H77)*5,"")</f>
        <v/>
      </c>
      <c r="J77" s="64"/>
      <c r="K77" s="64"/>
      <c r="L77" s="64"/>
      <c r="M77" s="66"/>
      <c r="N77" s="67" t="n">
        <f aca="false">('Junee Canola · Phyto+Counts'!H77+'Junee Canola · Phyto+Counts'!I77)*5</f>
        <v>30</v>
      </c>
      <c r="O77" s="68" t="str">
        <f aca="false">IF(I77="","",I77-N77)</f>
        <v/>
      </c>
    </row>
    <row r="78" customFormat="false" ht="31.5" hidden="false" customHeight="true" outlineLevel="0" collapsed="false">
      <c r="A78" s="63" t="n">
        <v>903</v>
      </c>
      <c r="B78" s="63" t="n">
        <v>9</v>
      </c>
      <c r="C78" s="63" t="n">
        <v>15</v>
      </c>
      <c r="D78" s="42" t="s">
        <v>132</v>
      </c>
      <c r="E78" s="42" t="s">
        <v>68</v>
      </c>
      <c r="F78" s="42" t="s">
        <v>133</v>
      </c>
      <c r="G78" s="64"/>
      <c r="H78" s="64"/>
      <c r="I78" s="65" t="str">
        <f aca="false">IF(COUNT(G78:H78)=2,(G78+H78)*5,"")</f>
        <v/>
      </c>
      <c r="J78" s="64"/>
      <c r="K78" s="64"/>
      <c r="L78" s="64"/>
      <c r="M78" s="66"/>
      <c r="N78" s="67" t="n">
        <f aca="false">('Junee Canola · Phyto+Counts'!H78+'Junee Canola · Phyto+Counts'!I78)*5</f>
        <v>75</v>
      </c>
      <c r="O78" s="68" t="str">
        <f aca="false">IF(I78="","",I78-N78)</f>
        <v/>
      </c>
    </row>
    <row r="79" customFormat="false" ht="31.5" hidden="false" customHeight="true" outlineLevel="0" collapsed="false">
      <c r="A79" s="63" t="n">
        <v>904</v>
      </c>
      <c r="B79" s="63" t="n">
        <v>9</v>
      </c>
      <c r="C79" s="63" t="n">
        <v>7</v>
      </c>
      <c r="D79" s="42" t="s">
        <v>55</v>
      </c>
      <c r="E79" s="42" t="s">
        <v>26</v>
      </c>
      <c r="F79" s="42" t="s">
        <v>20</v>
      </c>
      <c r="G79" s="64"/>
      <c r="H79" s="64"/>
      <c r="I79" s="65" t="str">
        <f aca="false">IF(COUNT(G79:H79)=2,(G79+H79)*5,"")</f>
        <v/>
      </c>
      <c r="J79" s="64"/>
      <c r="K79" s="64"/>
      <c r="L79" s="64"/>
      <c r="M79" s="66"/>
      <c r="N79" s="67" t="n">
        <f aca="false">('Junee Canola · Phyto+Counts'!H79+'Junee Canola · Phyto+Counts'!I79)*5</f>
        <v>130</v>
      </c>
      <c r="O79" s="68" t="str">
        <f aca="false">IF(I79="","",I79-N79)</f>
        <v/>
      </c>
    </row>
    <row r="80" customFormat="false" ht="31.5" hidden="false" customHeight="true" outlineLevel="0" collapsed="false">
      <c r="A80" s="63" t="n">
        <v>905</v>
      </c>
      <c r="B80" s="63" t="n">
        <v>9</v>
      </c>
      <c r="C80" s="63" t="n">
        <v>22</v>
      </c>
      <c r="D80" s="42" t="s">
        <v>128</v>
      </c>
      <c r="E80" s="42" t="s">
        <v>20</v>
      </c>
      <c r="F80" s="42" t="s">
        <v>129</v>
      </c>
      <c r="G80" s="64"/>
      <c r="H80" s="64"/>
      <c r="I80" s="65" t="str">
        <f aca="false">IF(COUNT(G80:H80)=2,(G80+H80)*5,"")</f>
        <v/>
      </c>
      <c r="J80" s="64"/>
      <c r="K80" s="64"/>
      <c r="L80" s="64"/>
      <c r="M80" s="66"/>
      <c r="N80" s="67" t="n">
        <f aca="false">('Junee Canola · Phyto+Counts'!H80+'Junee Canola · Phyto+Counts'!I80)*5</f>
        <v>295</v>
      </c>
      <c r="O80" s="68" t="str">
        <f aca="false">IF(I80="","",I80-N80)</f>
        <v/>
      </c>
    </row>
    <row r="81" customFormat="false" ht="31.5" hidden="false" customHeight="true" outlineLevel="0" collapsed="false">
      <c r="A81" s="63" t="n">
        <v>906</v>
      </c>
      <c r="B81" s="63" t="n">
        <v>9</v>
      </c>
      <c r="C81" s="63" t="n">
        <v>3</v>
      </c>
      <c r="D81" s="42" t="s">
        <v>52</v>
      </c>
      <c r="E81" s="42" t="s">
        <v>24</v>
      </c>
      <c r="F81" s="42" t="s">
        <v>20</v>
      </c>
      <c r="G81" s="64"/>
      <c r="H81" s="64"/>
      <c r="I81" s="65" t="str">
        <f aca="false">IF(COUNT(G81:H81)=2,(G81+H81)*5,"")</f>
        <v/>
      </c>
      <c r="J81" s="64"/>
      <c r="K81" s="64"/>
      <c r="L81" s="64"/>
      <c r="M81" s="66"/>
      <c r="N81" s="67" t="n">
        <f aca="false">('Junee Canola · Phyto+Counts'!H81+'Junee Canola · Phyto+Counts'!I81)*5</f>
        <v>185</v>
      </c>
      <c r="O81" s="68" t="str">
        <f aca="false">IF(I81="","",I81-N81)</f>
        <v/>
      </c>
    </row>
    <row r="82" customFormat="false" ht="31.5" hidden="false" customHeight="true" outlineLevel="0" collapsed="false">
      <c r="A82" s="63" t="n">
        <v>907</v>
      </c>
      <c r="B82" s="63" t="n">
        <v>9</v>
      </c>
      <c r="C82" s="63" t="n">
        <v>27</v>
      </c>
      <c r="D82" s="42" t="s">
        <v>98</v>
      </c>
      <c r="E82" s="42" t="s">
        <v>32</v>
      </c>
      <c r="F82" s="42" t="s">
        <v>99</v>
      </c>
      <c r="G82" s="64"/>
      <c r="H82" s="64"/>
      <c r="I82" s="65" t="str">
        <f aca="false">IF(COUNT(G82:H82)=2,(G82+H82)*5,"")</f>
        <v/>
      </c>
      <c r="J82" s="64"/>
      <c r="K82" s="64"/>
      <c r="L82" s="64"/>
      <c r="M82" s="66"/>
      <c r="N82" s="67" t="n">
        <f aca="false">('Junee Canola · Phyto+Counts'!H82+'Junee Canola · Phyto+Counts'!I82)*5</f>
        <v>105</v>
      </c>
      <c r="O82" s="68" t="str">
        <f aca="false">IF(I82="","",I82-N82)</f>
        <v/>
      </c>
    </row>
    <row r="83" customFormat="false" ht="31.5" hidden="false" customHeight="true" outlineLevel="0" collapsed="false">
      <c r="A83" s="63" t="n">
        <v>908</v>
      </c>
      <c r="B83" s="63" t="n">
        <v>9</v>
      </c>
      <c r="C83" s="63" t="n">
        <v>8</v>
      </c>
      <c r="D83" s="42" t="s">
        <v>93</v>
      </c>
      <c r="E83" s="42" t="s">
        <v>26</v>
      </c>
      <c r="F83" s="42" t="s">
        <v>92</v>
      </c>
      <c r="G83" s="64"/>
      <c r="H83" s="64"/>
      <c r="I83" s="65" t="str">
        <f aca="false">IF(COUNT(G83:H83)=2,(G83+H83)*5,"")</f>
        <v/>
      </c>
      <c r="J83" s="64"/>
      <c r="K83" s="64"/>
      <c r="L83" s="64"/>
      <c r="M83" s="66"/>
      <c r="N83" s="67" t="n">
        <f aca="false">('Junee Canola · Phyto+Counts'!H83+'Junee Canola · Phyto+Counts'!I83)*5</f>
        <v>75</v>
      </c>
      <c r="O83" s="68" t="str">
        <f aca="false">IF(I83="","",I83-N83)</f>
        <v/>
      </c>
    </row>
    <row r="84" customFormat="false" ht="6" hidden="false" customHeight="true" outlineLevel="0" collapsed="false"/>
    <row r="85" customFormat="false" ht="31.5" hidden="false" customHeight="true" outlineLevel="0" collapsed="false">
      <c r="A85" s="63" t="n">
        <v>1001</v>
      </c>
      <c r="B85" s="63" t="n">
        <v>10</v>
      </c>
      <c r="C85" s="63" t="n">
        <v>18</v>
      </c>
      <c r="D85" s="42" t="s">
        <v>130</v>
      </c>
      <c r="E85" s="42" t="s">
        <v>68</v>
      </c>
      <c r="F85" s="42" t="s">
        <v>131</v>
      </c>
      <c r="G85" s="64"/>
      <c r="H85" s="64"/>
      <c r="I85" s="65" t="str">
        <f aca="false">IF(COUNT(G85:H85)=2,(G85+H85)*5,"")</f>
        <v/>
      </c>
      <c r="J85" s="64"/>
      <c r="K85" s="64"/>
      <c r="L85" s="64"/>
      <c r="M85" s="66"/>
      <c r="N85" s="67" t="n">
        <f aca="false">('Junee Canola · Phyto+Counts'!H85+'Junee Canola · Phyto+Counts'!I85)*5</f>
        <v>35</v>
      </c>
      <c r="O85" s="68" t="str">
        <f aca="false">IF(I85="","",I85-N85)</f>
        <v/>
      </c>
    </row>
    <row r="86" customFormat="false" ht="31.5" hidden="false" customHeight="true" outlineLevel="0" collapsed="false">
      <c r="A86" s="63" t="n">
        <v>1002</v>
      </c>
      <c r="B86" s="63" t="n">
        <v>10</v>
      </c>
      <c r="C86" s="63" t="n">
        <v>25</v>
      </c>
      <c r="D86" s="42" t="s">
        <v>116</v>
      </c>
      <c r="E86" s="42" t="s">
        <v>117</v>
      </c>
      <c r="F86" s="42" t="s">
        <v>20</v>
      </c>
      <c r="G86" s="64"/>
      <c r="H86" s="64"/>
      <c r="I86" s="65" t="str">
        <f aca="false">IF(COUNT(G86:H86)=2,(G86+H86)*5,"")</f>
        <v/>
      </c>
      <c r="J86" s="64"/>
      <c r="K86" s="64"/>
      <c r="L86" s="64"/>
      <c r="M86" s="66"/>
      <c r="N86" s="67" t="n">
        <f aca="false">('Junee Canola · Phyto+Counts'!H86+'Junee Canola · Phyto+Counts'!I86)*5</f>
        <v>120</v>
      </c>
      <c r="O86" s="68" t="str">
        <f aca="false">IF(I86="","",I86-N86)</f>
        <v/>
      </c>
    </row>
    <row r="87" customFormat="false" ht="31.5" hidden="false" customHeight="true" outlineLevel="0" collapsed="false">
      <c r="A87" s="63" t="n">
        <v>1003</v>
      </c>
      <c r="B87" s="63" t="n">
        <v>10</v>
      </c>
      <c r="C87" s="63" t="n">
        <v>29</v>
      </c>
      <c r="D87" s="42" t="s">
        <v>105</v>
      </c>
      <c r="E87" s="42" t="s">
        <v>106</v>
      </c>
      <c r="F87" s="42" t="s">
        <v>106</v>
      </c>
      <c r="G87" s="64"/>
      <c r="H87" s="64"/>
      <c r="I87" s="65" t="str">
        <f aca="false">IF(COUNT(G87:H87)=2,(G87+H87)*5,"")</f>
        <v/>
      </c>
      <c r="J87" s="64"/>
      <c r="K87" s="64"/>
      <c r="L87" s="64"/>
      <c r="M87" s="66"/>
      <c r="N87" s="67" t="n">
        <f aca="false">('Junee Canola · Phyto+Counts'!H87+'Junee Canola · Phyto+Counts'!I87)*5</f>
        <v>235</v>
      </c>
      <c r="O87" s="68" t="str">
        <f aca="false">IF(I87="","",I87-N87)</f>
        <v/>
      </c>
    </row>
    <row r="88" customFormat="false" ht="31.5" hidden="false" customHeight="true" outlineLevel="0" collapsed="false">
      <c r="A88" s="63" t="n">
        <v>1004</v>
      </c>
      <c r="B88" s="63" t="n">
        <v>10</v>
      </c>
      <c r="C88" s="63" t="n">
        <v>31</v>
      </c>
      <c r="D88" s="42" t="s">
        <v>114</v>
      </c>
      <c r="E88" s="42" t="s">
        <v>26</v>
      </c>
      <c r="F88" s="42" t="s">
        <v>68</v>
      </c>
      <c r="G88" s="64"/>
      <c r="H88" s="64"/>
      <c r="I88" s="65" t="str">
        <f aca="false">IF(COUNT(G88:H88)=2,(G88+H88)*5,"")</f>
        <v/>
      </c>
      <c r="J88" s="64"/>
      <c r="K88" s="64"/>
      <c r="L88" s="64"/>
      <c r="M88" s="66"/>
      <c r="N88" s="67" t="n">
        <f aca="false">('Junee Canola · Phyto+Counts'!H88+'Junee Canola · Phyto+Counts'!I88)*5</f>
        <v>70</v>
      </c>
      <c r="O88" s="68" t="str">
        <f aca="false">IF(I88="","",I88-N88)</f>
        <v/>
      </c>
    </row>
    <row r="89" customFormat="false" ht="31.5" hidden="false" customHeight="true" outlineLevel="0" collapsed="false">
      <c r="A89" s="63" t="n">
        <v>1005</v>
      </c>
      <c r="B89" s="63" t="n">
        <v>10</v>
      </c>
      <c r="C89" s="63" t="n">
        <v>24</v>
      </c>
      <c r="D89" s="42" t="s">
        <v>96</v>
      </c>
      <c r="E89" s="42" t="s">
        <v>26</v>
      </c>
      <c r="F89" s="42" t="s">
        <v>97</v>
      </c>
      <c r="G89" s="64"/>
      <c r="H89" s="64"/>
      <c r="I89" s="65" t="str">
        <f aca="false">IF(COUNT(G89:H89)=2,(G89+H89)*5,"")</f>
        <v/>
      </c>
      <c r="J89" s="64"/>
      <c r="K89" s="64"/>
      <c r="L89" s="64"/>
      <c r="M89" s="66"/>
      <c r="N89" s="67" t="n">
        <f aca="false">('Junee Canola · Phyto+Counts'!H89+'Junee Canola · Phyto+Counts'!I89)*5</f>
        <v>115</v>
      </c>
      <c r="O89" s="68" t="str">
        <f aca="false">IF(I89="","",I89-N89)</f>
        <v/>
      </c>
    </row>
    <row r="90" customFormat="false" ht="31.5" hidden="false" customHeight="true" outlineLevel="0" collapsed="false">
      <c r="A90" s="63" t="n">
        <v>1006</v>
      </c>
      <c r="B90" s="63" t="n">
        <v>10</v>
      </c>
      <c r="C90" s="63" t="n">
        <v>21</v>
      </c>
      <c r="D90" s="42" t="s">
        <v>124</v>
      </c>
      <c r="E90" s="42" t="s">
        <v>20</v>
      </c>
      <c r="F90" s="42" t="s">
        <v>125</v>
      </c>
      <c r="G90" s="64"/>
      <c r="H90" s="64"/>
      <c r="I90" s="65" t="str">
        <f aca="false">IF(COUNT(G90:H90)=2,(G90+H90)*5,"")</f>
        <v/>
      </c>
      <c r="J90" s="64"/>
      <c r="K90" s="64"/>
      <c r="L90" s="64"/>
      <c r="M90" s="66"/>
      <c r="N90" s="67" t="n">
        <f aca="false">('Junee Canola · Phyto+Counts'!H90+'Junee Canola · Phyto+Counts'!I90)*5</f>
        <v>325</v>
      </c>
      <c r="O90" s="68" t="str">
        <f aca="false">IF(I90="","",I90-N90)</f>
        <v/>
      </c>
    </row>
    <row r="91" customFormat="false" ht="31.5" hidden="false" customHeight="true" outlineLevel="0" collapsed="false">
      <c r="A91" s="63" t="n">
        <v>1007</v>
      </c>
      <c r="B91" s="63" t="n">
        <v>10</v>
      </c>
      <c r="C91" s="63" t="n">
        <v>28</v>
      </c>
      <c r="D91" s="42" t="s">
        <v>115</v>
      </c>
      <c r="E91" s="42" t="s">
        <v>99</v>
      </c>
      <c r="F91" s="42" t="s">
        <v>20</v>
      </c>
      <c r="G91" s="64"/>
      <c r="H91" s="64"/>
      <c r="I91" s="65" t="str">
        <f aca="false">IF(COUNT(G91:H91)=2,(G91+H91)*5,"")</f>
        <v/>
      </c>
      <c r="J91" s="64"/>
      <c r="K91" s="64"/>
      <c r="L91" s="64"/>
      <c r="M91" s="66"/>
      <c r="N91" s="67" t="n">
        <f aca="false">('Junee Canola · Phyto+Counts'!H91+'Junee Canola · Phyto+Counts'!I91)*5</f>
        <v>280</v>
      </c>
      <c r="O91" s="68" t="str">
        <f aca="false">IF(I91="","",I91-N91)</f>
        <v/>
      </c>
    </row>
    <row r="92" customFormat="false" ht="31.5" hidden="false" customHeight="true" outlineLevel="0" collapsed="false">
      <c r="A92" s="63" t="n">
        <v>1008</v>
      </c>
      <c r="B92" s="63" t="n">
        <v>10</v>
      </c>
      <c r="C92" s="63" t="n">
        <v>9</v>
      </c>
      <c r="D92" s="42" t="s">
        <v>126</v>
      </c>
      <c r="E92" s="42" t="s">
        <v>95</v>
      </c>
      <c r="F92" s="42" t="s">
        <v>92</v>
      </c>
      <c r="G92" s="64"/>
      <c r="H92" s="64"/>
      <c r="I92" s="65" t="str">
        <f aca="false">IF(COUNT(G92:H92)=2,(G92+H92)*5,"")</f>
        <v/>
      </c>
      <c r="J92" s="64"/>
      <c r="K92" s="64"/>
      <c r="L92" s="64"/>
      <c r="M92" s="66"/>
      <c r="N92" s="67" t="n">
        <f aca="false">('Junee Canola · Phyto+Counts'!H92+'Junee Canola · Phyto+Counts'!I92)*5</f>
        <v>35</v>
      </c>
      <c r="O92" s="68" t="str">
        <f aca="false">IF(I92="","",I92-N92)</f>
        <v/>
      </c>
    </row>
    <row r="93" customFormat="false" ht="6" hidden="false" customHeight="true" outlineLevel="0" collapsed="false"/>
    <row r="94" customFormat="false" ht="31.5" hidden="false" customHeight="true" outlineLevel="0" collapsed="false">
      <c r="A94" s="63" t="n">
        <v>1101</v>
      </c>
      <c r="B94" s="63" t="n">
        <v>11</v>
      </c>
      <c r="C94" s="63" t="n">
        <v>16</v>
      </c>
      <c r="D94" s="42" t="s">
        <v>103</v>
      </c>
      <c r="E94" s="42" t="s">
        <v>68</v>
      </c>
      <c r="F94" s="42" t="s">
        <v>104</v>
      </c>
      <c r="G94" s="64"/>
      <c r="H94" s="64"/>
      <c r="I94" s="65" t="str">
        <f aca="false">IF(COUNT(G94:H94)=2,(G94+H94)*5,"")</f>
        <v/>
      </c>
      <c r="J94" s="64"/>
      <c r="K94" s="64"/>
      <c r="L94" s="64"/>
      <c r="M94" s="66"/>
      <c r="N94" s="67" t="n">
        <f aca="false">('Junee Canola · Phyto+Counts'!H94+'Junee Canola · Phyto+Counts'!I94)*5</f>
        <v>55</v>
      </c>
      <c r="O94" s="68" t="str">
        <f aca="false">IF(I94="","",I94-N94)</f>
        <v/>
      </c>
    </row>
    <row r="95" customFormat="false" ht="31.5" hidden="false" customHeight="true" outlineLevel="0" collapsed="false">
      <c r="A95" s="63" t="n">
        <v>1102</v>
      </c>
      <c r="B95" s="63" t="n">
        <v>11</v>
      </c>
      <c r="C95" s="63" t="n">
        <v>5</v>
      </c>
      <c r="D95" s="42" t="s">
        <v>94</v>
      </c>
      <c r="E95" s="42" t="s">
        <v>95</v>
      </c>
      <c r="F95" s="42" t="s">
        <v>20</v>
      </c>
      <c r="G95" s="64"/>
      <c r="H95" s="64"/>
      <c r="I95" s="65" t="str">
        <f aca="false">IF(COUNT(G95:H95)=2,(G95+H95)*5,"")</f>
        <v/>
      </c>
      <c r="J95" s="64"/>
      <c r="K95" s="64"/>
      <c r="L95" s="64"/>
      <c r="M95" s="66"/>
      <c r="N95" s="67" t="n">
        <f aca="false">('Junee Canola · Phyto+Counts'!H95+'Junee Canola · Phyto+Counts'!I95)*5</f>
        <v>125</v>
      </c>
      <c r="O95" s="68" t="str">
        <f aca="false">IF(I95="","",I95-N95)</f>
        <v/>
      </c>
    </row>
    <row r="96" customFormat="false" ht="31.5" hidden="false" customHeight="true" outlineLevel="0" collapsed="false">
      <c r="A96" s="63" t="n">
        <v>1103</v>
      </c>
      <c r="B96" s="63" t="n">
        <v>11</v>
      </c>
      <c r="C96" s="63" t="n">
        <v>23</v>
      </c>
      <c r="D96" s="42" t="s">
        <v>100</v>
      </c>
      <c r="E96" s="42" t="s">
        <v>101</v>
      </c>
      <c r="F96" s="42" t="s">
        <v>20</v>
      </c>
      <c r="G96" s="64"/>
      <c r="H96" s="64"/>
      <c r="I96" s="65" t="str">
        <f aca="false">IF(COUNT(G96:H96)=2,(G96+H96)*5,"")</f>
        <v/>
      </c>
      <c r="J96" s="64"/>
      <c r="K96" s="64"/>
      <c r="L96" s="64"/>
      <c r="M96" s="66"/>
      <c r="N96" s="67" t="n">
        <f aca="false">('Junee Canola · Phyto+Counts'!H96+'Junee Canola · Phyto+Counts'!I96)*5</f>
        <v>75</v>
      </c>
      <c r="O96" s="68" t="str">
        <f aca="false">IF(I96="","",I96-N96)</f>
        <v/>
      </c>
    </row>
    <row r="97" customFormat="false" ht="31.5" hidden="false" customHeight="true" outlineLevel="0" collapsed="false">
      <c r="A97" s="63" t="n">
        <v>1104</v>
      </c>
      <c r="B97" s="63" t="n">
        <v>11</v>
      </c>
      <c r="C97" s="63" t="n">
        <v>20</v>
      </c>
      <c r="D97" s="42" t="s">
        <v>140</v>
      </c>
      <c r="E97" s="42" t="s">
        <v>68</v>
      </c>
      <c r="F97" s="42" t="s">
        <v>141</v>
      </c>
      <c r="G97" s="64"/>
      <c r="H97" s="64"/>
      <c r="I97" s="65" t="str">
        <f aca="false">IF(COUNT(G97:H97)=2,(G97+H97)*5,"")</f>
        <v/>
      </c>
      <c r="J97" s="64"/>
      <c r="K97" s="64"/>
      <c r="L97" s="64"/>
      <c r="M97" s="66"/>
      <c r="N97" s="67" t="n">
        <f aca="false">('Junee Canola · Phyto+Counts'!H97+'Junee Canola · Phyto+Counts'!I97)*5</f>
        <v>110</v>
      </c>
      <c r="O97" s="68" t="str">
        <f aca="false">IF(I97="","",I97-N97)</f>
        <v/>
      </c>
    </row>
    <row r="98" customFormat="false" ht="31.5" hidden="false" customHeight="true" outlineLevel="0" collapsed="false">
      <c r="A98" s="69" t="n">
        <v>1105</v>
      </c>
      <c r="B98" s="69" t="n">
        <v>11</v>
      </c>
      <c r="C98" s="69" t="n">
        <v>1</v>
      </c>
      <c r="D98" s="70" t="s">
        <v>71</v>
      </c>
      <c r="E98" s="70" t="s">
        <v>20</v>
      </c>
      <c r="F98" s="70" t="s">
        <v>20</v>
      </c>
      <c r="G98" s="71"/>
      <c r="H98" s="71"/>
      <c r="I98" s="72" t="str">
        <f aca="false">IF(COUNT(G98:H98)=2,(G98+H98)*5,"")</f>
        <v/>
      </c>
      <c r="J98" s="71"/>
      <c r="K98" s="71"/>
      <c r="L98" s="71"/>
      <c r="M98" s="73"/>
      <c r="N98" s="67" t="n">
        <f aca="false">('Junee Canola · Phyto+Counts'!H98+'Junee Canola · Phyto+Counts'!I98)*5</f>
        <v>600</v>
      </c>
      <c r="O98" s="68" t="str">
        <f aca="false">IF(I98="","",I98-N98)</f>
        <v/>
      </c>
    </row>
    <row r="99" customFormat="false" ht="31.5" hidden="false" customHeight="true" outlineLevel="0" collapsed="false">
      <c r="A99" s="63" t="n">
        <v>1106</v>
      </c>
      <c r="B99" s="63" t="n">
        <v>11</v>
      </c>
      <c r="C99" s="63" t="n">
        <v>26</v>
      </c>
      <c r="D99" s="42" t="s">
        <v>40</v>
      </c>
      <c r="E99" s="42" t="s">
        <v>32</v>
      </c>
      <c r="F99" s="42" t="s">
        <v>20</v>
      </c>
      <c r="G99" s="64"/>
      <c r="H99" s="64"/>
      <c r="I99" s="65" t="str">
        <f aca="false">IF(COUNT(G99:H99)=2,(G99+H99)*5,"")</f>
        <v/>
      </c>
      <c r="J99" s="64"/>
      <c r="K99" s="64"/>
      <c r="L99" s="64"/>
      <c r="M99" s="66"/>
      <c r="N99" s="67" t="n">
        <f aca="false">('Junee Canola · Phyto+Counts'!H99+'Junee Canola · Phyto+Counts'!I99)*5</f>
        <v>65</v>
      </c>
      <c r="O99" s="68" t="str">
        <f aca="false">IF(I99="","",I99-N99)</f>
        <v/>
      </c>
    </row>
    <row r="100" customFormat="false" ht="31.5" hidden="false" customHeight="true" outlineLevel="0" collapsed="false">
      <c r="A100" s="63" t="n">
        <v>1107</v>
      </c>
      <c r="B100" s="63" t="n">
        <v>11</v>
      </c>
      <c r="C100" s="63" t="n">
        <v>32</v>
      </c>
      <c r="D100" s="42" t="s">
        <v>112</v>
      </c>
      <c r="E100" s="42" t="s">
        <v>26</v>
      </c>
      <c r="F100" s="42" t="s">
        <v>113</v>
      </c>
      <c r="G100" s="64"/>
      <c r="H100" s="64"/>
      <c r="I100" s="65" t="str">
        <f aca="false">IF(COUNT(G100:H100)=2,(G100+H100)*5,"")</f>
        <v/>
      </c>
      <c r="J100" s="64"/>
      <c r="K100" s="64"/>
      <c r="L100" s="64"/>
      <c r="M100" s="66"/>
      <c r="N100" s="67" t="n">
        <f aca="false">('Junee Canola · Phyto+Counts'!H100+'Junee Canola · Phyto+Counts'!I100)*5</f>
        <v>90</v>
      </c>
      <c r="O100" s="68" t="str">
        <f aca="false">IF(I100="","",I100-N100)</f>
        <v/>
      </c>
    </row>
    <row r="101" customFormat="false" ht="31.5" hidden="false" customHeight="true" outlineLevel="0" collapsed="false">
      <c r="A101" s="63" t="n">
        <v>1108</v>
      </c>
      <c r="B101" s="63" t="n">
        <v>11</v>
      </c>
      <c r="C101" s="63" t="n">
        <v>19</v>
      </c>
      <c r="D101" s="42" t="s">
        <v>118</v>
      </c>
      <c r="E101" s="42" t="s">
        <v>68</v>
      </c>
      <c r="F101" s="42" t="s">
        <v>119</v>
      </c>
      <c r="G101" s="64"/>
      <c r="H101" s="64"/>
      <c r="I101" s="65" t="str">
        <f aca="false">IF(COUNT(G101:H101)=2,(G101+H101)*5,"")</f>
        <v/>
      </c>
      <c r="J101" s="64"/>
      <c r="K101" s="64"/>
      <c r="L101" s="64"/>
      <c r="M101" s="66"/>
      <c r="N101" s="67" t="n">
        <f aca="false">('Junee Canola · Phyto+Counts'!H101+'Junee Canola · Phyto+Counts'!I101)*5</f>
        <v>35</v>
      </c>
      <c r="O101" s="68" t="str">
        <f aca="false">IF(I101="","",I101-N101)</f>
        <v/>
      </c>
    </row>
    <row r="102" customFormat="false" ht="6" hidden="false" customHeight="true" outlineLevel="0" collapsed="false"/>
    <row r="103" customFormat="false" ht="31.5" hidden="false" customHeight="true" outlineLevel="0" collapsed="false">
      <c r="A103" s="63" t="n">
        <v>1201</v>
      </c>
      <c r="B103" s="63" t="n">
        <v>12</v>
      </c>
      <c r="C103" s="63" t="n">
        <v>2</v>
      </c>
      <c r="D103" s="42" t="s">
        <v>107</v>
      </c>
      <c r="E103" s="42" t="s">
        <v>108</v>
      </c>
      <c r="F103" s="42" t="s">
        <v>20</v>
      </c>
      <c r="G103" s="64"/>
      <c r="H103" s="64"/>
      <c r="I103" s="65" t="str">
        <f aca="false">IF(COUNT(G103:H103)=2,(G103+H103)*5,"")</f>
        <v/>
      </c>
      <c r="J103" s="64"/>
      <c r="K103" s="64"/>
      <c r="L103" s="64"/>
      <c r="M103" s="66"/>
      <c r="N103" s="67" t="n">
        <f aca="false">('Junee Canola · Phyto+Counts'!H103+'Junee Canola · Phyto+Counts'!I103)*5</f>
        <v>170</v>
      </c>
      <c r="O103" s="68" t="str">
        <f aca="false">IF(I103="","",I103-N103)</f>
        <v/>
      </c>
    </row>
    <row r="104" customFormat="false" ht="31.5" hidden="false" customHeight="true" outlineLevel="0" collapsed="false">
      <c r="A104" s="63" t="n">
        <v>1202</v>
      </c>
      <c r="B104" s="63" t="n">
        <v>12</v>
      </c>
      <c r="C104" s="63" t="n">
        <v>17</v>
      </c>
      <c r="D104" s="42" t="s">
        <v>137</v>
      </c>
      <c r="E104" s="42" t="s">
        <v>68</v>
      </c>
      <c r="F104" s="42" t="s">
        <v>138</v>
      </c>
      <c r="G104" s="64"/>
      <c r="H104" s="64"/>
      <c r="I104" s="65" t="str">
        <f aca="false">IF(COUNT(G104:H104)=2,(G104+H104)*5,"")</f>
        <v/>
      </c>
      <c r="J104" s="64"/>
      <c r="K104" s="64"/>
      <c r="L104" s="64"/>
      <c r="M104" s="66"/>
      <c r="N104" s="67" t="n">
        <f aca="false">('Junee Canola · Phyto+Counts'!H104+'Junee Canola · Phyto+Counts'!I104)*5</f>
        <v>70</v>
      </c>
      <c r="O104" s="68" t="str">
        <f aca="false">IF(I104="","",I104-N104)</f>
        <v/>
      </c>
    </row>
    <row r="105" customFormat="false" ht="31.5" hidden="false" customHeight="true" outlineLevel="0" collapsed="false">
      <c r="A105" s="63" t="n">
        <v>1203</v>
      </c>
      <c r="B105" s="63" t="n">
        <v>12</v>
      </c>
      <c r="C105" s="63" t="n">
        <v>30</v>
      </c>
      <c r="D105" s="42" t="s">
        <v>121</v>
      </c>
      <c r="E105" s="42" t="s">
        <v>122</v>
      </c>
      <c r="F105" s="42" t="s">
        <v>123</v>
      </c>
      <c r="G105" s="64"/>
      <c r="H105" s="64"/>
      <c r="I105" s="65" t="str">
        <f aca="false">IF(COUNT(G105:H105)=2,(G105+H105)*5,"")</f>
        <v/>
      </c>
      <c r="J105" s="64"/>
      <c r="K105" s="64"/>
      <c r="L105" s="64"/>
      <c r="M105" s="66"/>
      <c r="N105" s="67" t="n">
        <f aca="false">('Junee Canola · Phyto+Counts'!H105+'Junee Canola · Phyto+Counts'!I105)*5</f>
        <v>15</v>
      </c>
      <c r="O105" s="68" t="str">
        <f aca="false">IF(I105="","",I105-N105)</f>
        <v/>
      </c>
    </row>
    <row r="106" customFormat="false" ht="31.5" hidden="false" customHeight="true" outlineLevel="0" collapsed="false">
      <c r="A106" s="63" t="n">
        <v>1204</v>
      </c>
      <c r="B106" s="63" t="n">
        <v>12</v>
      </c>
      <c r="C106" s="63" t="n">
        <v>4</v>
      </c>
      <c r="D106" s="42" t="s">
        <v>67</v>
      </c>
      <c r="E106" s="42" t="s">
        <v>68</v>
      </c>
      <c r="F106" s="42" t="s">
        <v>20</v>
      </c>
      <c r="G106" s="64"/>
      <c r="H106" s="64"/>
      <c r="I106" s="65" t="str">
        <f aca="false">IF(COUNT(G106:H106)=2,(G106+H106)*5,"")</f>
        <v/>
      </c>
      <c r="J106" s="64"/>
      <c r="K106" s="64"/>
      <c r="L106" s="64"/>
      <c r="M106" s="66"/>
      <c r="N106" s="67" t="n">
        <f aca="false">('Junee Canola · Phyto+Counts'!H106+'Junee Canola · Phyto+Counts'!I106)*5</f>
        <v>165</v>
      </c>
      <c r="O106" s="68" t="str">
        <f aca="false">IF(I106="","",I106-N106)</f>
        <v/>
      </c>
    </row>
    <row r="107" customFormat="false" ht="31.5" hidden="false" customHeight="true" outlineLevel="0" collapsed="false">
      <c r="A107" s="63" t="n">
        <v>1205</v>
      </c>
      <c r="B107" s="63" t="n">
        <v>12</v>
      </c>
      <c r="C107" s="63" t="n">
        <v>6</v>
      </c>
      <c r="D107" s="42" t="s">
        <v>111</v>
      </c>
      <c r="E107" s="42" t="s">
        <v>97</v>
      </c>
      <c r="F107" s="42" t="s">
        <v>20</v>
      </c>
      <c r="G107" s="64"/>
      <c r="H107" s="64"/>
      <c r="I107" s="65" t="str">
        <f aca="false">IF(COUNT(G107:H107)=2,(G107+H107)*5,"")</f>
        <v/>
      </c>
      <c r="J107" s="64"/>
      <c r="K107" s="64"/>
      <c r="L107" s="64"/>
      <c r="M107" s="66"/>
      <c r="N107" s="67" t="n">
        <f aca="false">('Junee Canola · Phyto+Counts'!H107+'Junee Canola · Phyto+Counts'!I107)*5</f>
        <v>115</v>
      </c>
      <c r="O107" s="68" t="str">
        <f aca="false">IF(I107="","",I107-N107)</f>
        <v/>
      </c>
    </row>
    <row r="108" customFormat="false" ht="31.5" hidden="false" customHeight="true" outlineLevel="0" collapsed="false">
      <c r="A108" s="63" t="n">
        <v>1206</v>
      </c>
      <c r="B108" s="63" t="n">
        <v>12</v>
      </c>
      <c r="C108" s="63" t="n">
        <v>12</v>
      </c>
      <c r="D108" s="42" t="s">
        <v>91</v>
      </c>
      <c r="E108" s="42" t="s">
        <v>68</v>
      </c>
      <c r="F108" s="42" t="s">
        <v>92</v>
      </c>
      <c r="G108" s="64"/>
      <c r="H108" s="64"/>
      <c r="I108" s="65" t="str">
        <f aca="false">IF(COUNT(G108:H108)=2,(G108+H108)*5,"")</f>
        <v/>
      </c>
      <c r="J108" s="64"/>
      <c r="K108" s="64"/>
      <c r="L108" s="64"/>
      <c r="M108" s="66"/>
      <c r="N108" s="67" t="n">
        <f aca="false">('Junee Canola · Phyto+Counts'!H108+'Junee Canola · Phyto+Counts'!I108)*5</f>
        <v>45</v>
      </c>
      <c r="O108" s="68" t="str">
        <f aca="false">IF(I108="","",I108-N108)</f>
        <v/>
      </c>
    </row>
    <row r="109" customFormat="false" ht="31.5" hidden="false" customHeight="true" outlineLevel="0" collapsed="false">
      <c r="A109" s="63" t="n">
        <v>1207</v>
      </c>
      <c r="B109" s="63" t="n">
        <v>12</v>
      </c>
      <c r="C109" s="63" t="n">
        <v>14</v>
      </c>
      <c r="D109" s="42" t="s">
        <v>135</v>
      </c>
      <c r="E109" s="42" t="s">
        <v>68</v>
      </c>
      <c r="F109" s="42" t="s">
        <v>136</v>
      </c>
      <c r="G109" s="64"/>
      <c r="H109" s="64"/>
      <c r="I109" s="65" t="str">
        <f aca="false">IF(COUNT(G109:H109)=2,(G109+H109)*5,"")</f>
        <v/>
      </c>
      <c r="J109" s="64"/>
      <c r="K109" s="64"/>
      <c r="L109" s="64"/>
      <c r="M109" s="66"/>
      <c r="N109" s="67" t="n">
        <f aca="false">('Junee Canola · Phyto+Counts'!H109+'Junee Canola · Phyto+Counts'!I109)*5</f>
        <v>60</v>
      </c>
      <c r="O109" s="68" t="str">
        <f aca="false">IF(I109="","",I109-N109)</f>
        <v/>
      </c>
    </row>
    <row r="110" customFormat="false" ht="31.5" hidden="false" customHeight="true" outlineLevel="0" collapsed="false">
      <c r="A110" s="63" t="n">
        <v>1208</v>
      </c>
      <c r="B110" s="63" t="n">
        <v>12</v>
      </c>
      <c r="C110" s="63" t="n">
        <v>13</v>
      </c>
      <c r="D110" s="42" t="s">
        <v>89</v>
      </c>
      <c r="E110" s="42" t="s">
        <v>68</v>
      </c>
      <c r="F110" s="42" t="s">
        <v>90</v>
      </c>
      <c r="G110" s="64"/>
      <c r="H110" s="64"/>
      <c r="I110" s="65" t="str">
        <f aca="false">IF(COUNT(G110:H110)=2,(G110+H110)*5,"")</f>
        <v/>
      </c>
      <c r="J110" s="64"/>
      <c r="K110" s="64"/>
      <c r="L110" s="64"/>
      <c r="M110" s="66"/>
      <c r="N110" s="67" t="n">
        <f aca="false">('Junee Canola · Phyto+Counts'!H110+'Junee Canola · Phyto+Counts'!I110)*5</f>
        <v>75</v>
      </c>
      <c r="O110" s="68" t="str">
        <f aca="false">IF(I110="","",I110-N110)</f>
        <v/>
      </c>
    </row>
    <row r="112" customFormat="false" ht="30" hidden="false" customHeight="true" outlineLevel="0" collapsed="false">
      <c r="A112" s="74" t="s">
        <v>174</v>
      </c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</row>
  </sheetData>
  <mergeCells count="4">
    <mergeCell ref="A1:F1"/>
    <mergeCell ref="J1:M1"/>
    <mergeCell ref="A2:O2"/>
    <mergeCell ref="A112:O112"/>
  </mergeCells>
  <dataValidations count="2">
    <dataValidation allowBlank="true" errorStyle="stop" operator="between" showDropDown="false" showErrorMessage="false" showInputMessage="false" sqref="L4:L110" type="list">
      <formula1>"Y,N"</formula1>
      <formula2>0</formula2>
    </dataValidation>
    <dataValidation allowBlank="true" errorStyle="stop" operator="between" showDropDown="false" showErrorMessage="false" showInputMessage="false" sqref="J4:J110" type="whole">
      <formula1>0</formula1>
      <formula2>100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M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55" activePane="bottomRight" state="frozen"/>
      <selection pane="topLeft" activeCell="A1" activeCellId="0" sqref="A1"/>
      <selection pane="topRight" activeCell="G1" activeCellId="0" sqref="G1"/>
      <selection pane="bottomLeft" activeCell="A55" activeCellId="0" sqref="A55"/>
      <selection pane="bottomRight" activeCell="I53" activeCellId="0" sqref="I53"/>
    </sheetView>
  </sheetViews>
  <sheetFormatPr defaultColWidth="8.71484375" defaultRowHeight="15" zeroHeight="false" outlineLevelRow="0" outlineLevelCol="0"/>
  <cols>
    <col collapsed="false" customWidth="true" hidden="false" outlineLevel="0" max="3" min="1" style="1" width="7"/>
    <col collapsed="false" customWidth="true" hidden="false" outlineLevel="0" max="4" min="4" style="1" width="26"/>
    <col collapsed="false" customWidth="true" hidden="false" outlineLevel="0" max="6" min="5" style="1" width="22"/>
    <col collapsed="false" customWidth="true" hidden="false" outlineLevel="0" max="10" min="7" style="1" width="11"/>
    <col collapsed="false" customWidth="true" hidden="false" outlineLevel="0" max="11" min="11" style="1" width="14"/>
    <col collapsed="false" customWidth="true" hidden="false" outlineLevel="0" max="12" min="12" style="1" width="8"/>
    <col collapsed="false" customWidth="true" hidden="false" outlineLevel="0" max="13" min="13" style="1" width="32"/>
  </cols>
  <sheetData>
    <row r="1" customFormat="false" ht="30" hidden="false" customHeight="true" outlineLevel="0" collapsed="false">
      <c r="A1" s="75" t="s">
        <v>175</v>
      </c>
      <c r="B1" s="75"/>
      <c r="C1" s="75"/>
      <c r="D1" s="75"/>
      <c r="E1" s="76" t="s">
        <v>164</v>
      </c>
      <c r="F1" s="77" t="s">
        <v>165</v>
      </c>
      <c r="G1" s="35"/>
    </row>
    <row r="2" customFormat="false" ht="15.75" hidden="false" customHeight="true" outlineLevel="0" collapsed="false">
      <c r="A2" s="36" t="s">
        <v>176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customFormat="false" ht="42" hidden="false" customHeight="true" outlineLevel="0" collapsed="false">
      <c r="A3" s="37" t="s">
        <v>3</v>
      </c>
      <c r="B3" s="37" t="s">
        <v>4</v>
      </c>
      <c r="C3" s="37" t="s">
        <v>5</v>
      </c>
      <c r="D3" s="37" t="s">
        <v>6</v>
      </c>
      <c r="E3" s="37" t="s">
        <v>7</v>
      </c>
      <c r="F3" s="37" t="s">
        <v>8</v>
      </c>
      <c r="G3" s="38" t="s">
        <v>9</v>
      </c>
      <c r="H3" s="39" t="s">
        <v>10</v>
      </c>
      <c r="I3" s="38" t="s">
        <v>11</v>
      </c>
      <c r="J3" s="38" t="s">
        <v>13</v>
      </c>
      <c r="K3" s="40" t="s">
        <v>14</v>
      </c>
      <c r="L3" s="40" t="s">
        <v>15</v>
      </c>
      <c r="M3" s="40" t="s">
        <v>16</v>
      </c>
    </row>
    <row r="4" customFormat="false" ht="36" hidden="false" customHeight="true" outlineLevel="0" collapsed="false">
      <c r="A4" s="41" t="n">
        <v>101</v>
      </c>
      <c r="B4" s="41" t="n">
        <v>1</v>
      </c>
      <c r="C4" s="41" t="n">
        <v>7</v>
      </c>
      <c r="D4" s="42" t="s">
        <v>18</v>
      </c>
      <c r="E4" s="43" t="s">
        <v>19</v>
      </c>
      <c r="F4" s="42" t="s">
        <v>20</v>
      </c>
      <c r="G4" s="44" t="n">
        <v>5</v>
      </c>
      <c r="H4" s="44" t="n">
        <v>16</v>
      </c>
      <c r="I4" s="44" t="n">
        <v>25</v>
      </c>
      <c r="J4" s="45" t="n">
        <v>42</v>
      </c>
      <c r="K4" s="46"/>
      <c r="L4" s="46"/>
      <c r="M4" s="47"/>
    </row>
    <row r="5" customFormat="false" ht="36" hidden="false" customHeight="true" outlineLevel="0" collapsed="false">
      <c r="A5" s="41" t="n">
        <v>102</v>
      </c>
      <c r="B5" s="41" t="n">
        <v>1</v>
      </c>
      <c r="C5" s="41" t="n">
        <v>27</v>
      </c>
      <c r="D5" s="42" t="s">
        <v>21</v>
      </c>
      <c r="E5" s="42" t="s">
        <v>20</v>
      </c>
      <c r="F5" s="43" t="s">
        <v>22</v>
      </c>
      <c r="G5" s="44" t="n">
        <v>10</v>
      </c>
      <c r="H5" s="44" t="n">
        <v>42</v>
      </c>
      <c r="I5" s="44" t="n">
        <v>24</v>
      </c>
      <c r="J5" s="45" t="n">
        <v>25</v>
      </c>
      <c r="K5" s="46"/>
      <c r="L5" s="46"/>
      <c r="M5" s="47"/>
    </row>
    <row r="6" customFormat="false" ht="36" hidden="false" customHeight="true" outlineLevel="0" collapsed="false">
      <c r="A6" s="41" t="n">
        <v>103</v>
      </c>
      <c r="B6" s="41" t="n">
        <v>1</v>
      </c>
      <c r="C6" s="41" t="n">
        <v>24</v>
      </c>
      <c r="D6" s="42" t="s">
        <v>23</v>
      </c>
      <c r="E6" s="42" t="s">
        <v>20</v>
      </c>
      <c r="F6" s="43" t="s">
        <v>24</v>
      </c>
      <c r="G6" s="44" t="n">
        <v>70</v>
      </c>
      <c r="H6" s="44" t="n">
        <v>24</v>
      </c>
      <c r="I6" s="44" t="n">
        <v>32</v>
      </c>
      <c r="J6" s="45" t="n">
        <v>28</v>
      </c>
      <c r="K6" s="46"/>
      <c r="L6" s="46"/>
      <c r="M6" s="47"/>
    </row>
    <row r="7" customFormat="false" ht="36" hidden="false" customHeight="true" outlineLevel="0" collapsed="false">
      <c r="A7" s="41" t="n">
        <v>104</v>
      </c>
      <c r="B7" s="41" t="n">
        <v>1</v>
      </c>
      <c r="C7" s="41" t="n">
        <v>17</v>
      </c>
      <c r="D7" s="42" t="s">
        <v>25</v>
      </c>
      <c r="E7" s="43" t="s">
        <v>26</v>
      </c>
      <c r="F7" s="43" t="s">
        <v>27</v>
      </c>
      <c r="G7" s="44" t="n">
        <v>50</v>
      </c>
      <c r="H7" s="44" t="n">
        <v>12</v>
      </c>
      <c r="I7" s="44" t="n">
        <v>7</v>
      </c>
      <c r="J7" s="45" t="n">
        <v>32</v>
      </c>
      <c r="K7" s="46"/>
      <c r="L7" s="46"/>
      <c r="M7" s="47"/>
    </row>
    <row r="8" customFormat="false" ht="36" hidden="false" customHeight="true" outlineLevel="0" collapsed="false">
      <c r="A8" s="41" t="n">
        <v>105</v>
      </c>
      <c r="B8" s="41" t="n">
        <v>1</v>
      </c>
      <c r="C8" s="41" t="n">
        <v>11</v>
      </c>
      <c r="D8" s="42" t="s">
        <v>28</v>
      </c>
      <c r="E8" s="43" t="s">
        <v>29</v>
      </c>
      <c r="F8" s="42" t="s">
        <v>20</v>
      </c>
      <c r="G8" s="44" t="n">
        <v>5</v>
      </c>
      <c r="H8" s="44" t="n">
        <v>28</v>
      </c>
      <c r="I8" s="44" t="n">
        <v>28</v>
      </c>
      <c r="J8" s="45" t="n">
        <v>37</v>
      </c>
      <c r="K8" s="46"/>
      <c r="L8" s="46"/>
      <c r="M8" s="47"/>
    </row>
    <row r="9" customFormat="false" ht="36" hidden="false" customHeight="true" outlineLevel="0" collapsed="false">
      <c r="A9" s="41" t="n">
        <v>106</v>
      </c>
      <c r="B9" s="41" t="n">
        <v>1</v>
      </c>
      <c r="C9" s="41" t="n">
        <v>20</v>
      </c>
      <c r="D9" s="42" t="s">
        <v>30</v>
      </c>
      <c r="E9" s="43" t="s">
        <v>26</v>
      </c>
      <c r="F9" s="43" t="s">
        <v>22</v>
      </c>
      <c r="G9" s="44" t="n">
        <v>0</v>
      </c>
      <c r="H9" s="44" t="n">
        <v>6</v>
      </c>
      <c r="I9" s="44" t="n">
        <v>7</v>
      </c>
      <c r="J9" s="45" t="n">
        <v>33</v>
      </c>
      <c r="K9" s="46"/>
      <c r="L9" s="46"/>
      <c r="M9" s="47"/>
    </row>
    <row r="10" customFormat="false" ht="36" hidden="false" customHeight="true" outlineLevel="0" collapsed="false">
      <c r="A10" s="41" t="n">
        <v>107</v>
      </c>
      <c r="B10" s="41" t="n">
        <v>1</v>
      </c>
      <c r="C10" s="41" t="n">
        <v>31</v>
      </c>
      <c r="D10" s="42" t="s">
        <v>31</v>
      </c>
      <c r="E10" s="43" t="s">
        <v>32</v>
      </c>
      <c r="F10" s="43" t="s">
        <v>33</v>
      </c>
      <c r="G10" s="44" t="n">
        <v>5</v>
      </c>
      <c r="H10" s="44" t="n">
        <v>8</v>
      </c>
      <c r="I10" s="44" t="n">
        <v>6</v>
      </c>
      <c r="J10" s="45" t="n">
        <v>28</v>
      </c>
      <c r="K10" s="46"/>
      <c r="L10" s="46"/>
      <c r="M10" s="47"/>
    </row>
    <row r="11" customFormat="false" ht="36" hidden="false" customHeight="true" outlineLevel="0" collapsed="false">
      <c r="A11" s="41" t="n">
        <v>108</v>
      </c>
      <c r="B11" s="41" t="n">
        <v>1</v>
      </c>
      <c r="C11" s="41" t="n">
        <v>22</v>
      </c>
      <c r="D11" s="42" t="s">
        <v>34</v>
      </c>
      <c r="E11" s="43" t="s">
        <v>35</v>
      </c>
      <c r="F11" s="42" t="s">
        <v>20</v>
      </c>
      <c r="G11" s="44" t="n">
        <v>0</v>
      </c>
      <c r="H11" s="44" t="n">
        <v>17</v>
      </c>
      <c r="I11" s="44" t="n">
        <v>25</v>
      </c>
      <c r="J11" s="45" t="n">
        <v>38</v>
      </c>
      <c r="K11" s="46"/>
      <c r="L11" s="46"/>
      <c r="M11" s="47"/>
    </row>
    <row r="12" customFormat="false" ht="6" hidden="false" customHeight="true" outlineLevel="0" collapsed="false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customFormat="false" ht="36" hidden="false" customHeight="true" outlineLevel="0" collapsed="false">
      <c r="A13" s="49" t="n">
        <v>201</v>
      </c>
      <c r="B13" s="49" t="n">
        <v>2</v>
      </c>
      <c r="C13" s="49" t="n">
        <v>26</v>
      </c>
      <c r="D13" s="50" t="s">
        <v>36</v>
      </c>
      <c r="E13" s="51" t="s">
        <v>37</v>
      </c>
      <c r="F13" s="50" t="s">
        <v>20</v>
      </c>
      <c r="G13" s="44" t="n">
        <v>5</v>
      </c>
      <c r="H13" s="44" t="n">
        <v>20</v>
      </c>
      <c r="I13" s="44" t="n">
        <v>28</v>
      </c>
      <c r="J13" s="45" t="n">
        <v>42</v>
      </c>
      <c r="K13" s="46"/>
      <c r="L13" s="46"/>
      <c r="M13" s="47"/>
    </row>
    <row r="14" customFormat="false" ht="36" hidden="false" customHeight="true" outlineLevel="0" collapsed="false">
      <c r="A14" s="49" t="n">
        <v>202</v>
      </c>
      <c r="B14" s="49" t="n">
        <v>2</v>
      </c>
      <c r="C14" s="49" t="n">
        <v>29</v>
      </c>
      <c r="D14" s="50" t="s">
        <v>38</v>
      </c>
      <c r="E14" s="51" t="s">
        <v>39</v>
      </c>
      <c r="F14" s="50" t="s">
        <v>20</v>
      </c>
      <c r="G14" s="44" t="n">
        <v>15</v>
      </c>
      <c r="H14" s="44" t="n">
        <v>20</v>
      </c>
      <c r="I14" s="44" t="n">
        <v>32</v>
      </c>
      <c r="J14" s="45" t="n">
        <v>32</v>
      </c>
      <c r="K14" s="46"/>
      <c r="L14" s="46"/>
      <c r="M14" s="47"/>
    </row>
    <row r="15" customFormat="false" ht="36" hidden="false" customHeight="true" outlineLevel="0" collapsed="false">
      <c r="A15" s="49" t="n">
        <v>203</v>
      </c>
      <c r="B15" s="49" t="n">
        <v>2</v>
      </c>
      <c r="C15" s="49" t="n">
        <v>21</v>
      </c>
      <c r="D15" s="50" t="s">
        <v>40</v>
      </c>
      <c r="E15" s="51" t="s">
        <v>32</v>
      </c>
      <c r="F15" s="50" t="s">
        <v>20</v>
      </c>
      <c r="G15" s="44" t="n">
        <v>0</v>
      </c>
      <c r="H15" s="44" t="n">
        <v>12</v>
      </c>
      <c r="I15" s="44" t="n">
        <v>8</v>
      </c>
      <c r="J15" s="45" t="n">
        <v>27</v>
      </c>
      <c r="K15" s="46"/>
      <c r="L15" s="46"/>
      <c r="M15" s="47"/>
    </row>
    <row r="16" customFormat="false" ht="36" hidden="false" customHeight="true" outlineLevel="0" collapsed="false">
      <c r="A16" s="49" t="n">
        <v>204</v>
      </c>
      <c r="B16" s="49" t="n">
        <v>2</v>
      </c>
      <c r="C16" s="49" t="n">
        <v>15</v>
      </c>
      <c r="D16" s="50" t="s">
        <v>41</v>
      </c>
      <c r="E16" s="51" t="s">
        <v>42</v>
      </c>
      <c r="F16" s="51" t="s">
        <v>43</v>
      </c>
      <c r="G16" s="44" t="n">
        <v>15</v>
      </c>
      <c r="H16" s="44" t="n">
        <v>15</v>
      </c>
      <c r="I16" s="44" t="n">
        <v>20</v>
      </c>
      <c r="J16" s="45" t="n">
        <v>32</v>
      </c>
      <c r="K16" s="46"/>
      <c r="L16" s="46"/>
      <c r="M16" s="47"/>
    </row>
    <row r="17" customFormat="false" ht="36" hidden="false" customHeight="true" outlineLevel="0" collapsed="false">
      <c r="A17" s="49" t="n">
        <v>205</v>
      </c>
      <c r="B17" s="49" t="n">
        <v>2</v>
      </c>
      <c r="C17" s="49" t="n">
        <v>9</v>
      </c>
      <c r="D17" s="50" t="s">
        <v>44</v>
      </c>
      <c r="E17" s="51" t="s">
        <v>39</v>
      </c>
      <c r="F17" s="50" t="s">
        <v>20</v>
      </c>
      <c r="G17" s="44" t="n">
        <v>5</v>
      </c>
      <c r="H17" s="44" t="n">
        <v>15</v>
      </c>
      <c r="I17" s="44" t="n">
        <v>15</v>
      </c>
      <c r="J17" s="45" t="n">
        <v>23</v>
      </c>
      <c r="K17" s="46"/>
      <c r="L17" s="46"/>
      <c r="M17" s="47"/>
    </row>
    <row r="18" customFormat="false" ht="36" hidden="false" customHeight="true" outlineLevel="0" collapsed="false">
      <c r="A18" s="49" t="n">
        <v>206</v>
      </c>
      <c r="B18" s="49" t="n">
        <v>2</v>
      </c>
      <c r="C18" s="49" t="n">
        <v>8</v>
      </c>
      <c r="D18" s="50" t="s">
        <v>45</v>
      </c>
      <c r="E18" s="51" t="s">
        <v>22</v>
      </c>
      <c r="F18" s="50" t="s">
        <v>20</v>
      </c>
      <c r="G18" s="44" t="n">
        <v>0</v>
      </c>
      <c r="H18" s="44" t="n">
        <v>20</v>
      </c>
      <c r="I18" s="44" t="n">
        <v>14</v>
      </c>
      <c r="J18" s="45" t="n">
        <v>42</v>
      </c>
      <c r="K18" s="46"/>
      <c r="L18" s="46"/>
      <c r="M18" s="47"/>
    </row>
    <row r="19" customFormat="false" ht="36" hidden="false" customHeight="true" outlineLevel="0" collapsed="false">
      <c r="A19" s="49" t="n">
        <v>207</v>
      </c>
      <c r="B19" s="49" t="n">
        <v>2</v>
      </c>
      <c r="C19" s="49" t="n">
        <v>23</v>
      </c>
      <c r="D19" s="50" t="s">
        <v>46</v>
      </c>
      <c r="E19" s="51" t="s">
        <v>32</v>
      </c>
      <c r="F19" s="50" t="s">
        <v>22</v>
      </c>
      <c r="G19" s="44" t="n">
        <v>0</v>
      </c>
      <c r="H19" s="44" t="n">
        <v>14</v>
      </c>
      <c r="I19" s="44" t="n">
        <v>14</v>
      </c>
      <c r="J19" s="45" t="n">
        <v>28</v>
      </c>
      <c r="K19" s="46"/>
      <c r="L19" s="46"/>
      <c r="M19" s="47"/>
    </row>
    <row r="20" customFormat="false" ht="36" hidden="false" customHeight="true" outlineLevel="0" collapsed="false">
      <c r="A20" s="49" t="n">
        <v>208</v>
      </c>
      <c r="B20" s="49" t="n">
        <v>2</v>
      </c>
      <c r="C20" s="49" t="n">
        <v>30</v>
      </c>
      <c r="D20" s="50" t="s">
        <v>47</v>
      </c>
      <c r="E20" s="51" t="s">
        <v>48</v>
      </c>
      <c r="F20" s="51" t="s">
        <v>49</v>
      </c>
      <c r="G20" s="44" t="n">
        <v>5</v>
      </c>
      <c r="H20" s="44" t="n">
        <v>22</v>
      </c>
      <c r="I20" s="44" t="n">
        <v>8</v>
      </c>
      <c r="J20" s="45" t="n">
        <v>40</v>
      </c>
      <c r="K20" s="46"/>
      <c r="L20" s="46"/>
      <c r="M20" s="47"/>
    </row>
    <row r="21" customFormat="false" ht="6" hidden="false" customHeight="true" outlineLevel="0" collapsed="false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customFormat="false" ht="36" hidden="false" customHeight="true" outlineLevel="0" collapsed="false">
      <c r="A22" s="41" t="n">
        <v>301</v>
      </c>
      <c r="B22" s="41" t="n">
        <v>3</v>
      </c>
      <c r="C22" s="41" t="n">
        <v>10</v>
      </c>
      <c r="D22" s="42" t="s">
        <v>50</v>
      </c>
      <c r="E22" s="43" t="s">
        <v>51</v>
      </c>
      <c r="F22" s="42" t="s">
        <v>20</v>
      </c>
      <c r="G22" s="44" t="n">
        <v>10</v>
      </c>
      <c r="H22" s="44" t="n">
        <v>8</v>
      </c>
      <c r="I22" s="44" t="n">
        <v>10</v>
      </c>
      <c r="J22" s="45" t="n">
        <v>28</v>
      </c>
      <c r="K22" s="46"/>
      <c r="L22" s="46"/>
      <c r="M22" s="47"/>
    </row>
    <row r="23" customFormat="false" ht="36" hidden="false" customHeight="true" outlineLevel="0" collapsed="false">
      <c r="A23" s="41" t="n">
        <v>302</v>
      </c>
      <c r="B23" s="41" t="n">
        <v>3</v>
      </c>
      <c r="C23" s="41" t="n">
        <v>5</v>
      </c>
      <c r="D23" s="42" t="s">
        <v>52</v>
      </c>
      <c r="E23" s="43" t="s">
        <v>24</v>
      </c>
      <c r="F23" s="42" t="s">
        <v>20</v>
      </c>
      <c r="G23" s="44" t="n">
        <v>5</v>
      </c>
      <c r="H23" s="44" t="n">
        <v>28</v>
      </c>
      <c r="I23" s="44" t="n">
        <v>20</v>
      </c>
      <c r="J23" s="45" t="n">
        <v>22</v>
      </c>
      <c r="K23" s="46"/>
      <c r="L23" s="46"/>
      <c r="M23" s="47"/>
    </row>
    <row r="24" customFormat="false" ht="36" hidden="false" customHeight="true" outlineLevel="0" collapsed="false">
      <c r="A24" s="41" t="n">
        <v>303</v>
      </c>
      <c r="B24" s="41" t="n">
        <v>3</v>
      </c>
      <c r="C24" s="41" t="n">
        <v>2</v>
      </c>
      <c r="D24" s="42" t="s">
        <v>53</v>
      </c>
      <c r="E24" s="43" t="s">
        <v>54</v>
      </c>
      <c r="F24" s="42" t="s">
        <v>20</v>
      </c>
      <c r="G24" s="44" t="n">
        <v>5</v>
      </c>
      <c r="H24" s="44" t="n">
        <v>22</v>
      </c>
      <c r="I24" s="44" t="n">
        <v>10</v>
      </c>
      <c r="J24" s="45" t="n">
        <v>32</v>
      </c>
      <c r="K24" s="46"/>
      <c r="L24" s="46"/>
      <c r="M24" s="47"/>
    </row>
    <row r="25" customFormat="false" ht="36" hidden="false" customHeight="true" outlineLevel="0" collapsed="false">
      <c r="A25" s="41" t="n">
        <v>304</v>
      </c>
      <c r="B25" s="41" t="n">
        <v>3</v>
      </c>
      <c r="C25" s="41" t="n">
        <v>3</v>
      </c>
      <c r="D25" s="42" t="s">
        <v>55</v>
      </c>
      <c r="E25" s="43" t="s">
        <v>26</v>
      </c>
      <c r="F25" s="42" t="s">
        <v>20</v>
      </c>
      <c r="G25" s="44" t="n">
        <v>0</v>
      </c>
      <c r="H25" s="44" t="n">
        <v>28</v>
      </c>
      <c r="I25" s="44" t="n">
        <v>10</v>
      </c>
      <c r="J25" s="45" t="n">
        <v>32</v>
      </c>
      <c r="K25" s="46"/>
      <c r="L25" s="46"/>
      <c r="M25" s="47"/>
    </row>
    <row r="26" customFormat="false" ht="36" hidden="false" customHeight="true" outlineLevel="0" collapsed="false">
      <c r="A26" s="41" t="n">
        <v>305</v>
      </c>
      <c r="B26" s="41" t="n">
        <v>3</v>
      </c>
      <c r="C26" s="41" t="n">
        <v>13</v>
      </c>
      <c r="D26" s="42" t="s">
        <v>56</v>
      </c>
      <c r="E26" s="43" t="s">
        <v>57</v>
      </c>
      <c r="F26" s="42" t="s">
        <v>20</v>
      </c>
      <c r="G26" s="44" t="n">
        <v>0</v>
      </c>
      <c r="H26" s="44" t="n">
        <v>10</v>
      </c>
      <c r="I26" s="44" t="n">
        <v>8</v>
      </c>
      <c r="J26" s="45" t="n">
        <v>34</v>
      </c>
      <c r="K26" s="46"/>
      <c r="L26" s="46"/>
      <c r="M26" s="47"/>
    </row>
    <row r="27" customFormat="false" ht="36" hidden="false" customHeight="true" outlineLevel="0" collapsed="false">
      <c r="A27" s="41" t="n">
        <v>306</v>
      </c>
      <c r="B27" s="41" t="n">
        <v>3</v>
      </c>
      <c r="C27" s="41" t="n">
        <v>12</v>
      </c>
      <c r="D27" s="42" t="s">
        <v>58</v>
      </c>
      <c r="E27" s="43" t="s">
        <v>59</v>
      </c>
      <c r="F27" s="42" t="s">
        <v>20</v>
      </c>
      <c r="G27" s="44" t="n">
        <v>5</v>
      </c>
      <c r="H27" s="44" t="n">
        <v>18</v>
      </c>
      <c r="I27" s="44" t="n">
        <v>22</v>
      </c>
      <c r="J27" s="45" t="n">
        <v>42</v>
      </c>
      <c r="K27" s="46"/>
      <c r="L27" s="46"/>
      <c r="M27" s="47"/>
    </row>
    <row r="28" customFormat="false" ht="36" hidden="false" customHeight="true" outlineLevel="0" collapsed="false">
      <c r="A28" s="41" t="n">
        <v>307</v>
      </c>
      <c r="B28" s="41" t="n">
        <v>3</v>
      </c>
      <c r="C28" s="41" t="n">
        <v>14</v>
      </c>
      <c r="D28" s="42" t="s">
        <v>60</v>
      </c>
      <c r="E28" s="43" t="s">
        <v>61</v>
      </c>
      <c r="F28" s="42" t="s">
        <v>20</v>
      </c>
      <c r="G28" s="44" t="n">
        <v>10</v>
      </c>
      <c r="H28" s="44" t="n">
        <v>10</v>
      </c>
      <c r="I28" s="44" t="n">
        <v>10</v>
      </c>
      <c r="J28" s="45" t="n">
        <v>28</v>
      </c>
      <c r="K28" s="46"/>
      <c r="L28" s="46"/>
      <c r="M28" s="47"/>
    </row>
    <row r="29" customFormat="false" ht="36" hidden="false" customHeight="true" outlineLevel="0" collapsed="false">
      <c r="A29" s="41" t="n">
        <v>308</v>
      </c>
      <c r="B29" s="41" t="n">
        <v>3</v>
      </c>
      <c r="C29" s="41" t="n">
        <v>18</v>
      </c>
      <c r="D29" s="42" t="s">
        <v>62</v>
      </c>
      <c r="E29" s="43" t="s">
        <v>24</v>
      </c>
      <c r="F29" s="43" t="s">
        <v>22</v>
      </c>
      <c r="G29" s="44" t="n">
        <v>10</v>
      </c>
      <c r="H29" s="44" t="n">
        <v>2</v>
      </c>
      <c r="I29" s="44" t="n">
        <v>6</v>
      </c>
      <c r="J29" s="45" t="n">
        <v>35</v>
      </c>
      <c r="K29" s="46"/>
      <c r="L29" s="46"/>
      <c r="M29" s="47"/>
    </row>
    <row r="30" customFormat="false" ht="6" hidden="false" customHeight="true" outlineLevel="0" collapsed="false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customFormat="false" ht="36" hidden="false" customHeight="true" outlineLevel="0" collapsed="false">
      <c r="A31" s="49" t="n">
        <v>401</v>
      </c>
      <c r="B31" s="49" t="n">
        <v>4</v>
      </c>
      <c r="C31" s="49" t="n">
        <v>25</v>
      </c>
      <c r="D31" s="50" t="s">
        <v>63</v>
      </c>
      <c r="E31" s="51" t="s">
        <v>64</v>
      </c>
      <c r="F31" s="51" t="s">
        <v>22</v>
      </c>
      <c r="G31" s="44" t="n">
        <v>10</v>
      </c>
      <c r="H31" s="44" t="n">
        <v>17</v>
      </c>
      <c r="I31" s="44" t="n">
        <v>14</v>
      </c>
      <c r="J31" s="45" t="n">
        <v>28</v>
      </c>
      <c r="K31" s="46"/>
      <c r="L31" s="46"/>
      <c r="M31" s="47"/>
    </row>
    <row r="32" customFormat="false" ht="36" hidden="false" customHeight="true" outlineLevel="0" collapsed="false">
      <c r="A32" s="49" t="n">
        <v>402</v>
      </c>
      <c r="B32" s="49" t="n">
        <v>4</v>
      </c>
      <c r="C32" s="49" t="n">
        <v>6</v>
      </c>
      <c r="D32" s="50" t="s">
        <v>65</v>
      </c>
      <c r="E32" s="51" t="s">
        <v>42</v>
      </c>
      <c r="F32" s="50" t="s">
        <v>20</v>
      </c>
      <c r="G32" s="44" t="n">
        <v>0</v>
      </c>
      <c r="H32" s="44" t="n">
        <v>22</v>
      </c>
      <c r="I32" s="44" t="n">
        <v>32</v>
      </c>
      <c r="J32" s="45" t="n">
        <v>38</v>
      </c>
      <c r="K32" s="46"/>
      <c r="L32" s="46"/>
      <c r="M32" s="47"/>
    </row>
    <row r="33" customFormat="false" ht="36" hidden="false" customHeight="true" outlineLevel="0" collapsed="false">
      <c r="A33" s="49" t="n">
        <v>403</v>
      </c>
      <c r="B33" s="49" t="n">
        <v>4</v>
      </c>
      <c r="C33" s="49" t="n">
        <v>32</v>
      </c>
      <c r="D33" s="50" t="s">
        <v>66</v>
      </c>
      <c r="E33" s="51" t="s">
        <v>37</v>
      </c>
      <c r="F33" s="50" t="s">
        <v>20</v>
      </c>
      <c r="G33" s="44" t="n">
        <v>5</v>
      </c>
      <c r="H33" s="44" t="n">
        <v>11</v>
      </c>
      <c r="I33" s="44" t="n">
        <v>15</v>
      </c>
      <c r="J33" s="45" t="n">
        <v>32</v>
      </c>
      <c r="K33" s="46"/>
      <c r="L33" s="46"/>
      <c r="M33" s="47"/>
    </row>
    <row r="34" customFormat="false" ht="36" hidden="false" customHeight="true" outlineLevel="0" collapsed="false">
      <c r="A34" s="49" t="n">
        <v>404</v>
      </c>
      <c r="B34" s="49" t="n">
        <v>4</v>
      </c>
      <c r="C34" s="49" t="n">
        <v>4</v>
      </c>
      <c r="D34" s="50" t="s">
        <v>67</v>
      </c>
      <c r="E34" s="51" t="s">
        <v>68</v>
      </c>
      <c r="F34" s="50" t="s">
        <v>20</v>
      </c>
      <c r="G34" s="44" t="n">
        <v>0</v>
      </c>
      <c r="H34" s="44" t="n">
        <v>10</v>
      </c>
      <c r="I34" s="44" t="n">
        <v>10</v>
      </c>
      <c r="J34" s="45" t="n">
        <v>28</v>
      </c>
      <c r="K34" s="46"/>
      <c r="L34" s="46"/>
      <c r="M34" s="47" t="s">
        <v>69</v>
      </c>
    </row>
    <row r="35" customFormat="false" ht="36" hidden="false" customHeight="true" outlineLevel="0" collapsed="false">
      <c r="A35" s="49" t="n">
        <v>405</v>
      </c>
      <c r="B35" s="49" t="n">
        <v>4</v>
      </c>
      <c r="C35" s="49" t="n">
        <v>19</v>
      </c>
      <c r="D35" s="50" t="s">
        <v>70</v>
      </c>
      <c r="E35" s="51" t="s">
        <v>24</v>
      </c>
      <c r="F35" s="51" t="s">
        <v>54</v>
      </c>
      <c r="G35" s="44" t="n">
        <v>10</v>
      </c>
      <c r="H35" s="44" t="n">
        <v>22</v>
      </c>
      <c r="I35" s="44" t="n">
        <v>25</v>
      </c>
      <c r="J35" s="45" t="n">
        <v>42</v>
      </c>
      <c r="K35" s="46"/>
      <c r="L35" s="46"/>
      <c r="M35" s="47"/>
    </row>
    <row r="36" customFormat="false" ht="36" hidden="false" customHeight="true" outlineLevel="0" collapsed="false">
      <c r="A36" s="78" t="n">
        <v>406</v>
      </c>
      <c r="B36" s="78" t="n">
        <v>4</v>
      </c>
      <c r="C36" s="78" t="n">
        <v>1</v>
      </c>
      <c r="D36" s="70" t="s">
        <v>71</v>
      </c>
      <c r="E36" s="79" t="s">
        <v>20</v>
      </c>
      <c r="F36" s="79" t="s">
        <v>20</v>
      </c>
      <c r="G36" s="80" t="n">
        <v>0</v>
      </c>
      <c r="H36" s="80" t="n">
        <v>102</v>
      </c>
      <c r="I36" s="80" t="n">
        <v>104</v>
      </c>
      <c r="J36" s="81" t="n">
        <v>32</v>
      </c>
      <c r="K36" s="80"/>
      <c r="L36" s="80"/>
      <c r="M36" s="82" t="s">
        <v>72</v>
      </c>
    </row>
    <row r="37" customFormat="false" ht="36" hidden="false" customHeight="true" outlineLevel="0" collapsed="false">
      <c r="A37" s="49" t="n">
        <v>407</v>
      </c>
      <c r="B37" s="49" t="n">
        <v>4</v>
      </c>
      <c r="C37" s="49" t="n">
        <v>16</v>
      </c>
      <c r="D37" s="50" t="s">
        <v>73</v>
      </c>
      <c r="E37" s="51" t="s">
        <v>42</v>
      </c>
      <c r="F37" s="51" t="s">
        <v>27</v>
      </c>
      <c r="G37" s="44" t="n">
        <v>50</v>
      </c>
      <c r="H37" s="44" t="n">
        <v>15</v>
      </c>
      <c r="I37" s="44" t="n">
        <v>18</v>
      </c>
      <c r="J37" s="45" t="n">
        <v>42</v>
      </c>
      <c r="K37" s="46"/>
      <c r="L37" s="46"/>
      <c r="M37" s="47"/>
    </row>
    <row r="38" customFormat="false" ht="36" hidden="false" customHeight="true" outlineLevel="0" collapsed="false">
      <c r="A38" s="49" t="n">
        <v>408</v>
      </c>
      <c r="B38" s="49" t="n">
        <v>4</v>
      </c>
      <c r="C38" s="49" t="n">
        <v>28</v>
      </c>
      <c r="D38" s="50" t="s">
        <v>74</v>
      </c>
      <c r="E38" s="50" t="s">
        <v>20</v>
      </c>
      <c r="F38" s="51" t="s">
        <v>75</v>
      </c>
      <c r="G38" s="44" t="n">
        <v>30</v>
      </c>
      <c r="H38" s="44" t="n">
        <v>8</v>
      </c>
      <c r="I38" s="44" t="n">
        <v>32</v>
      </c>
      <c r="J38" s="45" t="n">
        <v>28</v>
      </c>
      <c r="K38" s="46"/>
      <c r="L38" s="46"/>
      <c r="M38" s="47"/>
    </row>
    <row r="39" customFormat="false" ht="6" hidden="false" customHeight="true" outlineLevel="0" collapsed="false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customFormat="false" ht="36" hidden="false" customHeight="true" outlineLevel="0" collapsed="false">
      <c r="A40" s="41" t="n">
        <v>501</v>
      </c>
      <c r="B40" s="41" t="n">
        <v>5</v>
      </c>
      <c r="C40" s="41" t="n">
        <v>12</v>
      </c>
      <c r="D40" s="42" t="s">
        <v>58</v>
      </c>
      <c r="E40" s="43" t="s">
        <v>59</v>
      </c>
      <c r="F40" s="42" t="s">
        <v>20</v>
      </c>
      <c r="G40" s="44" t="n">
        <v>5</v>
      </c>
      <c r="H40" s="44" t="n">
        <v>10</v>
      </c>
      <c r="I40" s="44" t="n">
        <v>8</v>
      </c>
      <c r="J40" s="45" t="n">
        <v>27</v>
      </c>
      <c r="K40" s="46"/>
      <c r="L40" s="46"/>
      <c r="M40" s="47"/>
    </row>
    <row r="41" customFormat="false" ht="36" hidden="false" customHeight="true" outlineLevel="0" collapsed="false">
      <c r="A41" s="41" t="n">
        <v>502</v>
      </c>
      <c r="B41" s="41" t="n">
        <v>5</v>
      </c>
      <c r="C41" s="41" t="n">
        <v>21</v>
      </c>
      <c r="D41" s="42" t="s">
        <v>40</v>
      </c>
      <c r="E41" s="43" t="s">
        <v>32</v>
      </c>
      <c r="F41" s="42" t="s">
        <v>20</v>
      </c>
      <c r="G41" s="44" t="n">
        <v>0</v>
      </c>
      <c r="H41" s="44" t="n">
        <v>10</v>
      </c>
      <c r="I41" s="44" t="n">
        <v>12</v>
      </c>
      <c r="J41" s="45" t="n">
        <v>35</v>
      </c>
      <c r="K41" s="46"/>
      <c r="L41" s="46"/>
      <c r="M41" s="47"/>
    </row>
    <row r="42" customFormat="false" ht="36" hidden="false" customHeight="true" outlineLevel="0" collapsed="false">
      <c r="A42" s="41" t="n">
        <v>503</v>
      </c>
      <c r="B42" s="41" t="n">
        <v>5</v>
      </c>
      <c r="C42" s="41" t="n">
        <v>6</v>
      </c>
      <c r="D42" s="42" t="s">
        <v>65</v>
      </c>
      <c r="E42" s="43" t="s">
        <v>42</v>
      </c>
      <c r="F42" s="42" t="s">
        <v>20</v>
      </c>
      <c r="G42" s="44" t="n">
        <v>0</v>
      </c>
      <c r="H42" s="44" t="n">
        <v>13</v>
      </c>
      <c r="I42" s="44" t="n">
        <v>10</v>
      </c>
      <c r="J42" s="45" t="n">
        <v>42</v>
      </c>
      <c r="K42" s="46"/>
      <c r="L42" s="46"/>
      <c r="M42" s="47"/>
    </row>
    <row r="43" customFormat="false" ht="36" hidden="false" customHeight="true" outlineLevel="0" collapsed="false">
      <c r="A43" s="41" t="n">
        <v>504</v>
      </c>
      <c r="B43" s="41" t="n">
        <v>5</v>
      </c>
      <c r="C43" s="41" t="n">
        <v>25</v>
      </c>
      <c r="D43" s="42" t="s">
        <v>63</v>
      </c>
      <c r="E43" s="43" t="s">
        <v>64</v>
      </c>
      <c r="F43" s="43" t="s">
        <v>22</v>
      </c>
      <c r="G43" s="44" t="n">
        <v>5</v>
      </c>
      <c r="H43" s="44" t="n">
        <v>15</v>
      </c>
      <c r="I43" s="44" t="n">
        <v>28</v>
      </c>
      <c r="J43" s="45" t="n">
        <v>28</v>
      </c>
      <c r="K43" s="46"/>
      <c r="L43" s="46"/>
      <c r="M43" s="47"/>
    </row>
    <row r="44" customFormat="false" ht="36" hidden="false" customHeight="true" outlineLevel="0" collapsed="false">
      <c r="A44" s="41" t="n">
        <v>505</v>
      </c>
      <c r="B44" s="41" t="n">
        <v>5</v>
      </c>
      <c r="C44" s="41" t="n">
        <v>23</v>
      </c>
      <c r="D44" s="42" t="s">
        <v>46</v>
      </c>
      <c r="E44" s="42" t="s">
        <v>32</v>
      </c>
      <c r="F44" s="43" t="s">
        <v>22</v>
      </c>
      <c r="G44" s="44" t="n">
        <v>15</v>
      </c>
      <c r="H44" s="44" t="n">
        <v>8</v>
      </c>
      <c r="I44" s="44" t="n">
        <v>20</v>
      </c>
      <c r="J44" s="45" t="n">
        <v>32</v>
      </c>
      <c r="K44" s="46"/>
      <c r="L44" s="46"/>
      <c r="M44" s="47"/>
    </row>
    <row r="45" customFormat="false" ht="36" hidden="false" customHeight="true" outlineLevel="0" collapsed="false">
      <c r="A45" s="41" t="n">
        <v>506</v>
      </c>
      <c r="B45" s="41" t="n">
        <v>5</v>
      </c>
      <c r="C45" s="41" t="n">
        <v>24</v>
      </c>
      <c r="D45" s="42" t="s">
        <v>23</v>
      </c>
      <c r="E45" s="43" t="s">
        <v>20</v>
      </c>
      <c r="F45" s="43" t="s">
        <v>24</v>
      </c>
      <c r="G45" s="44" t="n">
        <v>70</v>
      </c>
      <c r="H45" s="44" t="n">
        <v>35</v>
      </c>
      <c r="I45" s="44" t="n">
        <v>15</v>
      </c>
      <c r="J45" s="45" t="n">
        <v>44</v>
      </c>
      <c r="K45" s="46"/>
      <c r="L45" s="46"/>
      <c r="M45" s="47"/>
    </row>
    <row r="46" customFormat="false" ht="36" hidden="false" customHeight="true" outlineLevel="0" collapsed="false">
      <c r="A46" s="41" t="n">
        <v>507</v>
      </c>
      <c r="B46" s="41" t="n">
        <v>5</v>
      </c>
      <c r="C46" s="41" t="n">
        <v>18</v>
      </c>
      <c r="D46" s="42" t="s">
        <v>62</v>
      </c>
      <c r="E46" s="43" t="s">
        <v>24</v>
      </c>
      <c r="F46" s="42" t="s">
        <v>22</v>
      </c>
      <c r="G46" s="44" t="n">
        <v>15</v>
      </c>
      <c r="H46" s="44" t="n">
        <v>12</v>
      </c>
      <c r="I46" s="44" t="n">
        <v>22</v>
      </c>
      <c r="J46" s="45" t="n">
        <v>28</v>
      </c>
      <c r="K46" s="46"/>
      <c r="L46" s="46"/>
      <c r="M46" s="47"/>
    </row>
    <row r="47" customFormat="false" ht="36" hidden="false" customHeight="true" outlineLevel="0" collapsed="false">
      <c r="A47" s="41" t="n">
        <v>508</v>
      </c>
      <c r="B47" s="41" t="n">
        <v>5</v>
      </c>
      <c r="C47" s="41" t="n">
        <v>29</v>
      </c>
      <c r="D47" s="42" t="s">
        <v>38</v>
      </c>
      <c r="E47" s="43" t="s">
        <v>39</v>
      </c>
      <c r="F47" s="42" t="s">
        <v>20</v>
      </c>
      <c r="G47" s="44" t="n">
        <v>5</v>
      </c>
      <c r="H47" s="44" t="n">
        <v>44</v>
      </c>
      <c r="I47" s="44" t="n">
        <v>33</v>
      </c>
      <c r="J47" s="45" t="n">
        <v>32</v>
      </c>
      <c r="K47" s="46"/>
      <c r="L47" s="46"/>
      <c r="M47" s="47" t="s">
        <v>76</v>
      </c>
    </row>
    <row r="48" customFormat="false" ht="6" hidden="false" customHeight="true" outlineLevel="0" collapsed="false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</row>
    <row r="49" customFormat="false" ht="36" hidden="false" customHeight="true" outlineLevel="0" collapsed="false">
      <c r="A49" s="49" t="n">
        <v>601</v>
      </c>
      <c r="B49" s="49" t="n">
        <v>6</v>
      </c>
      <c r="C49" s="49" t="n">
        <v>17</v>
      </c>
      <c r="D49" s="50" t="s">
        <v>25</v>
      </c>
      <c r="E49" s="51" t="s">
        <v>26</v>
      </c>
      <c r="F49" s="51" t="s">
        <v>27</v>
      </c>
      <c r="G49" s="44" t="n">
        <v>60</v>
      </c>
      <c r="H49" s="44" t="n">
        <v>34</v>
      </c>
      <c r="I49" s="44" t="n">
        <v>27</v>
      </c>
      <c r="J49" s="45" t="n">
        <v>23</v>
      </c>
      <c r="K49" s="46"/>
      <c r="L49" s="46"/>
      <c r="M49" s="47" t="s">
        <v>77</v>
      </c>
    </row>
    <row r="50" customFormat="false" ht="36" hidden="false" customHeight="true" outlineLevel="0" collapsed="false">
      <c r="A50" s="52" t="n">
        <v>602</v>
      </c>
      <c r="B50" s="53" t="n">
        <v>6</v>
      </c>
      <c r="C50" s="52" t="n">
        <v>1</v>
      </c>
      <c r="D50" s="54" t="s">
        <v>71</v>
      </c>
      <c r="E50" s="55" t="s">
        <v>20</v>
      </c>
      <c r="F50" s="55" t="s">
        <v>20</v>
      </c>
      <c r="G50" s="56" t="n">
        <v>0</v>
      </c>
      <c r="H50" s="56" t="n">
        <v>36</v>
      </c>
      <c r="I50" s="56" t="n">
        <v>53</v>
      </c>
      <c r="J50" s="45" t="n">
        <v>23</v>
      </c>
      <c r="K50" s="46"/>
      <c r="L50" s="46"/>
      <c r="M50" s="47"/>
    </row>
    <row r="51" customFormat="false" ht="36" hidden="false" customHeight="true" outlineLevel="0" collapsed="false">
      <c r="A51" s="49" t="n">
        <v>603</v>
      </c>
      <c r="B51" s="49" t="n">
        <v>6</v>
      </c>
      <c r="C51" s="49" t="n">
        <v>32</v>
      </c>
      <c r="D51" s="50" t="s">
        <v>66</v>
      </c>
      <c r="E51" s="51" t="s">
        <v>37</v>
      </c>
      <c r="F51" s="50" t="s">
        <v>20</v>
      </c>
      <c r="G51" s="44" t="n">
        <v>0</v>
      </c>
      <c r="H51" s="44" t="n">
        <v>19</v>
      </c>
      <c r="I51" s="44" t="n">
        <v>19</v>
      </c>
      <c r="J51" s="45" t="n">
        <v>16</v>
      </c>
      <c r="K51" s="46"/>
      <c r="L51" s="46"/>
      <c r="M51" s="47"/>
    </row>
    <row r="52" customFormat="false" ht="36" hidden="false" customHeight="true" outlineLevel="0" collapsed="false">
      <c r="A52" s="49" t="n">
        <v>604</v>
      </c>
      <c r="B52" s="49" t="n">
        <v>6</v>
      </c>
      <c r="C52" s="49" t="n">
        <v>10</v>
      </c>
      <c r="D52" s="50" t="s">
        <v>50</v>
      </c>
      <c r="E52" s="51" t="s">
        <v>51</v>
      </c>
      <c r="F52" s="50" t="s">
        <v>20</v>
      </c>
      <c r="G52" s="44" t="n">
        <v>0</v>
      </c>
      <c r="H52" s="44" t="n">
        <v>7</v>
      </c>
      <c r="I52" s="44" t="n">
        <v>8</v>
      </c>
      <c r="J52" s="45" t="n">
        <v>24</v>
      </c>
      <c r="K52" s="46"/>
      <c r="L52" s="46"/>
      <c r="M52" s="47"/>
    </row>
    <row r="53" customFormat="false" ht="36" hidden="false" customHeight="true" outlineLevel="0" collapsed="false">
      <c r="A53" s="49" t="n">
        <v>605</v>
      </c>
      <c r="B53" s="49" t="n">
        <v>6</v>
      </c>
      <c r="C53" s="49" t="n">
        <v>30</v>
      </c>
      <c r="D53" s="50" t="s">
        <v>47</v>
      </c>
      <c r="E53" s="51" t="s">
        <v>48</v>
      </c>
      <c r="F53" s="51" t="s">
        <v>49</v>
      </c>
      <c r="G53" s="44" t="n">
        <v>0</v>
      </c>
      <c r="H53" s="44" t="n">
        <v>16</v>
      </c>
      <c r="I53" s="44" t="n">
        <v>22</v>
      </c>
      <c r="J53" s="45" t="n">
        <v>20</v>
      </c>
      <c r="K53" s="46"/>
      <c r="L53" s="46"/>
      <c r="M53" s="47"/>
    </row>
    <row r="54" customFormat="false" ht="36" hidden="false" customHeight="true" outlineLevel="0" collapsed="false">
      <c r="A54" s="49" t="n">
        <v>606</v>
      </c>
      <c r="B54" s="49" t="n">
        <v>6</v>
      </c>
      <c r="C54" s="49" t="n">
        <v>11</v>
      </c>
      <c r="D54" s="50" t="s">
        <v>28</v>
      </c>
      <c r="E54" s="51" t="s">
        <v>29</v>
      </c>
      <c r="F54" s="50" t="s">
        <v>20</v>
      </c>
      <c r="G54" s="44" t="n">
        <v>0</v>
      </c>
      <c r="H54" s="44" t="n">
        <v>18</v>
      </c>
      <c r="I54" s="44" t="n">
        <v>16</v>
      </c>
      <c r="J54" s="45" t="n">
        <v>16</v>
      </c>
      <c r="K54" s="46"/>
      <c r="L54" s="46"/>
      <c r="M54" s="47"/>
    </row>
    <row r="55" customFormat="false" ht="36" hidden="false" customHeight="true" outlineLevel="0" collapsed="false">
      <c r="A55" s="49" t="n">
        <v>607</v>
      </c>
      <c r="B55" s="49" t="n">
        <v>6</v>
      </c>
      <c r="C55" s="49" t="n">
        <v>14</v>
      </c>
      <c r="D55" s="50" t="s">
        <v>60</v>
      </c>
      <c r="E55" s="51" t="s">
        <v>61</v>
      </c>
      <c r="F55" s="50" t="s">
        <v>20</v>
      </c>
      <c r="G55" s="44" t="n">
        <v>0</v>
      </c>
      <c r="H55" s="44" t="n">
        <v>25</v>
      </c>
      <c r="I55" s="44" t="n">
        <v>20</v>
      </c>
      <c r="J55" s="45" t="n">
        <v>25</v>
      </c>
      <c r="K55" s="46"/>
      <c r="L55" s="46"/>
      <c r="M55" s="47"/>
    </row>
    <row r="56" customFormat="false" ht="36" hidden="false" customHeight="true" outlineLevel="0" collapsed="false">
      <c r="A56" s="49" t="n">
        <v>608</v>
      </c>
      <c r="B56" s="49" t="n">
        <v>6</v>
      </c>
      <c r="C56" s="49" t="n">
        <v>5</v>
      </c>
      <c r="D56" s="50" t="s">
        <v>52</v>
      </c>
      <c r="E56" s="51" t="s">
        <v>24</v>
      </c>
      <c r="F56" s="50" t="s">
        <v>20</v>
      </c>
      <c r="G56" s="44" t="n">
        <v>5</v>
      </c>
      <c r="H56" s="44" t="n">
        <v>28</v>
      </c>
      <c r="I56" s="44" t="n">
        <v>22</v>
      </c>
      <c r="J56" s="45" t="n">
        <v>28</v>
      </c>
      <c r="K56" s="46"/>
      <c r="L56" s="46"/>
      <c r="M56" s="47"/>
    </row>
    <row r="57" customFormat="false" ht="6" hidden="false" customHeight="true" outlineLevel="0" collapsed="false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</row>
    <row r="58" customFormat="false" ht="36" hidden="false" customHeight="true" outlineLevel="0" collapsed="false">
      <c r="A58" s="41" t="n">
        <v>701</v>
      </c>
      <c r="B58" s="41" t="n">
        <v>7</v>
      </c>
      <c r="C58" s="41" t="n">
        <v>16</v>
      </c>
      <c r="D58" s="42" t="s">
        <v>73</v>
      </c>
      <c r="E58" s="43" t="s">
        <v>42</v>
      </c>
      <c r="F58" s="43" t="s">
        <v>27</v>
      </c>
      <c r="G58" s="44" t="n">
        <v>60</v>
      </c>
      <c r="H58" s="44" t="n">
        <v>28</v>
      </c>
      <c r="I58" s="44" t="n">
        <v>7</v>
      </c>
      <c r="J58" s="45" t="n">
        <v>25</v>
      </c>
      <c r="K58" s="46"/>
      <c r="L58" s="46"/>
      <c r="M58" s="47"/>
    </row>
    <row r="59" customFormat="false" ht="36" hidden="false" customHeight="true" outlineLevel="0" collapsed="false">
      <c r="A59" s="41" t="n">
        <v>702</v>
      </c>
      <c r="B59" s="41" t="n">
        <v>7</v>
      </c>
      <c r="C59" s="41" t="n">
        <v>22</v>
      </c>
      <c r="D59" s="42" t="s">
        <v>34</v>
      </c>
      <c r="E59" s="43" t="s">
        <v>35</v>
      </c>
      <c r="F59" s="42" t="s">
        <v>20</v>
      </c>
      <c r="G59" s="44" t="n">
        <v>0</v>
      </c>
      <c r="H59" s="44" t="n">
        <v>11</v>
      </c>
      <c r="I59" s="44" t="n">
        <v>6</v>
      </c>
      <c r="J59" s="45" t="n">
        <v>24</v>
      </c>
      <c r="K59" s="46"/>
      <c r="L59" s="46"/>
      <c r="M59" s="47"/>
    </row>
    <row r="60" customFormat="false" ht="36" hidden="false" customHeight="true" outlineLevel="0" collapsed="false">
      <c r="A60" s="41" t="n">
        <v>703</v>
      </c>
      <c r="B60" s="41" t="n">
        <v>7</v>
      </c>
      <c r="C60" s="41" t="n">
        <v>31</v>
      </c>
      <c r="D60" s="42" t="s">
        <v>31</v>
      </c>
      <c r="E60" s="43" t="s">
        <v>32</v>
      </c>
      <c r="F60" s="43" t="s">
        <v>33</v>
      </c>
      <c r="G60" s="44" t="n">
        <v>0</v>
      </c>
      <c r="H60" s="44" t="n">
        <v>5</v>
      </c>
      <c r="I60" s="44" t="n">
        <v>6</v>
      </c>
      <c r="J60" s="45" t="n">
        <v>16</v>
      </c>
      <c r="K60" s="46"/>
      <c r="L60" s="46"/>
      <c r="M60" s="47"/>
    </row>
    <row r="61" customFormat="false" ht="36" hidden="false" customHeight="true" outlineLevel="0" collapsed="false">
      <c r="A61" s="41" t="n">
        <v>704</v>
      </c>
      <c r="B61" s="41" t="n">
        <v>7</v>
      </c>
      <c r="C61" s="41" t="n">
        <v>4</v>
      </c>
      <c r="D61" s="42" t="s">
        <v>67</v>
      </c>
      <c r="E61" s="43" t="s">
        <v>68</v>
      </c>
      <c r="F61" s="42" t="s">
        <v>20</v>
      </c>
      <c r="G61" s="44" t="n">
        <v>6</v>
      </c>
      <c r="H61" s="44" t="n">
        <v>7</v>
      </c>
      <c r="I61" s="44" t="n">
        <v>6</v>
      </c>
      <c r="J61" s="45" t="n">
        <v>9</v>
      </c>
      <c r="K61" s="46"/>
      <c r="L61" s="46"/>
      <c r="M61" s="47"/>
    </row>
    <row r="62" customFormat="false" ht="36" hidden="false" customHeight="true" outlineLevel="0" collapsed="false">
      <c r="A62" s="41" t="n">
        <v>705</v>
      </c>
      <c r="B62" s="41" t="n">
        <v>7</v>
      </c>
      <c r="C62" s="41" t="n">
        <v>26</v>
      </c>
      <c r="D62" s="42" t="s">
        <v>36</v>
      </c>
      <c r="E62" s="43" t="s">
        <v>37</v>
      </c>
      <c r="F62" s="42" t="s">
        <v>20</v>
      </c>
      <c r="G62" s="44" t="n">
        <v>0</v>
      </c>
      <c r="H62" s="44" t="n">
        <v>7</v>
      </c>
      <c r="I62" s="44" t="n">
        <v>12</v>
      </c>
      <c r="J62" s="45" t="n">
        <v>22</v>
      </c>
      <c r="K62" s="46"/>
      <c r="L62" s="46"/>
      <c r="M62" s="47" t="s">
        <v>78</v>
      </c>
    </row>
    <row r="63" customFormat="false" ht="36" hidden="false" customHeight="true" outlineLevel="0" collapsed="false">
      <c r="A63" s="41" t="n">
        <v>706</v>
      </c>
      <c r="B63" s="41" t="n">
        <v>7</v>
      </c>
      <c r="C63" s="41" t="n">
        <v>7</v>
      </c>
      <c r="D63" s="42" t="s">
        <v>18</v>
      </c>
      <c r="E63" s="43" t="s">
        <v>19</v>
      </c>
      <c r="F63" s="42" t="s">
        <v>20</v>
      </c>
      <c r="G63" s="44" t="n">
        <v>0</v>
      </c>
      <c r="H63" s="44" t="n">
        <v>16</v>
      </c>
      <c r="I63" s="44" t="n">
        <v>13</v>
      </c>
      <c r="J63" s="45" t="n">
        <v>28</v>
      </c>
      <c r="K63" s="46"/>
      <c r="L63" s="46"/>
      <c r="M63" s="47"/>
    </row>
    <row r="64" customFormat="false" ht="36" hidden="false" customHeight="true" outlineLevel="0" collapsed="false">
      <c r="A64" s="41" t="n">
        <v>707</v>
      </c>
      <c r="B64" s="41" t="n">
        <v>7</v>
      </c>
      <c r="C64" s="41" t="n">
        <v>27</v>
      </c>
      <c r="D64" s="42" t="s">
        <v>21</v>
      </c>
      <c r="E64" s="42" t="s">
        <v>20</v>
      </c>
      <c r="F64" s="43" t="s">
        <v>22</v>
      </c>
      <c r="G64" s="44" t="n">
        <v>0</v>
      </c>
      <c r="H64" s="44" t="n">
        <v>16</v>
      </c>
      <c r="I64" s="44" t="n">
        <v>12</v>
      </c>
      <c r="J64" s="45" t="n">
        <v>15</v>
      </c>
      <c r="K64" s="46"/>
      <c r="L64" s="46"/>
      <c r="M64" s="47" t="s">
        <v>79</v>
      </c>
    </row>
    <row r="65" customFormat="false" ht="36" hidden="false" customHeight="true" outlineLevel="0" collapsed="false">
      <c r="A65" s="41" t="n">
        <v>708</v>
      </c>
      <c r="B65" s="41" t="n">
        <v>7</v>
      </c>
      <c r="C65" s="41" t="n">
        <v>20</v>
      </c>
      <c r="D65" s="42" t="s">
        <v>30</v>
      </c>
      <c r="E65" s="43" t="s">
        <v>26</v>
      </c>
      <c r="F65" s="43" t="s">
        <v>22</v>
      </c>
      <c r="G65" s="44" t="n">
        <v>0</v>
      </c>
      <c r="H65" s="44" t="n">
        <v>12</v>
      </c>
      <c r="I65" s="44" t="n">
        <v>3</v>
      </c>
      <c r="J65" s="45" t="n">
        <v>25</v>
      </c>
      <c r="K65" s="46"/>
      <c r="L65" s="46"/>
      <c r="M65" s="47"/>
    </row>
    <row r="66" customFormat="false" ht="6" hidden="false" customHeight="true" outlineLevel="0" collapsed="false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</row>
    <row r="67" customFormat="false" ht="36" hidden="false" customHeight="true" outlineLevel="0" collapsed="false">
      <c r="A67" s="49" t="n">
        <v>801</v>
      </c>
      <c r="B67" s="49" t="n">
        <v>8</v>
      </c>
      <c r="C67" s="49" t="n">
        <v>2</v>
      </c>
      <c r="D67" s="50" t="s">
        <v>53</v>
      </c>
      <c r="E67" s="51" t="s">
        <v>54</v>
      </c>
      <c r="F67" s="50" t="s">
        <v>20</v>
      </c>
      <c r="G67" s="44" t="n">
        <v>0</v>
      </c>
      <c r="H67" s="44" t="n">
        <v>8</v>
      </c>
      <c r="I67" s="44" t="n">
        <v>7</v>
      </c>
      <c r="J67" s="45" t="n">
        <v>21</v>
      </c>
      <c r="K67" s="46"/>
      <c r="L67" s="46"/>
      <c r="M67" s="47" t="s">
        <v>80</v>
      </c>
    </row>
    <row r="68" customFormat="false" ht="36" hidden="false" customHeight="true" outlineLevel="0" collapsed="false">
      <c r="A68" s="49" t="n">
        <v>802</v>
      </c>
      <c r="B68" s="49" t="n">
        <v>8</v>
      </c>
      <c r="C68" s="49" t="n">
        <v>9</v>
      </c>
      <c r="D68" s="50" t="s">
        <v>44</v>
      </c>
      <c r="E68" s="51" t="s">
        <v>39</v>
      </c>
      <c r="F68" s="50" t="s">
        <v>20</v>
      </c>
      <c r="G68" s="44" t="n">
        <v>0</v>
      </c>
      <c r="H68" s="44" t="n">
        <v>4</v>
      </c>
      <c r="I68" s="44" t="n">
        <v>6</v>
      </c>
      <c r="J68" s="45" t="n">
        <v>25</v>
      </c>
      <c r="K68" s="46"/>
      <c r="L68" s="46"/>
      <c r="M68" s="47"/>
    </row>
    <row r="69" customFormat="false" ht="36" hidden="false" customHeight="true" outlineLevel="0" collapsed="false">
      <c r="A69" s="49" t="n">
        <v>803</v>
      </c>
      <c r="B69" s="49" t="n">
        <v>8</v>
      </c>
      <c r="C69" s="49" t="n">
        <v>28</v>
      </c>
      <c r="D69" s="50" t="s">
        <v>74</v>
      </c>
      <c r="E69" s="50" t="s">
        <v>20</v>
      </c>
      <c r="F69" s="51" t="s">
        <v>75</v>
      </c>
      <c r="G69" s="44" t="n">
        <v>10</v>
      </c>
      <c r="H69" s="44" t="n">
        <v>30</v>
      </c>
      <c r="I69" s="44" t="n">
        <v>36</v>
      </c>
      <c r="J69" s="45" t="n">
        <v>17</v>
      </c>
      <c r="K69" s="46"/>
      <c r="L69" s="46"/>
      <c r="M69" s="47"/>
    </row>
    <row r="70" customFormat="false" ht="36" hidden="false" customHeight="true" outlineLevel="0" collapsed="false">
      <c r="A70" s="49" t="n">
        <v>804</v>
      </c>
      <c r="B70" s="49" t="n">
        <v>8</v>
      </c>
      <c r="C70" s="49" t="n">
        <v>8</v>
      </c>
      <c r="D70" s="50" t="s">
        <v>45</v>
      </c>
      <c r="E70" s="51" t="s">
        <v>22</v>
      </c>
      <c r="F70" s="50" t="s">
        <v>20</v>
      </c>
      <c r="G70" s="44" t="n">
        <v>0</v>
      </c>
      <c r="H70" s="44" t="n">
        <v>9</v>
      </c>
      <c r="I70" s="44" t="n">
        <v>17</v>
      </c>
      <c r="J70" s="45" t="n">
        <v>19</v>
      </c>
      <c r="K70" s="46"/>
      <c r="L70" s="46"/>
      <c r="M70" s="47" t="s">
        <v>81</v>
      </c>
    </row>
    <row r="71" customFormat="false" ht="36" hidden="false" customHeight="true" outlineLevel="0" collapsed="false">
      <c r="A71" s="49" t="n">
        <v>805</v>
      </c>
      <c r="B71" s="49" t="n">
        <v>8</v>
      </c>
      <c r="C71" s="49" t="n">
        <v>13</v>
      </c>
      <c r="D71" s="50" t="s">
        <v>56</v>
      </c>
      <c r="E71" s="51" t="s">
        <v>57</v>
      </c>
      <c r="F71" s="50" t="s">
        <v>20</v>
      </c>
      <c r="G71" s="44" t="n">
        <v>0</v>
      </c>
      <c r="H71" s="44" t="n">
        <v>6</v>
      </c>
      <c r="I71" s="44" t="n">
        <v>7</v>
      </c>
      <c r="J71" s="45" t="n">
        <v>24</v>
      </c>
      <c r="K71" s="46"/>
      <c r="L71" s="46"/>
      <c r="M71" s="47"/>
    </row>
    <row r="72" customFormat="false" ht="36" hidden="false" customHeight="true" outlineLevel="0" collapsed="false">
      <c r="A72" s="49" t="n">
        <v>806</v>
      </c>
      <c r="B72" s="49" t="n">
        <v>8</v>
      </c>
      <c r="C72" s="49" t="n">
        <v>19</v>
      </c>
      <c r="D72" s="50" t="s">
        <v>70</v>
      </c>
      <c r="E72" s="51" t="s">
        <v>24</v>
      </c>
      <c r="F72" s="51" t="s">
        <v>54</v>
      </c>
      <c r="G72" s="44" t="n">
        <v>0</v>
      </c>
      <c r="H72" s="44" t="n">
        <v>14</v>
      </c>
      <c r="I72" s="44" t="n">
        <v>12</v>
      </c>
      <c r="J72" s="45" t="n">
        <v>22</v>
      </c>
      <c r="K72" s="46"/>
      <c r="L72" s="46"/>
      <c r="M72" s="47"/>
    </row>
    <row r="73" customFormat="false" ht="36" hidden="false" customHeight="true" outlineLevel="0" collapsed="false">
      <c r="A73" s="49" t="n">
        <v>807</v>
      </c>
      <c r="B73" s="49" t="n">
        <v>8</v>
      </c>
      <c r="C73" s="49" t="n">
        <v>3</v>
      </c>
      <c r="D73" s="50" t="s">
        <v>55</v>
      </c>
      <c r="E73" s="51" t="s">
        <v>26</v>
      </c>
      <c r="F73" s="50" t="s">
        <v>20</v>
      </c>
      <c r="G73" s="44" t="n">
        <v>0</v>
      </c>
      <c r="H73" s="44" t="n">
        <v>12</v>
      </c>
      <c r="I73" s="44" t="n">
        <v>6</v>
      </c>
      <c r="J73" s="45" t="n">
        <v>23</v>
      </c>
      <c r="K73" s="46"/>
      <c r="L73" s="46"/>
      <c r="M73" s="47"/>
    </row>
    <row r="74" customFormat="false" ht="36" hidden="false" customHeight="true" outlineLevel="0" collapsed="false">
      <c r="A74" s="49" t="n">
        <v>808</v>
      </c>
      <c r="B74" s="49" t="n">
        <v>8</v>
      </c>
      <c r="C74" s="49" t="n">
        <v>15</v>
      </c>
      <c r="D74" s="50" t="s">
        <v>41</v>
      </c>
      <c r="E74" s="51" t="s">
        <v>42</v>
      </c>
      <c r="F74" s="51" t="s">
        <v>43</v>
      </c>
      <c r="G74" s="44" t="n">
        <v>0</v>
      </c>
      <c r="H74" s="44" t="n">
        <v>22</v>
      </c>
      <c r="I74" s="44" t="n">
        <v>17</v>
      </c>
      <c r="J74" s="45" t="n">
        <v>21</v>
      </c>
      <c r="K74" s="46"/>
      <c r="L74" s="46"/>
      <c r="M74" s="47" t="s">
        <v>81</v>
      </c>
    </row>
    <row r="75" customFormat="false" ht="6" hidden="false" customHeight="true" outlineLevel="0" collapsed="false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</row>
    <row r="76" customFormat="false" ht="36" hidden="false" customHeight="true" outlineLevel="0" collapsed="false">
      <c r="A76" s="41" t="n">
        <v>901</v>
      </c>
      <c r="B76" s="41" t="n">
        <v>9</v>
      </c>
      <c r="C76" s="41" t="n">
        <v>32</v>
      </c>
      <c r="D76" s="42" t="s">
        <v>66</v>
      </c>
      <c r="E76" s="43" t="s">
        <v>37</v>
      </c>
      <c r="F76" s="42" t="s">
        <v>20</v>
      </c>
      <c r="G76" s="44" t="n">
        <v>0</v>
      </c>
      <c r="H76" s="44" t="n">
        <v>19</v>
      </c>
      <c r="I76" s="44" t="n">
        <v>28</v>
      </c>
      <c r="J76" s="45" t="n">
        <v>27</v>
      </c>
      <c r="K76" s="46"/>
      <c r="L76" s="46"/>
      <c r="M76" s="47"/>
    </row>
    <row r="77" customFormat="false" ht="36" hidden="false" customHeight="true" outlineLevel="0" collapsed="false">
      <c r="A77" s="41" t="n">
        <v>902</v>
      </c>
      <c r="B77" s="41" t="n">
        <v>9</v>
      </c>
      <c r="C77" s="41" t="n">
        <v>14</v>
      </c>
      <c r="D77" s="42" t="s">
        <v>60</v>
      </c>
      <c r="E77" s="43" t="s">
        <v>61</v>
      </c>
      <c r="F77" s="42" t="s">
        <v>20</v>
      </c>
      <c r="G77" s="44" t="n">
        <v>0</v>
      </c>
      <c r="H77" s="44" t="n">
        <v>11</v>
      </c>
      <c r="I77" s="44" t="n">
        <v>7</v>
      </c>
      <c r="J77" s="45" t="n">
        <v>22</v>
      </c>
      <c r="K77" s="46"/>
      <c r="L77" s="46"/>
      <c r="M77" s="47" t="s">
        <v>82</v>
      </c>
    </row>
    <row r="78" customFormat="false" ht="36" hidden="false" customHeight="true" outlineLevel="0" collapsed="false">
      <c r="A78" s="41" t="n">
        <v>903</v>
      </c>
      <c r="B78" s="41" t="n">
        <v>9</v>
      </c>
      <c r="C78" s="41" t="n">
        <v>19</v>
      </c>
      <c r="D78" s="42" t="s">
        <v>70</v>
      </c>
      <c r="E78" s="43" t="s">
        <v>24</v>
      </c>
      <c r="F78" s="43" t="s">
        <v>54</v>
      </c>
      <c r="G78" s="44" t="n">
        <v>0</v>
      </c>
      <c r="H78" s="44" t="n">
        <v>10</v>
      </c>
      <c r="I78" s="44" t="n">
        <v>20</v>
      </c>
      <c r="J78" s="45" t="n">
        <v>21</v>
      </c>
      <c r="K78" s="46"/>
      <c r="L78" s="46"/>
      <c r="M78" s="47"/>
    </row>
    <row r="79" customFormat="false" ht="36" hidden="false" customHeight="true" outlineLevel="0" collapsed="false">
      <c r="A79" s="41" t="n">
        <v>904</v>
      </c>
      <c r="B79" s="41" t="n">
        <v>9</v>
      </c>
      <c r="C79" s="41" t="n">
        <v>24</v>
      </c>
      <c r="D79" s="42" t="s">
        <v>23</v>
      </c>
      <c r="E79" s="42" t="s">
        <v>20</v>
      </c>
      <c r="F79" s="43" t="s">
        <v>24</v>
      </c>
      <c r="G79" s="44" t="n">
        <v>80</v>
      </c>
      <c r="H79" s="44" t="n">
        <v>32</v>
      </c>
      <c r="I79" s="44" t="n">
        <v>26</v>
      </c>
      <c r="J79" s="45" t="n">
        <v>24</v>
      </c>
      <c r="K79" s="46"/>
      <c r="L79" s="46"/>
      <c r="M79" s="47" t="s">
        <v>83</v>
      </c>
    </row>
    <row r="80" customFormat="false" ht="36" hidden="false" customHeight="true" outlineLevel="0" collapsed="false">
      <c r="A80" s="41" t="n">
        <v>905</v>
      </c>
      <c r="B80" s="41" t="n">
        <v>9</v>
      </c>
      <c r="C80" s="41" t="n">
        <v>7</v>
      </c>
      <c r="D80" s="42" t="s">
        <v>18</v>
      </c>
      <c r="E80" s="43" t="s">
        <v>19</v>
      </c>
      <c r="F80" s="42" t="s">
        <v>20</v>
      </c>
      <c r="G80" s="44" t="n">
        <v>0</v>
      </c>
      <c r="H80" s="44" t="n">
        <v>19</v>
      </c>
      <c r="I80" s="44" t="n">
        <v>22</v>
      </c>
      <c r="J80" s="45" t="n">
        <v>21</v>
      </c>
      <c r="K80" s="46"/>
      <c r="L80" s="46"/>
      <c r="M80" s="47"/>
    </row>
    <row r="81" customFormat="false" ht="36" hidden="false" customHeight="true" outlineLevel="0" collapsed="false">
      <c r="A81" s="41" t="n">
        <v>906</v>
      </c>
      <c r="B81" s="41" t="n">
        <v>9</v>
      </c>
      <c r="C81" s="41" t="n">
        <v>22</v>
      </c>
      <c r="D81" s="42" t="s">
        <v>34</v>
      </c>
      <c r="E81" s="43" t="s">
        <v>35</v>
      </c>
      <c r="F81" s="42" t="s">
        <v>20</v>
      </c>
      <c r="G81" s="44" t="n">
        <v>0</v>
      </c>
      <c r="H81" s="44" t="n">
        <v>27</v>
      </c>
      <c r="I81" s="44" t="n">
        <v>17</v>
      </c>
      <c r="J81" s="45" t="n">
        <v>13</v>
      </c>
      <c r="K81" s="46"/>
      <c r="L81" s="46"/>
      <c r="M81" s="47"/>
    </row>
    <row r="82" customFormat="false" ht="36" hidden="false" customHeight="true" outlineLevel="0" collapsed="false">
      <c r="A82" s="41" t="n">
        <v>907</v>
      </c>
      <c r="B82" s="41" t="n">
        <v>9</v>
      </c>
      <c r="C82" s="41" t="n">
        <v>4</v>
      </c>
      <c r="D82" s="42" t="s">
        <v>67</v>
      </c>
      <c r="E82" s="43" t="s">
        <v>68</v>
      </c>
      <c r="F82" s="42" t="s">
        <v>20</v>
      </c>
      <c r="G82" s="44" t="n">
        <v>0</v>
      </c>
      <c r="H82" s="44" t="n">
        <v>19</v>
      </c>
      <c r="I82" s="44" t="n">
        <v>14</v>
      </c>
      <c r="J82" s="45" t="n">
        <v>18</v>
      </c>
      <c r="K82" s="46"/>
      <c r="L82" s="46"/>
      <c r="M82" s="47" t="s">
        <v>84</v>
      </c>
    </row>
    <row r="83" customFormat="false" ht="36" hidden="false" customHeight="true" outlineLevel="0" collapsed="false">
      <c r="A83" s="41" t="n">
        <v>908</v>
      </c>
      <c r="B83" s="41" t="n">
        <v>9</v>
      </c>
      <c r="C83" s="41" t="n">
        <v>29</v>
      </c>
      <c r="D83" s="42" t="s">
        <v>38</v>
      </c>
      <c r="E83" s="43" t="s">
        <v>39</v>
      </c>
      <c r="F83" s="42" t="s">
        <v>20</v>
      </c>
      <c r="G83" s="44" t="n">
        <v>0</v>
      </c>
      <c r="H83" s="44" t="n">
        <v>26</v>
      </c>
      <c r="I83" s="44" t="n">
        <v>23</v>
      </c>
      <c r="J83" s="45" t="n">
        <v>18</v>
      </c>
      <c r="K83" s="46"/>
      <c r="L83" s="46"/>
      <c r="M83" s="47"/>
    </row>
    <row r="84" customFormat="false" ht="6" hidden="false" customHeight="true" outlineLevel="0" collapsed="false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</row>
    <row r="85" customFormat="false" ht="36" hidden="false" customHeight="true" outlineLevel="0" collapsed="false">
      <c r="A85" s="49" t="n">
        <v>1001</v>
      </c>
      <c r="B85" s="49" t="n">
        <v>10</v>
      </c>
      <c r="C85" s="49" t="n">
        <v>31</v>
      </c>
      <c r="D85" s="50" t="s">
        <v>31</v>
      </c>
      <c r="E85" s="51" t="s">
        <v>32</v>
      </c>
      <c r="F85" s="51" t="s">
        <v>33</v>
      </c>
      <c r="G85" s="44" t="n">
        <v>0</v>
      </c>
      <c r="H85" s="44" t="n">
        <v>12</v>
      </c>
      <c r="I85" s="44" t="n">
        <v>7</v>
      </c>
      <c r="J85" s="45" t="n">
        <v>22</v>
      </c>
      <c r="K85" s="46"/>
      <c r="L85" s="46"/>
      <c r="M85" s="47"/>
    </row>
    <row r="86" customFormat="false" ht="36" hidden="false" customHeight="true" outlineLevel="0" collapsed="false">
      <c r="A86" s="49" t="n">
        <v>1002</v>
      </c>
      <c r="B86" s="49" t="n">
        <v>10</v>
      </c>
      <c r="C86" s="49" t="n">
        <v>10</v>
      </c>
      <c r="D86" s="50" t="s">
        <v>50</v>
      </c>
      <c r="E86" s="51" t="s">
        <v>51</v>
      </c>
      <c r="F86" s="50" t="s">
        <v>20</v>
      </c>
      <c r="G86" s="44" t="n">
        <v>0</v>
      </c>
      <c r="H86" s="44" t="n">
        <v>11</v>
      </c>
      <c r="I86" s="44" t="n">
        <v>5</v>
      </c>
      <c r="J86" s="45" t="n">
        <v>16</v>
      </c>
      <c r="K86" s="46"/>
      <c r="L86" s="46"/>
      <c r="M86" s="47"/>
    </row>
    <row r="87" customFormat="false" ht="36" hidden="false" customHeight="true" outlineLevel="0" collapsed="false">
      <c r="A87" s="49" t="n">
        <v>1003</v>
      </c>
      <c r="B87" s="49" t="n">
        <v>10</v>
      </c>
      <c r="C87" s="49" t="n">
        <v>21</v>
      </c>
      <c r="D87" s="50" t="s">
        <v>40</v>
      </c>
      <c r="E87" s="51" t="s">
        <v>32</v>
      </c>
      <c r="F87" s="50" t="s">
        <v>20</v>
      </c>
      <c r="G87" s="44" t="n">
        <v>0</v>
      </c>
      <c r="H87" s="44" t="n">
        <v>4</v>
      </c>
      <c r="I87" s="44" t="n">
        <v>4</v>
      </c>
      <c r="J87" s="45" t="n">
        <v>12</v>
      </c>
      <c r="K87" s="46"/>
      <c r="L87" s="46"/>
      <c r="M87" s="47"/>
    </row>
    <row r="88" customFormat="false" ht="36" hidden="false" customHeight="true" outlineLevel="0" collapsed="false">
      <c r="A88" s="49" t="n">
        <v>1004</v>
      </c>
      <c r="B88" s="49" t="n">
        <v>10</v>
      </c>
      <c r="C88" s="49" t="n">
        <v>2</v>
      </c>
      <c r="D88" s="50" t="s">
        <v>53</v>
      </c>
      <c r="E88" s="51" t="s">
        <v>54</v>
      </c>
      <c r="F88" s="50" t="s">
        <v>20</v>
      </c>
      <c r="G88" s="44" t="n">
        <v>0</v>
      </c>
      <c r="H88" s="44" t="n">
        <v>12</v>
      </c>
      <c r="I88" s="44" t="n">
        <v>9</v>
      </c>
      <c r="J88" s="45" t="n">
        <v>24</v>
      </c>
      <c r="K88" s="46"/>
      <c r="L88" s="46"/>
      <c r="M88" s="47"/>
    </row>
    <row r="89" customFormat="false" ht="36" hidden="false" customHeight="true" outlineLevel="0" collapsed="false">
      <c r="A89" s="49" t="n">
        <v>1005</v>
      </c>
      <c r="B89" s="49" t="n">
        <v>10</v>
      </c>
      <c r="C89" s="49" t="n">
        <v>6</v>
      </c>
      <c r="D89" s="50" t="s">
        <v>65</v>
      </c>
      <c r="E89" s="51" t="s">
        <v>42</v>
      </c>
      <c r="F89" s="50" t="s">
        <v>20</v>
      </c>
      <c r="G89" s="44" t="n">
        <v>0</v>
      </c>
      <c r="H89" s="44" t="n">
        <v>6</v>
      </c>
      <c r="I89" s="44" t="n">
        <v>14</v>
      </c>
      <c r="J89" s="45" t="n">
        <v>18</v>
      </c>
      <c r="K89" s="46"/>
      <c r="L89" s="46"/>
      <c r="M89" s="47"/>
    </row>
    <row r="90" customFormat="false" ht="36" hidden="false" customHeight="true" outlineLevel="0" collapsed="false">
      <c r="A90" s="49" t="n">
        <v>1006</v>
      </c>
      <c r="B90" s="49" t="n">
        <v>10</v>
      </c>
      <c r="C90" s="49" t="n">
        <v>15</v>
      </c>
      <c r="D90" s="50" t="s">
        <v>41</v>
      </c>
      <c r="E90" s="51" t="s">
        <v>42</v>
      </c>
      <c r="F90" s="51" t="s">
        <v>43</v>
      </c>
      <c r="G90" s="44" t="n">
        <v>0</v>
      </c>
      <c r="H90" s="44" t="n">
        <v>12</v>
      </c>
      <c r="I90" s="44" t="n">
        <v>14</v>
      </c>
      <c r="J90" s="45" t="n">
        <v>24</v>
      </c>
      <c r="K90" s="46"/>
      <c r="L90" s="46"/>
      <c r="M90" s="47"/>
    </row>
    <row r="91" customFormat="false" ht="36" hidden="false" customHeight="true" outlineLevel="0" collapsed="false">
      <c r="A91" s="49" t="n">
        <v>1007</v>
      </c>
      <c r="B91" s="49" t="n">
        <v>10</v>
      </c>
      <c r="C91" s="49" t="n">
        <v>11</v>
      </c>
      <c r="D91" s="50" t="s">
        <v>28</v>
      </c>
      <c r="E91" s="51" t="s">
        <v>29</v>
      </c>
      <c r="F91" s="50" t="s">
        <v>20</v>
      </c>
      <c r="G91" s="44" t="n">
        <v>0</v>
      </c>
      <c r="H91" s="44" t="n">
        <v>7</v>
      </c>
      <c r="I91" s="44" t="n">
        <v>5</v>
      </c>
      <c r="J91" s="45" t="n">
        <v>16</v>
      </c>
      <c r="K91" s="46"/>
      <c r="L91" s="46"/>
      <c r="M91" s="47"/>
    </row>
    <row r="92" customFormat="false" ht="36" hidden="false" customHeight="true" outlineLevel="0" collapsed="false">
      <c r="A92" s="49" t="n">
        <v>1008</v>
      </c>
      <c r="B92" s="49" t="n">
        <v>10</v>
      </c>
      <c r="C92" s="49" t="n">
        <v>20</v>
      </c>
      <c r="D92" s="50" t="s">
        <v>30</v>
      </c>
      <c r="E92" s="51" t="s">
        <v>26</v>
      </c>
      <c r="F92" s="51" t="s">
        <v>22</v>
      </c>
      <c r="G92" s="44" t="n">
        <v>0</v>
      </c>
      <c r="H92" s="44" t="n">
        <v>11</v>
      </c>
      <c r="I92" s="44" t="n">
        <v>5</v>
      </c>
      <c r="J92" s="45" t="n">
        <v>11</v>
      </c>
      <c r="K92" s="46"/>
      <c r="L92" s="46"/>
      <c r="M92" s="47"/>
    </row>
    <row r="93" customFormat="false" ht="6" hidden="false" customHeight="true" outlineLevel="0" collapsed="false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</row>
    <row r="94" customFormat="false" ht="36" hidden="false" customHeight="true" outlineLevel="0" collapsed="false">
      <c r="A94" s="41" t="n">
        <v>1101</v>
      </c>
      <c r="B94" s="41" t="n">
        <v>11</v>
      </c>
      <c r="C94" s="41" t="n">
        <v>13</v>
      </c>
      <c r="D94" s="42" t="s">
        <v>56</v>
      </c>
      <c r="E94" s="43" t="s">
        <v>57</v>
      </c>
      <c r="F94" s="42" t="s">
        <v>20</v>
      </c>
      <c r="G94" s="44" t="n">
        <v>0</v>
      </c>
      <c r="H94" s="44" t="n">
        <v>5</v>
      </c>
      <c r="I94" s="44" t="n">
        <v>8</v>
      </c>
      <c r="J94" s="45" t="n">
        <v>23</v>
      </c>
      <c r="K94" s="46"/>
      <c r="L94" s="46"/>
      <c r="M94" s="47"/>
    </row>
    <row r="95" customFormat="false" ht="36" hidden="false" customHeight="true" outlineLevel="0" collapsed="false">
      <c r="A95" s="41" t="n">
        <v>1102</v>
      </c>
      <c r="B95" s="41" t="n">
        <v>11</v>
      </c>
      <c r="C95" s="41" t="n">
        <v>16</v>
      </c>
      <c r="D95" s="42" t="s">
        <v>73</v>
      </c>
      <c r="E95" s="43" t="s">
        <v>42</v>
      </c>
      <c r="F95" s="43" t="s">
        <v>27</v>
      </c>
      <c r="G95" s="44" t="n">
        <v>80</v>
      </c>
      <c r="H95" s="44" t="n">
        <v>4</v>
      </c>
      <c r="I95" s="44" t="n">
        <v>11</v>
      </c>
      <c r="J95" s="45" t="n">
        <v>19</v>
      </c>
      <c r="K95" s="46"/>
      <c r="L95" s="46"/>
      <c r="M95" s="47"/>
    </row>
    <row r="96" customFormat="false" ht="36" hidden="false" customHeight="true" outlineLevel="0" collapsed="false">
      <c r="A96" s="41" t="n">
        <v>1103</v>
      </c>
      <c r="B96" s="41" t="n">
        <v>11</v>
      </c>
      <c r="C96" s="41" t="n">
        <v>25</v>
      </c>
      <c r="D96" s="42" t="s">
        <v>63</v>
      </c>
      <c r="E96" s="43" t="s">
        <v>64</v>
      </c>
      <c r="F96" s="43" t="s">
        <v>22</v>
      </c>
      <c r="G96" s="44" t="n">
        <v>0</v>
      </c>
      <c r="H96" s="44" t="n">
        <v>7</v>
      </c>
      <c r="I96" s="44" t="n">
        <v>12</v>
      </c>
      <c r="J96" s="45" t="n">
        <v>25</v>
      </c>
      <c r="K96" s="46"/>
      <c r="L96" s="46"/>
      <c r="M96" s="47"/>
    </row>
    <row r="97" customFormat="false" ht="36" hidden="false" customHeight="true" outlineLevel="0" collapsed="false">
      <c r="A97" s="41" t="n">
        <v>1104</v>
      </c>
      <c r="B97" s="41" t="n">
        <v>11</v>
      </c>
      <c r="C97" s="41" t="n">
        <v>5</v>
      </c>
      <c r="D97" s="42" t="s">
        <v>52</v>
      </c>
      <c r="E97" s="43" t="s">
        <v>24</v>
      </c>
      <c r="F97" s="42" t="s">
        <v>20</v>
      </c>
      <c r="G97" s="44" t="n">
        <v>0</v>
      </c>
      <c r="H97" s="44" t="n">
        <v>11</v>
      </c>
      <c r="I97" s="44" t="n">
        <v>6</v>
      </c>
      <c r="J97" s="45" t="n">
        <v>24</v>
      </c>
      <c r="K97" s="46"/>
      <c r="L97" s="46"/>
      <c r="M97" s="47"/>
    </row>
    <row r="98" customFormat="false" ht="36" hidden="false" customHeight="true" outlineLevel="0" collapsed="false">
      <c r="A98" s="41" t="n">
        <v>1105</v>
      </c>
      <c r="B98" s="41" t="n">
        <v>11</v>
      </c>
      <c r="C98" s="41" t="n">
        <v>12</v>
      </c>
      <c r="D98" s="42" t="s">
        <v>58</v>
      </c>
      <c r="E98" s="43" t="s">
        <v>59</v>
      </c>
      <c r="F98" s="42" t="s">
        <v>20</v>
      </c>
      <c r="G98" s="44" t="n">
        <v>0</v>
      </c>
      <c r="H98" s="44" t="n">
        <v>12</v>
      </c>
      <c r="I98" s="44" t="n">
        <v>4</v>
      </c>
      <c r="J98" s="45" t="n">
        <v>26</v>
      </c>
      <c r="K98" s="46"/>
      <c r="L98" s="46"/>
      <c r="M98" s="47"/>
    </row>
    <row r="99" customFormat="false" ht="36" hidden="false" customHeight="true" outlineLevel="0" collapsed="false">
      <c r="A99" s="41" t="n">
        <v>1106</v>
      </c>
      <c r="B99" s="41" t="n">
        <v>11</v>
      </c>
      <c r="C99" s="41" t="n">
        <v>27</v>
      </c>
      <c r="D99" s="42" t="s">
        <v>21</v>
      </c>
      <c r="E99" s="42" t="s">
        <v>20</v>
      </c>
      <c r="F99" s="43" t="s">
        <v>22</v>
      </c>
      <c r="G99" s="44" t="n">
        <v>0</v>
      </c>
      <c r="H99" s="44" t="n">
        <v>17</v>
      </c>
      <c r="I99" s="44" t="n">
        <v>7</v>
      </c>
      <c r="J99" s="45" t="n">
        <v>20</v>
      </c>
      <c r="K99" s="46"/>
      <c r="L99" s="46"/>
      <c r="M99" s="47"/>
    </row>
    <row r="100" customFormat="false" ht="36" hidden="false" customHeight="true" outlineLevel="0" collapsed="false">
      <c r="A100" s="41" t="n">
        <v>1107</v>
      </c>
      <c r="B100" s="41" t="n">
        <v>11</v>
      </c>
      <c r="C100" s="41" t="n">
        <v>30</v>
      </c>
      <c r="D100" s="42" t="s">
        <v>47</v>
      </c>
      <c r="E100" s="43" t="s">
        <v>48</v>
      </c>
      <c r="F100" s="43" t="s">
        <v>49</v>
      </c>
      <c r="G100" s="44" t="n">
        <v>10</v>
      </c>
      <c r="H100" s="44" t="n">
        <v>6</v>
      </c>
      <c r="I100" s="44" t="n">
        <v>5</v>
      </c>
      <c r="J100" s="45" t="n">
        <v>18</v>
      </c>
      <c r="K100" s="46"/>
      <c r="L100" s="46"/>
      <c r="M100" s="47" t="s">
        <v>85</v>
      </c>
    </row>
    <row r="101" customFormat="false" ht="36" hidden="false" customHeight="true" outlineLevel="0" collapsed="false">
      <c r="A101" s="41" t="n">
        <v>1108</v>
      </c>
      <c r="B101" s="41" t="n">
        <v>11</v>
      </c>
      <c r="C101" s="41" t="n">
        <v>23</v>
      </c>
      <c r="D101" s="42" t="s">
        <v>46</v>
      </c>
      <c r="E101" s="43" t="s">
        <v>32</v>
      </c>
      <c r="F101" s="43" t="s">
        <v>22</v>
      </c>
      <c r="G101" s="44" t="n">
        <v>5</v>
      </c>
      <c r="H101" s="44" t="n">
        <v>5</v>
      </c>
      <c r="I101" s="44" t="n">
        <v>3</v>
      </c>
      <c r="J101" s="45" t="n">
        <v>21</v>
      </c>
      <c r="K101" s="46"/>
      <c r="L101" s="46"/>
      <c r="M101" s="47"/>
    </row>
    <row r="102" customFormat="false" ht="6" hidden="false" customHeight="true" outlineLevel="0" collapsed="false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</row>
    <row r="103" customFormat="false" ht="36" hidden="false" customHeight="true" outlineLevel="0" collapsed="false">
      <c r="A103" s="49" t="n">
        <v>1201</v>
      </c>
      <c r="B103" s="49" t="n">
        <v>12</v>
      </c>
      <c r="C103" s="49" t="n">
        <v>28</v>
      </c>
      <c r="D103" s="50" t="s">
        <v>74</v>
      </c>
      <c r="E103" s="50" t="s">
        <v>20</v>
      </c>
      <c r="F103" s="51" t="s">
        <v>75</v>
      </c>
      <c r="G103" s="44" t="n">
        <v>5</v>
      </c>
      <c r="H103" s="44" t="n">
        <v>14</v>
      </c>
      <c r="I103" s="44" t="n">
        <v>35</v>
      </c>
      <c r="J103" s="45" t="n">
        <v>22</v>
      </c>
      <c r="K103" s="46"/>
      <c r="L103" s="46"/>
      <c r="M103" s="47"/>
    </row>
    <row r="104" customFormat="false" ht="36" hidden="false" customHeight="true" outlineLevel="0" collapsed="false">
      <c r="A104" s="49" t="n">
        <v>1202</v>
      </c>
      <c r="B104" s="49" t="n">
        <v>12</v>
      </c>
      <c r="C104" s="49" t="n">
        <v>3</v>
      </c>
      <c r="D104" s="50" t="s">
        <v>55</v>
      </c>
      <c r="E104" s="51" t="s">
        <v>26</v>
      </c>
      <c r="F104" s="50" t="s">
        <v>20</v>
      </c>
      <c r="G104" s="44" t="n">
        <v>0</v>
      </c>
      <c r="H104" s="44" t="n">
        <v>9</v>
      </c>
      <c r="I104" s="44" t="n">
        <v>3</v>
      </c>
      <c r="J104" s="45" t="n">
        <v>21</v>
      </c>
      <c r="K104" s="46"/>
      <c r="L104" s="46"/>
      <c r="M104" s="47"/>
    </row>
    <row r="105" customFormat="false" ht="36" hidden="false" customHeight="true" outlineLevel="0" collapsed="false">
      <c r="A105" s="49" t="n">
        <v>1203</v>
      </c>
      <c r="B105" s="49" t="n">
        <v>12</v>
      </c>
      <c r="C105" s="49" t="n">
        <v>9</v>
      </c>
      <c r="D105" s="50" t="s">
        <v>44</v>
      </c>
      <c r="E105" s="51" t="s">
        <v>39</v>
      </c>
      <c r="F105" s="50" t="s">
        <v>20</v>
      </c>
      <c r="G105" s="44" t="n">
        <v>0</v>
      </c>
      <c r="H105" s="44" t="n">
        <v>13</v>
      </c>
      <c r="I105" s="44" t="n">
        <v>11</v>
      </c>
      <c r="J105" s="45" t="n">
        <v>20</v>
      </c>
      <c r="K105" s="46"/>
      <c r="L105" s="46"/>
      <c r="M105" s="47"/>
    </row>
    <row r="106" customFormat="false" ht="36" hidden="false" customHeight="true" outlineLevel="0" collapsed="false">
      <c r="A106" s="52" t="n">
        <v>1204</v>
      </c>
      <c r="B106" s="53" t="n">
        <v>12</v>
      </c>
      <c r="C106" s="52" t="n">
        <v>1</v>
      </c>
      <c r="D106" s="54" t="s">
        <v>71</v>
      </c>
      <c r="E106" s="55" t="s">
        <v>20</v>
      </c>
      <c r="F106" s="55" t="s">
        <v>20</v>
      </c>
      <c r="G106" s="56" t="n">
        <v>0</v>
      </c>
      <c r="H106" s="56" t="n">
        <v>21</v>
      </c>
      <c r="I106" s="56" t="n">
        <v>19</v>
      </c>
      <c r="J106" s="45" t="n">
        <v>21</v>
      </c>
      <c r="K106" s="46"/>
      <c r="L106" s="46"/>
      <c r="M106" s="47"/>
    </row>
    <row r="107" customFormat="false" ht="36" hidden="false" customHeight="true" outlineLevel="0" collapsed="false">
      <c r="A107" s="49" t="n">
        <v>1205</v>
      </c>
      <c r="B107" s="49" t="n">
        <v>12</v>
      </c>
      <c r="C107" s="49" t="n">
        <v>26</v>
      </c>
      <c r="D107" s="50" t="s">
        <v>36</v>
      </c>
      <c r="E107" s="51" t="s">
        <v>37</v>
      </c>
      <c r="F107" s="51" t="s">
        <v>20</v>
      </c>
      <c r="G107" s="44" t="n">
        <v>0</v>
      </c>
      <c r="H107" s="44" t="n">
        <v>12</v>
      </c>
      <c r="I107" s="44" t="n">
        <v>15</v>
      </c>
      <c r="J107" s="45" t="n">
        <v>18</v>
      </c>
      <c r="K107" s="46"/>
      <c r="L107" s="46"/>
      <c r="M107" s="47" t="s">
        <v>86</v>
      </c>
    </row>
    <row r="108" customFormat="false" ht="36" hidden="false" customHeight="true" outlineLevel="0" collapsed="false">
      <c r="A108" s="49" t="n">
        <v>1206</v>
      </c>
      <c r="B108" s="49" t="n">
        <v>12</v>
      </c>
      <c r="C108" s="49" t="n">
        <v>18</v>
      </c>
      <c r="D108" s="50" t="s">
        <v>62</v>
      </c>
      <c r="E108" s="51" t="s">
        <v>24</v>
      </c>
      <c r="F108" s="51" t="s">
        <v>22</v>
      </c>
      <c r="G108" s="44" t="n">
        <v>0</v>
      </c>
      <c r="H108" s="44" t="n">
        <v>12</v>
      </c>
      <c r="I108" s="44" t="n">
        <v>13</v>
      </c>
      <c r="J108" s="45" t="n">
        <v>22</v>
      </c>
      <c r="K108" s="46"/>
      <c r="L108" s="46"/>
      <c r="M108" s="47"/>
    </row>
    <row r="109" customFormat="false" ht="36" hidden="false" customHeight="true" outlineLevel="0" collapsed="false">
      <c r="A109" s="49" t="n">
        <v>1207</v>
      </c>
      <c r="B109" s="49" t="n">
        <v>12</v>
      </c>
      <c r="C109" s="49" t="n">
        <v>8</v>
      </c>
      <c r="D109" s="50" t="s">
        <v>45</v>
      </c>
      <c r="E109" s="51" t="s">
        <v>22</v>
      </c>
      <c r="F109" s="50" t="s">
        <v>20</v>
      </c>
      <c r="G109" s="44" t="n">
        <v>0</v>
      </c>
      <c r="H109" s="44" t="n">
        <v>16</v>
      </c>
      <c r="I109" s="44" t="n">
        <v>15</v>
      </c>
      <c r="J109" s="45" t="n">
        <v>20</v>
      </c>
      <c r="K109" s="46"/>
      <c r="L109" s="46"/>
      <c r="M109" s="47" t="s">
        <v>86</v>
      </c>
    </row>
    <row r="110" customFormat="false" ht="36" hidden="false" customHeight="true" outlineLevel="0" collapsed="false">
      <c r="A110" s="49" t="n">
        <v>1208</v>
      </c>
      <c r="B110" s="49" t="n">
        <v>12</v>
      </c>
      <c r="C110" s="49" t="n">
        <v>17</v>
      </c>
      <c r="D110" s="50" t="s">
        <v>25</v>
      </c>
      <c r="E110" s="51" t="s">
        <v>26</v>
      </c>
      <c r="F110" s="51" t="s">
        <v>27</v>
      </c>
      <c r="G110" s="44" t="n">
        <v>60</v>
      </c>
      <c r="H110" s="44" t="n">
        <v>9</v>
      </c>
      <c r="I110" s="44" t="n">
        <v>21</v>
      </c>
      <c r="J110" s="45" t="n">
        <v>20</v>
      </c>
      <c r="K110" s="46"/>
      <c r="L110" s="46"/>
      <c r="M110" s="47" t="s">
        <v>87</v>
      </c>
    </row>
    <row r="112" customFormat="false" ht="18" hidden="false" customHeight="true" outlineLevel="0" collapsed="false">
      <c r="A112" s="57" t="s">
        <v>167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</row>
  </sheetData>
  <mergeCells count="3">
    <mergeCell ref="A1:D1"/>
    <mergeCell ref="A2:M2"/>
    <mergeCell ref="A112:M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7"/>
    <col collapsed="false" customWidth="true" hidden="false" outlineLevel="0" max="4" min="4" style="1" width="26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8"/>
    <col collapsed="false" customWidth="true" hidden="false" outlineLevel="0" max="13" min="13" style="1" width="34"/>
    <col collapsed="false" customWidth="true" hidden="false" outlineLevel="0" max="14" min="14" style="1" width="11"/>
    <col collapsed="false" customWidth="true" hidden="false" outlineLevel="0" max="15" min="15" style="1" width="10"/>
  </cols>
  <sheetData>
    <row r="1" customFormat="false" ht="30" hidden="false" customHeight="true" outlineLevel="0" collapsed="false">
      <c r="A1" s="75" t="s">
        <v>177</v>
      </c>
      <c r="B1" s="75"/>
      <c r="C1" s="75"/>
      <c r="D1" s="75"/>
      <c r="E1" s="75"/>
      <c r="F1" s="75"/>
      <c r="G1" s="58" t="s">
        <v>169</v>
      </c>
      <c r="H1" s="59"/>
      <c r="I1" s="58" t="s">
        <v>165</v>
      </c>
      <c r="J1" s="59"/>
      <c r="K1" s="59"/>
      <c r="L1" s="59"/>
      <c r="M1" s="59"/>
    </row>
    <row r="2" customFormat="false" ht="15.75" hidden="false" customHeight="true" outlineLevel="0" collapsed="false">
      <c r="A2" s="60" t="s">
        <v>178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customFormat="false" ht="42" hidden="false" customHeight="true" outlineLevel="0" collapsed="false">
      <c r="A3" s="40" t="s">
        <v>3</v>
      </c>
      <c r="B3" s="40" t="s">
        <v>4</v>
      </c>
      <c r="C3" s="40" t="s">
        <v>5</v>
      </c>
      <c r="D3" s="37" t="s">
        <v>6</v>
      </c>
      <c r="E3" s="37" t="s">
        <v>7</v>
      </c>
      <c r="F3" s="37" t="s">
        <v>8</v>
      </c>
      <c r="G3" s="61" t="s">
        <v>10</v>
      </c>
      <c r="H3" s="61" t="s">
        <v>11</v>
      </c>
      <c r="I3" s="62" t="s">
        <v>12</v>
      </c>
      <c r="J3" s="38" t="s">
        <v>171</v>
      </c>
      <c r="K3" s="40" t="s">
        <v>14</v>
      </c>
      <c r="L3" s="40" t="s">
        <v>15</v>
      </c>
      <c r="M3" s="40" t="s">
        <v>16</v>
      </c>
      <c r="N3" s="40" t="s">
        <v>172</v>
      </c>
      <c r="O3" s="40" t="s">
        <v>173</v>
      </c>
    </row>
    <row r="4" customFormat="false" ht="31.5" hidden="false" customHeight="true" outlineLevel="0" collapsed="false">
      <c r="A4" s="63" t="n">
        <v>101</v>
      </c>
      <c r="B4" s="63" t="n">
        <v>1</v>
      </c>
      <c r="C4" s="63" t="n">
        <v>7</v>
      </c>
      <c r="D4" s="42" t="s">
        <v>18</v>
      </c>
      <c r="E4" s="42" t="s">
        <v>19</v>
      </c>
      <c r="F4" s="42" t="s">
        <v>20</v>
      </c>
      <c r="G4" s="64"/>
      <c r="H4" s="64"/>
      <c r="I4" s="65" t="str">
        <f aca="false">IF(COUNT(G4:H4)=2,(G4+H4)*5,"")</f>
        <v/>
      </c>
      <c r="J4" s="64"/>
      <c r="K4" s="64"/>
      <c r="L4" s="64"/>
      <c r="M4" s="66"/>
      <c r="N4" s="67" t="n">
        <f aca="false">('Junee Wheat · Phyto+Counts'!H4+'Junee Wheat · Phyto+Counts'!I4)*5</f>
        <v>205</v>
      </c>
      <c r="O4" s="68" t="str">
        <f aca="false">IF(I4="","",I4-N4)</f>
        <v/>
      </c>
    </row>
    <row r="5" customFormat="false" ht="31.5" hidden="false" customHeight="true" outlineLevel="0" collapsed="false">
      <c r="A5" s="63" t="n">
        <v>102</v>
      </c>
      <c r="B5" s="63" t="n">
        <v>1</v>
      </c>
      <c r="C5" s="63" t="n">
        <v>27</v>
      </c>
      <c r="D5" s="42" t="s">
        <v>21</v>
      </c>
      <c r="E5" s="42" t="s">
        <v>20</v>
      </c>
      <c r="F5" s="42" t="s">
        <v>22</v>
      </c>
      <c r="G5" s="64"/>
      <c r="H5" s="64"/>
      <c r="I5" s="65" t="str">
        <f aca="false">IF(COUNT(G5:H5)=2,(G5+H5)*5,"")</f>
        <v/>
      </c>
      <c r="J5" s="64"/>
      <c r="K5" s="64"/>
      <c r="L5" s="64"/>
      <c r="M5" s="66"/>
      <c r="N5" s="67" t="n">
        <f aca="false">('Junee Wheat · Phyto+Counts'!H5+'Junee Wheat · Phyto+Counts'!I5)*5</f>
        <v>330</v>
      </c>
      <c r="O5" s="68" t="str">
        <f aca="false">IF(I5="","",I5-N5)</f>
        <v/>
      </c>
    </row>
    <row r="6" customFormat="false" ht="31.5" hidden="false" customHeight="true" outlineLevel="0" collapsed="false">
      <c r="A6" s="63" t="n">
        <v>103</v>
      </c>
      <c r="B6" s="63" t="n">
        <v>1</v>
      </c>
      <c r="C6" s="63" t="n">
        <v>24</v>
      </c>
      <c r="D6" s="42" t="s">
        <v>23</v>
      </c>
      <c r="E6" s="42" t="s">
        <v>20</v>
      </c>
      <c r="F6" s="42" t="s">
        <v>24</v>
      </c>
      <c r="G6" s="64"/>
      <c r="H6" s="64"/>
      <c r="I6" s="65" t="str">
        <f aca="false">IF(COUNT(G6:H6)=2,(G6+H6)*5,"")</f>
        <v/>
      </c>
      <c r="J6" s="64"/>
      <c r="K6" s="64"/>
      <c r="L6" s="64"/>
      <c r="M6" s="66"/>
      <c r="N6" s="67" t="n">
        <f aca="false">('Junee Wheat · Phyto+Counts'!H6+'Junee Wheat · Phyto+Counts'!I6)*5</f>
        <v>280</v>
      </c>
      <c r="O6" s="68" t="str">
        <f aca="false">IF(I6="","",I6-N6)</f>
        <v/>
      </c>
    </row>
    <row r="7" customFormat="false" ht="31.5" hidden="false" customHeight="true" outlineLevel="0" collapsed="false">
      <c r="A7" s="63" t="n">
        <v>104</v>
      </c>
      <c r="B7" s="63" t="n">
        <v>1</v>
      </c>
      <c r="C7" s="63" t="n">
        <v>17</v>
      </c>
      <c r="D7" s="42" t="s">
        <v>25</v>
      </c>
      <c r="E7" s="42" t="s">
        <v>26</v>
      </c>
      <c r="F7" s="42" t="s">
        <v>27</v>
      </c>
      <c r="G7" s="64"/>
      <c r="H7" s="64"/>
      <c r="I7" s="65" t="str">
        <f aca="false">IF(COUNT(G7:H7)=2,(G7+H7)*5,"")</f>
        <v/>
      </c>
      <c r="J7" s="64"/>
      <c r="K7" s="64"/>
      <c r="L7" s="64"/>
      <c r="M7" s="66"/>
      <c r="N7" s="67" t="n">
        <f aca="false">('Junee Wheat · Phyto+Counts'!H7+'Junee Wheat · Phyto+Counts'!I7)*5</f>
        <v>95</v>
      </c>
      <c r="O7" s="68" t="str">
        <f aca="false">IF(I7="","",I7-N7)</f>
        <v/>
      </c>
    </row>
    <row r="8" customFormat="false" ht="31.5" hidden="false" customHeight="true" outlineLevel="0" collapsed="false">
      <c r="A8" s="63" t="n">
        <v>105</v>
      </c>
      <c r="B8" s="63" t="n">
        <v>1</v>
      </c>
      <c r="C8" s="63" t="n">
        <v>11</v>
      </c>
      <c r="D8" s="42" t="s">
        <v>28</v>
      </c>
      <c r="E8" s="42" t="s">
        <v>29</v>
      </c>
      <c r="F8" s="42" t="s">
        <v>20</v>
      </c>
      <c r="G8" s="64"/>
      <c r="H8" s="64"/>
      <c r="I8" s="65" t="str">
        <f aca="false">IF(COUNT(G8:H8)=2,(G8+H8)*5,"")</f>
        <v/>
      </c>
      <c r="J8" s="64"/>
      <c r="K8" s="64"/>
      <c r="L8" s="64"/>
      <c r="M8" s="66"/>
      <c r="N8" s="67" t="n">
        <f aca="false">('Junee Wheat · Phyto+Counts'!H8+'Junee Wheat · Phyto+Counts'!I8)*5</f>
        <v>280</v>
      </c>
      <c r="O8" s="68" t="str">
        <f aca="false">IF(I8="","",I8-N8)</f>
        <v/>
      </c>
    </row>
    <row r="9" customFormat="false" ht="31.5" hidden="false" customHeight="true" outlineLevel="0" collapsed="false">
      <c r="A9" s="63" t="n">
        <v>106</v>
      </c>
      <c r="B9" s="63" t="n">
        <v>1</v>
      </c>
      <c r="C9" s="63" t="n">
        <v>20</v>
      </c>
      <c r="D9" s="42" t="s">
        <v>30</v>
      </c>
      <c r="E9" s="42" t="s">
        <v>26</v>
      </c>
      <c r="F9" s="42" t="s">
        <v>22</v>
      </c>
      <c r="G9" s="64"/>
      <c r="H9" s="64"/>
      <c r="I9" s="65" t="str">
        <f aca="false">IF(COUNT(G9:H9)=2,(G9+H9)*5,"")</f>
        <v/>
      </c>
      <c r="J9" s="64"/>
      <c r="K9" s="64"/>
      <c r="L9" s="64"/>
      <c r="M9" s="66"/>
      <c r="N9" s="67" t="n">
        <f aca="false">('Junee Wheat · Phyto+Counts'!H9+'Junee Wheat · Phyto+Counts'!I9)*5</f>
        <v>65</v>
      </c>
      <c r="O9" s="68" t="str">
        <f aca="false">IF(I9="","",I9-N9)</f>
        <v/>
      </c>
    </row>
    <row r="10" customFormat="false" ht="31.5" hidden="false" customHeight="true" outlineLevel="0" collapsed="false">
      <c r="A10" s="63" t="n">
        <v>107</v>
      </c>
      <c r="B10" s="63" t="n">
        <v>1</v>
      </c>
      <c r="C10" s="63" t="n">
        <v>31</v>
      </c>
      <c r="D10" s="42" t="s">
        <v>31</v>
      </c>
      <c r="E10" s="42" t="s">
        <v>32</v>
      </c>
      <c r="F10" s="42" t="s">
        <v>33</v>
      </c>
      <c r="G10" s="64"/>
      <c r="H10" s="64"/>
      <c r="I10" s="65" t="str">
        <f aca="false">IF(COUNT(G10:H10)=2,(G10+H10)*5,"")</f>
        <v/>
      </c>
      <c r="J10" s="64"/>
      <c r="K10" s="64"/>
      <c r="L10" s="64"/>
      <c r="M10" s="66"/>
      <c r="N10" s="67" t="n">
        <f aca="false">('Junee Wheat · Phyto+Counts'!H10+'Junee Wheat · Phyto+Counts'!I10)*5</f>
        <v>70</v>
      </c>
      <c r="O10" s="68" t="str">
        <f aca="false">IF(I10="","",I10-N10)</f>
        <v/>
      </c>
    </row>
    <row r="11" customFormat="false" ht="31.5" hidden="false" customHeight="true" outlineLevel="0" collapsed="false">
      <c r="A11" s="63" t="n">
        <v>108</v>
      </c>
      <c r="B11" s="63" t="n">
        <v>1</v>
      </c>
      <c r="C11" s="63" t="n">
        <v>22</v>
      </c>
      <c r="D11" s="42" t="s">
        <v>34</v>
      </c>
      <c r="E11" s="42" t="s">
        <v>35</v>
      </c>
      <c r="F11" s="42" t="s">
        <v>20</v>
      </c>
      <c r="G11" s="64"/>
      <c r="H11" s="64"/>
      <c r="I11" s="65" t="str">
        <f aca="false">IF(COUNT(G11:H11)=2,(G11+H11)*5,"")</f>
        <v/>
      </c>
      <c r="J11" s="64"/>
      <c r="K11" s="64"/>
      <c r="L11" s="64"/>
      <c r="M11" s="66"/>
      <c r="N11" s="67" t="n">
        <f aca="false">('Junee Wheat · Phyto+Counts'!H11+'Junee Wheat · Phyto+Counts'!I11)*5</f>
        <v>210</v>
      </c>
      <c r="O11" s="68" t="str">
        <f aca="false">IF(I11="","",I11-N11)</f>
        <v/>
      </c>
    </row>
    <row r="12" customFormat="false" ht="6" hidden="false" customHeight="true" outlineLevel="0" collapsed="false"/>
    <row r="13" customFormat="false" ht="31.5" hidden="false" customHeight="true" outlineLevel="0" collapsed="false">
      <c r="A13" s="63" t="n">
        <v>201</v>
      </c>
      <c r="B13" s="63" t="n">
        <v>2</v>
      </c>
      <c r="C13" s="63" t="n">
        <v>26</v>
      </c>
      <c r="D13" s="42" t="s">
        <v>36</v>
      </c>
      <c r="E13" s="42" t="s">
        <v>37</v>
      </c>
      <c r="F13" s="42" t="s">
        <v>20</v>
      </c>
      <c r="G13" s="64"/>
      <c r="H13" s="64"/>
      <c r="I13" s="65" t="str">
        <f aca="false">IF(COUNT(G13:H13)=2,(G13+H13)*5,"")</f>
        <v/>
      </c>
      <c r="J13" s="64"/>
      <c r="K13" s="64"/>
      <c r="L13" s="64"/>
      <c r="M13" s="66"/>
      <c r="N13" s="67" t="n">
        <f aca="false">('Junee Wheat · Phyto+Counts'!H13+'Junee Wheat · Phyto+Counts'!I13)*5</f>
        <v>240</v>
      </c>
      <c r="O13" s="68" t="str">
        <f aca="false">IF(I13="","",I13-N13)</f>
        <v/>
      </c>
    </row>
    <row r="14" customFormat="false" ht="31.5" hidden="false" customHeight="true" outlineLevel="0" collapsed="false">
      <c r="A14" s="63" t="n">
        <v>202</v>
      </c>
      <c r="B14" s="63" t="n">
        <v>2</v>
      </c>
      <c r="C14" s="63" t="n">
        <v>29</v>
      </c>
      <c r="D14" s="42" t="s">
        <v>38</v>
      </c>
      <c r="E14" s="42" t="s">
        <v>39</v>
      </c>
      <c r="F14" s="42" t="s">
        <v>20</v>
      </c>
      <c r="G14" s="64"/>
      <c r="H14" s="64"/>
      <c r="I14" s="65" t="str">
        <f aca="false">IF(COUNT(G14:H14)=2,(G14+H14)*5,"")</f>
        <v/>
      </c>
      <c r="J14" s="64"/>
      <c r="K14" s="64"/>
      <c r="L14" s="64"/>
      <c r="M14" s="66"/>
      <c r="N14" s="67" t="n">
        <f aca="false">('Junee Wheat · Phyto+Counts'!H14+'Junee Wheat · Phyto+Counts'!I14)*5</f>
        <v>260</v>
      </c>
      <c r="O14" s="68" t="str">
        <f aca="false">IF(I14="","",I14-N14)</f>
        <v/>
      </c>
    </row>
    <row r="15" customFormat="false" ht="31.5" hidden="false" customHeight="true" outlineLevel="0" collapsed="false">
      <c r="A15" s="63" t="n">
        <v>203</v>
      </c>
      <c r="B15" s="63" t="n">
        <v>2</v>
      </c>
      <c r="C15" s="63" t="n">
        <v>21</v>
      </c>
      <c r="D15" s="42" t="s">
        <v>40</v>
      </c>
      <c r="E15" s="42" t="s">
        <v>32</v>
      </c>
      <c r="F15" s="42" t="s">
        <v>20</v>
      </c>
      <c r="G15" s="64"/>
      <c r="H15" s="64"/>
      <c r="I15" s="65" t="str">
        <f aca="false">IF(COUNT(G15:H15)=2,(G15+H15)*5,"")</f>
        <v/>
      </c>
      <c r="J15" s="64"/>
      <c r="K15" s="64"/>
      <c r="L15" s="64"/>
      <c r="M15" s="66"/>
      <c r="N15" s="67" t="n">
        <f aca="false">('Junee Wheat · Phyto+Counts'!H15+'Junee Wheat · Phyto+Counts'!I15)*5</f>
        <v>100</v>
      </c>
      <c r="O15" s="68" t="str">
        <f aca="false">IF(I15="","",I15-N15)</f>
        <v/>
      </c>
    </row>
    <row r="16" customFormat="false" ht="31.5" hidden="false" customHeight="true" outlineLevel="0" collapsed="false">
      <c r="A16" s="63" t="n">
        <v>204</v>
      </c>
      <c r="B16" s="63" t="n">
        <v>2</v>
      </c>
      <c r="C16" s="63" t="n">
        <v>15</v>
      </c>
      <c r="D16" s="42" t="s">
        <v>41</v>
      </c>
      <c r="E16" s="42" t="s">
        <v>42</v>
      </c>
      <c r="F16" s="42" t="s">
        <v>43</v>
      </c>
      <c r="G16" s="64"/>
      <c r="H16" s="64"/>
      <c r="I16" s="65" t="str">
        <f aca="false">IF(COUNT(G16:H16)=2,(G16+H16)*5,"")</f>
        <v/>
      </c>
      <c r="J16" s="64"/>
      <c r="K16" s="64"/>
      <c r="L16" s="64"/>
      <c r="M16" s="66"/>
      <c r="N16" s="67" t="n">
        <f aca="false">('Junee Wheat · Phyto+Counts'!H16+'Junee Wheat · Phyto+Counts'!I16)*5</f>
        <v>175</v>
      </c>
      <c r="O16" s="68" t="str">
        <f aca="false">IF(I16="","",I16-N16)</f>
        <v/>
      </c>
    </row>
    <row r="17" customFormat="false" ht="31.5" hidden="false" customHeight="true" outlineLevel="0" collapsed="false">
      <c r="A17" s="63" t="n">
        <v>205</v>
      </c>
      <c r="B17" s="63" t="n">
        <v>2</v>
      </c>
      <c r="C17" s="63" t="n">
        <v>9</v>
      </c>
      <c r="D17" s="42" t="s">
        <v>44</v>
      </c>
      <c r="E17" s="42" t="s">
        <v>39</v>
      </c>
      <c r="F17" s="42" t="s">
        <v>20</v>
      </c>
      <c r="G17" s="64"/>
      <c r="H17" s="64"/>
      <c r="I17" s="65" t="str">
        <f aca="false">IF(COUNT(G17:H17)=2,(G17+H17)*5,"")</f>
        <v/>
      </c>
      <c r="J17" s="64"/>
      <c r="K17" s="64"/>
      <c r="L17" s="64"/>
      <c r="M17" s="66"/>
      <c r="N17" s="67" t="n">
        <f aca="false">('Junee Wheat · Phyto+Counts'!H17+'Junee Wheat · Phyto+Counts'!I17)*5</f>
        <v>150</v>
      </c>
      <c r="O17" s="68" t="str">
        <f aca="false">IF(I17="","",I17-N17)</f>
        <v/>
      </c>
    </row>
    <row r="18" customFormat="false" ht="31.5" hidden="false" customHeight="true" outlineLevel="0" collapsed="false">
      <c r="A18" s="63" t="n">
        <v>206</v>
      </c>
      <c r="B18" s="63" t="n">
        <v>2</v>
      </c>
      <c r="C18" s="63" t="n">
        <v>8</v>
      </c>
      <c r="D18" s="42" t="s">
        <v>45</v>
      </c>
      <c r="E18" s="42" t="s">
        <v>22</v>
      </c>
      <c r="F18" s="42" t="s">
        <v>20</v>
      </c>
      <c r="G18" s="64"/>
      <c r="H18" s="64"/>
      <c r="I18" s="65" t="str">
        <f aca="false">IF(COUNT(G18:H18)=2,(G18+H18)*5,"")</f>
        <v/>
      </c>
      <c r="J18" s="64"/>
      <c r="K18" s="64"/>
      <c r="L18" s="64"/>
      <c r="M18" s="66"/>
      <c r="N18" s="67" t="n">
        <f aca="false">('Junee Wheat · Phyto+Counts'!H18+'Junee Wheat · Phyto+Counts'!I18)*5</f>
        <v>170</v>
      </c>
      <c r="O18" s="68" t="str">
        <f aca="false">IF(I18="","",I18-N18)</f>
        <v/>
      </c>
    </row>
    <row r="19" customFormat="false" ht="31.5" hidden="false" customHeight="true" outlineLevel="0" collapsed="false">
      <c r="A19" s="63" t="n">
        <v>207</v>
      </c>
      <c r="B19" s="63" t="n">
        <v>2</v>
      </c>
      <c r="C19" s="63" t="n">
        <v>23</v>
      </c>
      <c r="D19" s="42" t="s">
        <v>46</v>
      </c>
      <c r="E19" s="42" t="s">
        <v>32</v>
      </c>
      <c r="F19" s="42" t="s">
        <v>22</v>
      </c>
      <c r="G19" s="64"/>
      <c r="H19" s="64"/>
      <c r="I19" s="65" t="str">
        <f aca="false">IF(COUNT(G19:H19)=2,(G19+H19)*5,"")</f>
        <v/>
      </c>
      <c r="J19" s="64"/>
      <c r="K19" s="64"/>
      <c r="L19" s="64"/>
      <c r="M19" s="66"/>
      <c r="N19" s="67" t="n">
        <f aca="false">('Junee Wheat · Phyto+Counts'!H19+'Junee Wheat · Phyto+Counts'!I19)*5</f>
        <v>140</v>
      </c>
      <c r="O19" s="68" t="str">
        <f aca="false">IF(I19="","",I19-N19)</f>
        <v/>
      </c>
    </row>
    <row r="20" customFormat="false" ht="31.5" hidden="false" customHeight="true" outlineLevel="0" collapsed="false">
      <c r="A20" s="63" t="n">
        <v>208</v>
      </c>
      <c r="B20" s="63" t="n">
        <v>2</v>
      </c>
      <c r="C20" s="63" t="n">
        <v>30</v>
      </c>
      <c r="D20" s="42" t="s">
        <v>47</v>
      </c>
      <c r="E20" s="42" t="s">
        <v>48</v>
      </c>
      <c r="F20" s="42" t="s">
        <v>49</v>
      </c>
      <c r="G20" s="64"/>
      <c r="H20" s="64"/>
      <c r="I20" s="65" t="str">
        <f aca="false">IF(COUNT(G20:H20)=2,(G20+H20)*5,"")</f>
        <v/>
      </c>
      <c r="J20" s="64"/>
      <c r="K20" s="64"/>
      <c r="L20" s="64"/>
      <c r="M20" s="66"/>
      <c r="N20" s="67" t="n">
        <f aca="false">('Junee Wheat · Phyto+Counts'!H20+'Junee Wheat · Phyto+Counts'!I20)*5</f>
        <v>150</v>
      </c>
      <c r="O20" s="68" t="str">
        <f aca="false">IF(I20="","",I20-N20)</f>
        <v/>
      </c>
    </row>
    <row r="21" customFormat="false" ht="6" hidden="false" customHeight="true" outlineLevel="0" collapsed="false"/>
    <row r="22" customFormat="false" ht="31.5" hidden="false" customHeight="true" outlineLevel="0" collapsed="false">
      <c r="A22" s="63" t="n">
        <v>301</v>
      </c>
      <c r="B22" s="63" t="n">
        <v>3</v>
      </c>
      <c r="C22" s="63" t="n">
        <v>10</v>
      </c>
      <c r="D22" s="42" t="s">
        <v>50</v>
      </c>
      <c r="E22" s="42" t="s">
        <v>51</v>
      </c>
      <c r="F22" s="42" t="s">
        <v>20</v>
      </c>
      <c r="G22" s="64"/>
      <c r="H22" s="64"/>
      <c r="I22" s="65" t="str">
        <f aca="false">IF(COUNT(G22:H22)=2,(G22+H22)*5,"")</f>
        <v/>
      </c>
      <c r="J22" s="64"/>
      <c r="K22" s="64"/>
      <c r="L22" s="64"/>
      <c r="M22" s="66"/>
      <c r="N22" s="67" t="n">
        <f aca="false">('Junee Wheat · Phyto+Counts'!H22+'Junee Wheat · Phyto+Counts'!I22)*5</f>
        <v>90</v>
      </c>
      <c r="O22" s="68" t="str">
        <f aca="false">IF(I22="","",I22-N22)</f>
        <v/>
      </c>
    </row>
    <row r="23" customFormat="false" ht="31.5" hidden="false" customHeight="true" outlineLevel="0" collapsed="false">
      <c r="A23" s="63" t="n">
        <v>302</v>
      </c>
      <c r="B23" s="63" t="n">
        <v>3</v>
      </c>
      <c r="C23" s="63" t="n">
        <v>5</v>
      </c>
      <c r="D23" s="42" t="s">
        <v>52</v>
      </c>
      <c r="E23" s="42" t="s">
        <v>24</v>
      </c>
      <c r="F23" s="42" t="s">
        <v>20</v>
      </c>
      <c r="G23" s="64"/>
      <c r="H23" s="64"/>
      <c r="I23" s="65" t="str">
        <f aca="false">IF(COUNT(G23:H23)=2,(G23+H23)*5,"")</f>
        <v/>
      </c>
      <c r="J23" s="64"/>
      <c r="K23" s="64"/>
      <c r="L23" s="64"/>
      <c r="M23" s="66"/>
      <c r="N23" s="67" t="n">
        <f aca="false">('Junee Wheat · Phyto+Counts'!H23+'Junee Wheat · Phyto+Counts'!I23)*5</f>
        <v>240</v>
      </c>
      <c r="O23" s="68" t="str">
        <f aca="false">IF(I23="","",I23-N23)</f>
        <v/>
      </c>
    </row>
    <row r="24" customFormat="false" ht="31.5" hidden="false" customHeight="true" outlineLevel="0" collapsed="false">
      <c r="A24" s="63" t="n">
        <v>303</v>
      </c>
      <c r="B24" s="63" t="n">
        <v>3</v>
      </c>
      <c r="C24" s="63" t="n">
        <v>2</v>
      </c>
      <c r="D24" s="42" t="s">
        <v>53</v>
      </c>
      <c r="E24" s="42" t="s">
        <v>54</v>
      </c>
      <c r="F24" s="42" t="s">
        <v>20</v>
      </c>
      <c r="G24" s="64"/>
      <c r="H24" s="64"/>
      <c r="I24" s="65" t="str">
        <f aca="false">IF(COUNT(G24:H24)=2,(G24+H24)*5,"")</f>
        <v/>
      </c>
      <c r="J24" s="64"/>
      <c r="K24" s="64"/>
      <c r="L24" s="64"/>
      <c r="M24" s="66"/>
      <c r="N24" s="67" t="n">
        <f aca="false">('Junee Wheat · Phyto+Counts'!H24+'Junee Wheat · Phyto+Counts'!I24)*5</f>
        <v>160</v>
      </c>
      <c r="O24" s="68" t="str">
        <f aca="false">IF(I24="","",I24-N24)</f>
        <v/>
      </c>
    </row>
    <row r="25" customFormat="false" ht="31.5" hidden="false" customHeight="true" outlineLevel="0" collapsed="false">
      <c r="A25" s="63" t="n">
        <v>304</v>
      </c>
      <c r="B25" s="63" t="n">
        <v>3</v>
      </c>
      <c r="C25" s="63" t="n">
        <v>3</v>
      </c>
      <c r="D25" s="42" t="s">
        <v>55</v>
      </c>
      <c r="E25" s="42" t="s">
        <v>26</v>
      </c>
      <c r="F25" s="42" t="s">
        <v>20</v>
      </c>
      <c r="G25" s="64"/>
      <c r="H25" s="64"/>
      <c r="I25" s="65" t="str">
        <f aca="false">IF(COUNT(G25:H25)=2,(G25+H25)*5,"")</f>
        <v/>
      </c>
      <c r="J25" s="64"/>
      <c r="K25" s="64"/>
      <c r="L25" s="64"/>
      <c r="M25" s="66"/>
      <c r="N25" s="67" t="n">
        <f aca="false">('Junee Wheat · Phyto+Counts'!H25+'Junee Wheat · Phyto+Counts'!I25)*5</f>
        <v>190</v>
      </c>
      <c r="O25" s="68" t="str">
        <f aca="false">IF(I25="","",I25-N25)</f>
        <v/>
      </c>
    </row>
    <row r="26" customFormat="false" ht="31.5" hidden="false" customHeight="true" outlineLevel="0" collapsed="false">
      <c r="A26" s="63" t="n">
        <v>305</v>
      </c>
      <c r="B26" s="63" t="n">
        <v>3</v>
      </c>
      <c r="C26" s="63" t="n">
        <v>13</v>
      </c>
      <c r="D26" s="42" t="s">
        <v>56</v>
      </c>
      <c r="E26" s="42" t="s">
        <v>57</v>
      </c>
      <c r="F26" s="42" t="s">
        <v>20</v>
      </c>
      <c r="G26" s="64"/>
      <c r="H26" s="64"/>
      <c r="I26" s="65" t="str">
        <f aca="false">IF(COUNT(G26:H26)=2,(G26+H26)*5,"")</f>
        <v/>
      </c>
      <c r="J26" s="64"/>
      <c r="K26" s="64"/>
      <c r="L26" s="64"/>
      <c r="M26" s="66"/>
      <c r="N26" s="67" t="n">
        <f aca="false">('Junee Wheat · Phyto+Counts'!H26+'Junee Wheat · Phyto+Counts'!I26)*5</f>
        <v>90</v>
      </c>
      <c r="O26" s="68" t="str">
        <f aca="false">IF(I26="","",I26-N26)</f>
        <v/>
      </c>
    </row>
    <row r="27" customFormat="false" ht="31.5" hidden="false" customHeight="true" outlineLevel="0" collapsed="false">
      <c r="A27" s="63" t="n">
        <v>306</v>
      </c>
      <c r="B27" s="63" t="n">
        <v>3</v>
      </c>
      <c r="C27" s="63" t="n">
        <v>12</v>
      </c>
      <c r="D27" s="42" t="s">
        <v>58</v>
      </c>
      <c r="E27" s="42" t="s">
        <v>59</v>
      </c>
      <c r="F27" s="42" t="s">
        <v>20</v>
      </c>
      <c r="G27" s="64"/>
      <c r="H27" s="64"/>
      <c r="I27" s="65" t="str">
        <f aca="false">IF(COUNT(G27:H27)=2,(G27+H27)*5,"")</f>
        <v/>
      </c>
      <c r="J27" s="64"/>
      <c r="K27" s="64"/>
      <c r="L27" s="64"/>
      <c r="M27" s="66"/>
      <c r="N27" s="67" t="n">
        <f aca="false">('Junee Wheat · Phyto+Counts'!H27+'Junee Wheat · Phyto+Counts'!I27)*5</f>
        <v>200</v>
      </c>
      <c r="O27" s="68" t="str">
        <f aca="false">IF(I27="","",I27-N27)</f>
        <v/>
      </c>
    </row>
    <row r="28" customFormat="false" ht="31.5" hidden="false" customHeight="true" outlineLevel="0" collapsed="false">
      <c r="A28" s="63" t="n">
        <v>307</v>
      </c>
      <c r="B28" s="63" t="n">
        <v>3</v>
      </c>
      <c r="C28" s="63" t="n">
        <v>14</v>
      </c>
      <c r="D28" s="42" t="s">
        <v>60</v>
      </c>
      <c r="E28" s="42" t="s">
        <v>61</v>
      </c>
      <c r="F28" s="42" t="s">
        <v>20</v>
      </c>
      <c r="G28" s="64"/>
      <c r="H28" s="64"/>
      <c r="I28" s="65" t="str">
        <f aca="false">IF(COUNT(G28:H28)=2,(G28+H28)*5,"")</f>
        <v/>
      </c>
      <c r="J28" s="64"/>
      <c r="K28" s="64"/>
      <c r="L28" s="64"/>
      <c r="M28" s="66"/>
      <c r="N28" s="67" t="n">
        <f aca="false">('Junee Wheat · Phyto+Counts'!H28+'Junee Wheat · Phyto+Counts'!I28)*5</f>
        <v>100</v>
      </c>
      <c r="O28" s="68" t="str">
        <f aca="false">IF(I28="","",I28-N28)</f>
        <v/>
      </c>
    </row>
    <row r="29" customFormat="false" ht="31.5" hidden="false" customHeight="true" outlineLevel="0" collapsed="false">
      <c r="A29" s="63" t="n">
        <v>308</v>
      </c>
      <c r="B29" s="63" t="n">
        <v>3</v>
      </c>
      <c r="C29" s="63" t="n">
        <v>18</v>
      </c>
      <c r="D29" s="42" t="s">
        <v>62</v>
      </c>
      <c r="E29" s="42" t="s">
        <v>24</v>
      </c>
      <c r="F29" s="42" t="s">
        <v>22</v>
      </c>
      <c r="G29" s="64"/>
      <c r="H29" s="64"/>
      <c r="I29" s="65" t="str">
        <f aca="false">IF(COUNT(G29:H29)=2,(G29+H29)*5,"")</f>
        <v/>
      </c>
      <c r="J29" s="64"/>
      <c r="K29" s="64"/>
      <c r="L29" s="64"/>
      <c r="M29" s="66"/>
      <c r="N29" s="67" t="n">
        <f aca="false">('Junee Wheat · Phyto+Counts'!H29+'Junee Wheat · Phyto+Counts'!I29)*5</f>
        <v>40</v>
      </c>
      <c r="O29" s="68" t="str">
        <f aca="false">IF(I29="","",I29-N29)</f>
        <v/>
      </c>
    </row>
    <row r="30" customFormat="false" ht="6" hidden="false" customHeight="true" outlineLevel="0" collapsed="false"/>
    <row r="31" customFormat="false" ht="31.5" hidden="false" customHeight="true" outlineLevel="0" collapsed="false">
      <c r="A31" s="63" t="n">
        <v>401</v>
      </c>
      <c r="B31" s="63" t="n">
        <v>4</v>
      </c>
      <c r="C31" s="63" t="n">
        <v>25</v>
      </c>
      <c r="D31" s="42" t="s">
        <v>63</v>
      </c>
      <c r="E31" s="42" t="s">
        <v>64</v>
      </c>
      <c r="F31" s="42" t="s">
        <v>22</v>
      </c>
      <c r="G31" s="64"/>
      <c r="H31" s="64"/>
      <c r="I31" s="65" t="str">
        <f aca="false">IF(COUNT(G31:H31)=2,(G31+H31)*5,"")</f>
        <v/>
      </c>
      <c r="J31" s="64"/>
      <c r="K31" s="64"/>
      <c r="L31" s="64"/>
      <c r="M31" s="66"/>
      <c r="N31" s="67" t="n">
        <f aca="false">('Junee Wheat · Phyto+Counts'!H31+'Junee Wheat · Phyto+Counts'!I31)*5</f>
        <v>155</v>
      </c>
      <c r="O31" s="68" t="str">
        <f aca="false">IF(I31="","",I31-N31)</f>
        <v/>
      </c>
    </row>
    <row r="32" customFormat="false" ht="31.5" hidden="false" customHeight="true" outlineLevel="0" collapsed="false">
      <c r="A32" s="63" t="n">
        <v>402</v>
      </c>
      <c r="B32" s="63" t="n">
        <v>4</v>
      </c>
      <c r="C32" s="63" t="n">
        <v>6</v>
      </c>
      <c r="D32" s="42" t="s">
        <v>65</v>
      </c>
      <c r="E32" s="42" t="s">
        <v>42</v>
      </c>
      <c r="F32" s="42" t="s">
        <v>20</v>
      </c>
      <c r="G32" s="64"/>
      <c r="H32" s="64"/>
      <c r="I32" s="65" t="str">
        <f aca="false">IF(COUNT(G32:H32)=2,(G32+H32)*5,"")</f>
        <v/>
      </c>
      <c r="J32" s="64"/>
      <c r="K32" s="64"/>
      <c r="L32" s="64"/>
      <c r="M32" s="66"/>
      <c r="N32" s="67" t="n">
        <f aca="false">('Junee Wheat · Phyto+Counts'!H32+'Junee Wheat · Phyto+Counts'!I32)*5</f>
        <v>270</v>
      </c>
      <c r="O32" s="68" t="str">
        <f aca="false">IF(I32="","",I32-N32)</f>
        <v/>
      </c>
    </row>
    <row r="33" customFormat="false" ht="31.5" hidden="false" customHeight="true" outlineLevel="0" collapsed="false">
      <c r="A33" s="63" t="n">
        <v>403</v>
      </c>
      <c r="B33" s="63" t="n">
        <v>4</v>
      </c>
      <c r="C33" s="63" t="n">
        <v>32</v>
      </c>
      <c r="D33" s="42" t="s">
        <v>66</v>
      </c>
      <c r="E33" s="42" t="s">
        <v>37</v>
      </c>
      <c r="F33" s="42" t="s">
        <v>20</v>
      </c>
      <c r="G33" s="64"/>
      <c r="H33" s="64"/>
      <c r="I33" s="65" t="str">
        <f aca="false">IF(COUNT(G33:H33)=2,(G33+H33)*5,"")</f>
        <v/>
      </c>
      <c r="J33" s="64"/>
      <c r="K33" s="64"/>
      <c r="L33" s="64"/>
      <c r="M33" s="66"/>
      <c r="N33" s="67" t="n">
        <f aca="false">('Junee Wheat · Phyto+Counts'!H33+'Junee Wheat · Phyto+Counts'!I33)*5</f>
        <v>130</v>
      </c>
      <c r="O33" s="68" t="str">
        <f aca="false">IF(I33="","",I33-N33)</f>
        <v/>
      </c>
    </row>
    <row r="34" customFormat="false" ht="31.5" hidden="false" customHeight="true" outlineLevel="0" collapsed="false">
      <c r="A34" s="63" t="n">
        <v>404</v>
      </c>
      <c r="B34" s="63" t="n">
        <v>4</v>
      </c>
      <c r="C34" s="63" t="n">
        <v>4</v>
      </c>
      <c r="D34" s="42" t="s">
        <v>67</v>
      </c>
      <c r="E34" s="42" t="s">
        <v>68</v>
      </c>
      <c r="F34" s="42" t="s">
        <v>20</v>
      </c>
      <c r="G34" s="64"/>
      <c r="H34" s="64"/>
      <c r="I34" s="65" t="str">
        <f aca="false">IF(COUNT(G34:H34)=2,(G34+H34)*5,"")</f>
        <v/>
      </c>
      <c r="J34" s="64"/>
      <c r="K34" s="64"/>
      <c r="L34" s="64"/>
      <c r="M34" s="66"/>
      <c r="N34" s="67" t="n">
        <f aca="false">('Junee Wheat · Phyto+Counts'!H34+'Junee Wheat · Phyto+Counts'!I34)*5</f>
        <v>100</v>
      </c>
      <c r="O34" s="68" t="str">
        <f aca="false">IF(I34="","",I34-N34)</f>
        <v/>
      </c>
    </row>
    <row r="35" customFormat="false" ht="31.5" hidden="false" customHeight="true" outlineLevel="0" collapsed="false">
      <c r="A35" s="63" t="n">
        <v>405</v>
      </c>
      <c r="B35" s="63" t="n">
        <v>4</v>
      </c>
      <c r="C35" s="63" t="n">
        <v>19</v>
      </c>
      <c r="D35" s="42" t="s">
        <v>70</v>
      </c>
      <c r="E35" s="42" t="s">
        <v>24</v>
      </c>
      <c r="F35" s="42" t="s">
        <v>54</v>
      </c>
      <c r="G35" s="64"/>
      <c r="H35" s="64"/>
      <c r="I35" s="65" t="str">
        <f aca="false">IF(COUNT(G35:H35)=2,(G35+H35)*5,"")</f>
        <v/>
      </c>
      <c r="J35" s="64"/>
      <c r="K35" s="64"/>
      <c r="L35" s="64"/>
      <c r="M35" s="66"/>
      <c r="N35" s="67" t="n">
        <f aca="false">('Junee Wheat · Phyto+Counts'!H35+'Junee Wheat · Phyto+Counts'!I35)*5</f>
        <v>235</v>
      </c>
      <c r="O35" s="68" t="str">
        <f aca="false">IF(I35="","",I35-N35)</f>
        <v/>
      </c>
    </row>
    <row r="36" customFormat="false" ht="31.5" hidden="false" customHeight="true" outlineLevel="0" collapsed="false">
      <c r="A36" s="69" t="n">
        <v>406</v>
      </c>
      <c r="B36" s="69" t="n">
        <v>4</v>
      </c>
      <c r="C36" s="69" t="n">
        <v>1</v>
      </c>
      <c r="D36" s="70" t="s">
        <v>71</v>
      </c>
      <c r="E36" s="70" t="s">
        <v>20</v>
      </c>
      <c r="F36" s="70" t="s">
        <v>20</v>
      </c>
      <c r="G36" s="71"/>
      <c r="H36" s="71"/>
      <c r="I36" s="72" t="str">
        <f aca="false">IF(COUNT(G36:H36)=2,(G36+H36)*5,"")</f>
        <v/>
      </c>
      <c r="J36" s="71"/>
      <c r="K36" s="71"/>
      <c r="L36" s="71"/>
      <c r="M36" s="73"/>
      <c r="N36" s="67" t="n">
        <f aca="false">('Junee Wheat · Phyto+Counts'!H36+'Junee Wheat · Phyto+Counts'!I36)*5</f>
        <v>1030</v>
      </c>
      <c r="O36" s="68" t="str">
        <f aca="false">IF(I36="","",I36-N36)</f>
        <v/>
      </c>
    </row>
    <row r="37" customFormat="false" ht="31.5" hidden="false" customHeight="true" outlineLevel="0" collapsed="false">
      <c r="A37" s="63" t="n">
        <v>407</v>
      </c>
      <c r="B37" s="63" t="n">
        <v>4</v>
      </c>
      <c r="C37" s="63" t="n">
        <v>16</v>
      </c>
      <c r="D37" s="42" t="s">
        <v>73</v>
      </c>
      <c r="E37" s="42" t="s">
        <v>42</v>
      </c>
      <c r="F37" s="42" t="s">
        <v>27</v>
      </c>
      <c r="G37" s="64"/>
      <c r="H37" s="64"/>
      <c r="I37" s="65" t="str">
        <f aca="false">IF(COUNT(G37:H37)=2,(G37+H37)*5,"")</f>
        <v/>
      </c>
      <c r="J37" s="64"/>
      <c r="K37" s="64"/>
      <c r="L37" s="64"/>
      <c r="M37" s="66"/>
      <c r="N37" s="67" t="n">
        <f aca="false">('Junee Wheat · Phyto+Counts'!H37+'Junee Wheat · Phyto+Counts'!I37)*5</f>
        <v>165</v>
      </c>
      <c r="O37" s="68" t="str">
        <f aca="false">IF(I37="","",I37-N37)</f>
        <v/>
      </c>
    </row>
    <row r="38" customFormat="false" ht="31.5" hidden="false" customHeight="true" outlineLevel="0" collapsed="false">
      <c r="A38" s="63" t="n">
        <v>408</v>
      </c>
      <c r="B38" s="63" t="n">
        <v>4</v>
      </c>
      <c r="C38" s="63" t="n">
        <v>28</v>
      </c>
      <c r="D38" s="42" t="s">
        <v>74</v>
      </c>
      <c r="E38" s="42" t="s">
        <v>20</v>
      </c>
      <c r="F38" s="42" t="s">
        <v>75</v>
      </c>
      <c r="G38" s="64"/>
      <c r="H38" s="64"/>
      <c r="I38" s="65" t="str">
        <f aca="false">IF(COUNT(G38:H38)=2,(G38+H38)*5,"")</f>
        <v/>
      </c>
      <c r="J38" s="64"/>
      <c r="K38" s="64"/>
      <c r="L38" s="64"/>
      <c r="M38" s="66"/>
      <c r="N38" s="67" t="n">
        <f aca="false">('Junee Wheat · Phyto+Counts'!H38+'Junee Wheat · Phyto+Counts'!I38)*5</f>
        <v>200</v>
      </c>
      <c r="O38" s="68" t="str">
        <f aca="false">IF(I38="","",I38-N38)</f>
        <v/>
      </c>
    </row>
    <row r="39" customFormat="false" ht="6" hidden="false" customHeight="true" outlineLevel="0" collapsed="false"/>
    <row r="40" customFormat="false" ht="31.5" hidden="false" customHeight="true" outlineLevel="0" collapsed="false">
      <c r="A40" s="63" t="n">
        <v>501</v>
      </c>
      <c r="B40" s="63" t="n">
        <v>5</v>
      </c>
      <c r="C40" s="63" t="n">
        <v>12</v>
      </c>
      <c r="D40" s="42" t="s">
        <v>58</v>
      </c>
      <c r="E40" s="42" t="s">
        <v>59</v>
      </c>
      <c r="F40" s="42" t="s">
        <v>20</v>
      </c>
      <c r="G40" s="64"/>
      <c r="H40" s="64"/>
      <c r="I40" s="65" t="str">
        <f aca="false">IF(COUNT(G40:H40)=2,(G40+H40)*5,"")</f>
        <v/>
      </c>
      <c r="J40" s="64"/>
      <c r="K40" s="64"/>
      <c r="L40" s="64"/>
      <c r="M40" s="66"/>
      <c r="N40" s="67" t="n">
        <f aca="false">('Junee Wheat · Phyto+Counts'!H40+'Junee Wheat · Phyto+Counts'!I40)*5</f>
        <v>90</v>
      </c>
      <c r="O40" s="68" t="str">
        <f aca="false">IF(I40="","",I40-N40)</f>
        <v/>
      </c>
    </row>
    <row r="41" customFormat="false" ht="31.5" hidden="false" customHeight="true" outlineLevel="0" collapsed="false">
      <c r="A41" s="63" t="n">
        <v>502</v>
      </c>
      <c r="B41" s="63" t="n">
        <v>5</v>
      </c>
      <c r="C41" s="63" t="n">
        <v>21</v>
      </c>
      <c r="D41" s="42" t="s">
        <v>40</v>
      </c>
      <c r="E41" s="42" t="s">
        <v>32</v>
      </c>
      <c r="F41" s="42" t="s">
        <v>20</v>
      </c>
      <c r="G41" s="64"/>
      <c r="H41" s="64"/>
      <c r="I41" s="65" t="str">
        <f aca="false">IF(COUNT(G41:H41)=2,(G41+H41)*5,"")</f>
        <v/>
      </c>
      <c r="J41" s="64"/>
      <c r="K41" s="64"/>
      <c r="L41" s="64"/>
      <c r="M41" s="66"/>
      <c r="N41" s="67" t="n">
        <f aca="false">('Junee Wheat · Phyto+Counts'!H41+'Junee Wheat · Phyto+Counts'!I41)*5</f>
        <v>110</v>
      </c>
      <c r="O41" s="68" t="str">
        <f aca="false">IF(I41="","",I41-N41)</f>
        <v/>
      </c>
    </row>
    <row r="42" customFormat="false" ht="31.5" hidden="false" customHeight="true" outlineLevel="0" collapsed="false">
      <c r="A42" s="63" t="n">
        <v>503</v>
      </c>
      <c r="B42" s="63" t="n">
        <v>5</v>
      </c>
      <c r="C42" s="63" t="n">
        <v>6</v>
      </c>
      <c r="D42" s="42" t="s">
        <v>65</v>
      </c>
      <c r="E42" s="42" t="s">
        <v>42</v>
      </c>
      <c r="F42" s="42" t="s">
        <v>20</v>
      </c>
      <c r="G42" s="64"/>
      <c r="H42" s="64"/>
      <c r="I42" s="65" t="str">
        <f aca="false">IF(COUNT(G42:H42)=2,(G42+H42)*5,"")</f>
        <v/>
      </c>
      <c r="J42" s="64"/>
      <c r="K42" s="64"/>
      <c r="L42" s="64"/>
      <c r="M42" s="66"/>
      <c r="N42" s="67" t="n">
        <f aca="false">('Junee Wheat · Phyto+Counts'!H42+'Junee Wheat · Phyto+Counts'!I42)*5</f>
        <v>115</v>
      </c>
      <c r="O42" s="68" t="str">
        <f aca="false">IF(I42="","",I42-N42)</f>
        <v/>
      </c>
    </row>
    <row r="43" customFormat="false" ht="31.5" hidden="false" customHeight="true" outlineLevel="0" collapsed="false">
      <c r="A43" s="63" t="n">
        <v>504</v>
      </c>
      <c r="B43" s="63" t="n">
        <v>5</v>
      </c>
      <c r="C43" s="63" t="n">
        <v>25</v>
      </c>
      <c r="D43" s="42" t="s">
        <v>63</v>
      </c>
      <c r="E43" s="42" t="s">
        <v>64</v>
      </c>
      <c r="F43" s="42" t="s">
        <v>22</v>
      </c>
      <c r="G43" s="64"/>
      <c r="H43" s="64"/>
      <c r="I43" s="65" t="str">
        <f aca="false">IF(COUNT(G43:H43)=2,(G43+H43)*5,"")</f>
        <v/>
      </c>
      <c r="J43" s="64"/>
      <c r="K43" s="64"/>
      <c r="L43" s="64"/>
      <c r="M43" s="66"/>
      <c r="N43" s="67" t="n">
        <f aca="false">('Junee Wheat · Phyto+Counts'!H43+'Junee Wheat · Phyto+Counts'!I43)*5</f>
        <v>215</v>
      </c>
      <c r="O43" s="68" t="str">
        <f aca="false">IF(I43="","",I43-N43)</f>
        <v/>
      </c>
    </row>
    <row r="44" customFormat="false" ht="31.5" hidden="false" customHeight="true" outlineLevel="0" collapsed="false">
      <c r="A44" s="63" t="n">
        <v>505</v>
      </c>
      <c r="B44" s="63" t="n">
        <v>5</v>
      </c>
      <c r="C44" s="63" t="n">
        <v>23</v>
      </c>
      <c r="D44" s="42" t="s">
        <v>46</v>
      </c>
      <c r="E44" s="42" t="s">
        <v>32</v>
      </c>
      <c r="F44" s="42" t="s">
        <v>22</v>
      </c>
      <c r="G44" s="64"/>
      <c r="H44" s="64"/>
      <c r="I44" s="65" t="str">
        <f aca="false">IF(COUNT(G44:H44)=2,(G44+H44)*5,"")</f>
        <v/>
      </c>
      <c r="J44" s="64"/>
      <c r="K44" s="64"/>
      <c r="L44" s="64"/>
      <c r="M44" s="66"/>
      <c r="N44" s="67" t="n">
        <f aca="false">('Junee Wheat · Phyto+Counts'!H44+'Junee Wheat · Phyto+Counts'!I44)*5</f>
        <v>140</v>
      </c>
      <c r="O44" s="68" t="str">
        <f aca="false">IF(I44="","",I44-N44)</f>
        <v/>
      </c>
    </row>
    <row r="45" customFormat="false" ht="31.5" hidden="false" customHeight="true" outlineLevel="0" collapsed="false">
      <c r="A45" s="63" t="n">
        <v>506</v>
      </c>
      <c r="B45" s="63" t="n">
        <v>5</v>
      </c>
      <c r="C45" s="63" t="n">
        <v>24</v>
      </c>
      <c r="D45" s="42" t="s">
        <v>23</v>
      </c>
      <c r="E45" s="42" t="s">
        <v>20</v>
      </c>
      <c r="F45" s="42" t="s">
        <v>24</v>
      </c>
      <c r="G45" s="64"/>
      <c r="H45" s="64"/>
      <c r="I45" s="65" t="str">
        <f aca="false">IF(COUNT(G45:H45)=2,(G45+H45)*5,"")</f>
        <v/>
      </c>
      <c r="J45" s="64"/>
      <c r="K45" s="64"/>
      <c r="L45" s="64"/>
      <c r="M45" s="66"/>
      <c r="N45" s="67" t="n">
        <f aca="false">('Junee Wheat · Phyto+Counts'!H45+'Junee Wheat · Phyto+Counts'!I45)*5</f>
        <v>250</v>
      </c>
      <c r="O45" s="68" t="str">
        <f aca="false">IF(I45="","",I45-N45)</f>
        <v/>
      </c>
    </row>
    <row r="46" customFormat="false" ht="31.5" hidden="false" customHeight="true" outlineLevel="0" collapsed="false">
      <c r="A46" s="63" t="n">
        <v>507</v>
      </c>
      <c r="B46" s="63" t="n">
        <v>5</v>
      </c>
      <c r="C46" s="63" t="n">
        <v>18</v>
      </c>
      <c r="D46" s="42" t="s">
        <v>62</v>
      </c>
      <c r="E46" s="42" t="s">
        <v>24</v>
      </c>
      <c r="F46" s="42" t="s">
        <v>22</v>
      </c>
      <c r="G46" s="64"/>
      <c r="H46" s="64"/>
      <c r="I46" s="65" t="str">
        <f aca="false">IF(COUNT(G46:H46)=2,(G46+H46)*5,"")</f>
        <v/>
      </c>
      <c r="J46" s="64"/>
      <c r="K46" s="64"/>
      <c r="L46" s="64"/>
      <c r="M46" s="66"/>
      <c r="N46" s="67" t="n">
        <f aca="false">('Junee Wheat · Phyto+Counts'!H46+'Junee Wheat · Phyto+Counts'!I46)*5</f>
        <v>170</v>
      </c>
      <c r="O46" s="68" t="str">
        <f aca="false">IF(I46="","",I46-N46)</f>
        <v/>
      </c>
    </row>
    <row r="47" customFormat="false" ht="31.5" hidden="false" customHeight="true" outlineLevel="0" collapsed="false">
      <c r="A47" s="63" t="n">
        <v>508</v>
      </c>
      <c r="B47" s="63" t="n">
        <v>5</v>
      </c>
      <c r="C47" s="63" t="n">
        <v>29</v>
      </c>
      <c r="D47" s="42" t="s">
        <v>38</v>
      </c>
      <c r="E47" s="42" t="s">
        <v>39</v>
      </c>
      <c r="F47" s="42" t="s">
        <v>20</v>
      </c>
      <c r="G47" s="64"/>
      <c r="H47" s="64"/>
      <c r="I47" s="65" t="str">
        <f aca="false">IF(COUNT(G47:H47)=2,(G47+H47)*5,"")</f>
        <v/>
      </c>
      <c r="J47" s="64"/>
      <c r="K47" s="64"/>
      <c r="L47" s="64"/>
      <c r="M47" s="66"/>
      <c r="N47" s="67" t="n">
        <f aca="false">('Junee Wheat · Phyto+Counts'!H47+'Junee Wheat · Phyto+Counts'!I47)*5</f>
        <v>385</v>
      </c>
      <c r="O47" s="68" t="str">
        <f aca="false">IF(I47="","",I47-N47)</f>
        <v/>
      </c>
    </row>
    <row r="48" customFormat="false" ht="6" hidden="false" customHeight="true" outlineLevel="0" collapsed="false"/>
    <row r="49" customFormat="false" ht="31.5" hidden="false" customHeight="true" outlineLevel="0" collapsed="false">
      <c r="A49" s="63" t="n">
        <v>601</v>
      </c>
      <c r="B49" s="63" t="n">
        <v>6</v>
      </c>
      <c r="C49" s="63" t="n">
        <v>17</v>
      </c>
      <c r="D49" s="42" t="s">
        <v>25</v>
      </c>
      <c r="E49" s="42" t="s">
        <v>26</v>
      </c>
      <c r="F49" s="42" t="s">
        <v>27</v>
      </c>
      <c r="G49" s="64"/>
      <c r="H49" s="64"/>
      <c r="I49" s="65" t="str">
        <f aca="false">IF(COUNT(G49:H49)=2,(G49+H49)*5,"")</f>
        <v/>
      </c>
      <c r="J49" s="64"/>
      <c r="K49" s="64"/>
      <c r="L49" s="64"/>
      <c r="M49" s="66"/>
      <c r="N49" s="67" t="n">
        <f aca="false">('Junee Wheat · Phyto+Counts'!H49+'Junee Wheat · Phyto+Counts'!I49)*5</f>
        <v>305</v>
      </c>
      <c r="O49" s="68" t="str">
        <f aca="false">IF(I49="","",I49-N49)</f>
        <v/>
      </c>
    </row>
    <row r="50" customFormat="false" ht="31.5" hidden="false" customHeight="true" outlineLevel="0" collapsed="false">
      <c r="A50" s="69" t="n">
        <v>602</v>
      </c>
      <c r="B50" s="69" t="n">
        <v>6</v>
      </c>
      <c r="C50" s="69" t="n">
        <v>1</v>
      </c>
      <c r="D50" s="70" t="s">
        <v>71</v>
      </c>
      <c r="E50" s="70" t="s">
        <v>20</v>
      </c>
      <c r="F50" s="70" t="s">
        <v>20</v>
      </c>
      <c r="G50" s="71"/>
      <c r="H50" s="71"/>
      <c r="I50" s="72" t="str">
        <f aca="false">IF(COUNT(G50:H50)=2,(G50+H50)*5,"")</f>
        <v/>
      </c>
      <c r="J50" s="71"/>
      <c r="K50" s="71"/>
      <c r="L50" s="71"/>
      <c r="M50" s="73"/>
      <c r="N50" s="67" t="n">
        <f aca="false">('Junee Wheat · Phyto+Counts'!H50+'Junee Wheat · Phyto+Counts'!I50)*5</f>
        <v>445</v>
      </c>
      <c r="O50" s="68" t="str">
        <f aca="false">IF(I50="","",I50-N50)</f>
        <v/>
      </c>
    </row>
    <row r="51" customFormat="false" ht="31.5" hidden="false" customHeight="true" outlineLevel="0" collapsed="false">
      <c r="A51" s="63" t="n">
        <v>603</v>
      </c>
      <c r="B51" s="63" t="n">
        <v>6</v>
      </c>
      <c r="C51" s="63" t="n">
        <v>32</v>
      </c>
      <c r="D51" s="42" t="s">
        <v>66</v>
      </c>
      <c r="E51" s="42" t="s">
        <v>37</v>
      </c>
      <c r="F51" s="42" t="s">
        <v>20</v>
      </c>
      <c r="G51" s="64"/>
      <c r="H51" s="64"/>
      <c r="I51" s="65" t="str">
        <f aca="false">IF(COUNT(G51:H51)=2,(G51+H51)*5,"")</f>
        <v/>
      </c>
      <c r="J51" s="64"/>
      <c r="K51" s="64"/>
      <c r="L51" s="64"/>
      <c r="M51" s="66"/>
      <c r="N51" s="67" t="n">
        <f aca="false">('Junee Wheat · Phyto+Counts'!H51+'Junee Wheat · Phyto+Counts'!I51)*5</f>
        <v>190</v>
      </c>
      <c r="O51" s="68" t="str">
        <f aca="false">IF(I51="","",I51-N51)</f>
        <v/>
      </c>
    </row>
    <row r="52" customFormat="false" ht="31.5" hidden="false" customHeight="true" outlineLevel="0" collapsed="false">
      <c r="A52" s="63" t="n">
        <v>604</v>
      </c>
      <c r="B52" s="63" t="n">
        <v>6</v>
      </c>
      <c r="C52" s="63" t="n">
        <v>10</v>
      </c>
      <c r="D52" s="42" t="s">
        <v>50</v>
      </c>
      <c r="E52" s="42" t="s">
        <v>51</v>
      </c>
      <c r="F52" s="42" t="s">
        <v>20</v>
      </c>
      <c r="G52" s="64"/>
      <c r="H52" s="64"/>
      <c r="I52" s="65" t="str">
        <f aca="false">IF(COUNT(G52:H52)=2,(G52+H52)*5,"")</f>
        <v/>
      </c>
      <c r="J52" s="64"/>
      <c r="K52" s="64"/>
      <c r="L52" s="64"/>
      <c r="M52" s="66"/>
      <c r="N52" s="67" t="n">
        <f aca="false">('Junee Wheat · Phyto+Counts'!H52+'Junee Wheat · Phyto+Counts'!I52)*5</f>
        <v>75</v>
      </c>
      <c r="O52" s="68" t="str">
        <f aca="false">IF(I52="","",I52-N52)</f>
        <v/>
      </c>
    </row>
    <row r="53" customFormat="false" ht="31.5" hidden="false" customHeight="true" outlineLevel="0" collapsed="false">
      <c r="A53" s="63" t="n">
        <v>605</v>
      </c>
      <c r="B53" s="63" t="n">
        <v>6</v>
      </c>
      <c r="C53" s="63" t="n">
        <v>30</v>
      </c>
      <c r="D53" s="42" t="s">
        <v>47</v>
      </c>
      <c r="E53" s="42" t="s">
        <v>48</v>
      </c>
      <c r="F53" s="42" t="s">
        <v>49</v>
      </c>
      <c r="G53" s="64"/>
      <c r="H53" s="64"/>
      <c r="I53" s="65" t="str">
        <f aca="false">IF(COUNT(G53:H53)=2,(G53+H53)*5,"")</f>
        <v/>
      </c>
      <c r="J53" s="64"/>
      <c r="K53" s="64"/>
      <c r="L53" s="64"/>
      <c r="M53" s="66"/>
      <c r="N53" s="67" t="n">
        <f aca="false">('Junee Wheat · Phyto+Counts'!H53+'Junee Wheat · Phyto+Counts'!I53)*5</f>
        <v>190</v>
      </c>
      <c r="O53" s="68" t="str">
        <f aca="false">IF(I53="","",I53-N53)</f>
        <v/>
      </c>
    </row>
    <row r="54" customFormat="false" ht="31.5" hidden="false" customHeight="true" outlineLevel="0" collapsed="false">
      <c r="A54" s="63" t="n">
        <v>606</v>
      </c>
      <c r="B54" s="63" t="n">
        <v>6</v>
      </c>
      <c r="C54" s="63" t="n">
        <v>11</v>
      </c>
      <c r="D54" s="42" t="s">
        <v>28</v>
      </c>
      <c r="E54" s="42" t="s">
        <v>29</v>
      </c>
      <c r="F54" s="42" t="s">
        <v>20</v>
      </c>
      <c r="G54" s="64"/>
      <c r="H54" s="64"/>
      <c r="I54" s="65" t="str">
        <f aca="false">IF(COUNT(G54:H54)=2,(G54+H54)*5,"")</f>
        <v/>
      </c>
      <c r="J54" s="64"/>
      <c r="K54" s="64"/>
      <c r="L54" s="64"/>
      <c r="M54" s="66"/>
      <c r="N54" s="67" t="n">
        <f aca="false">('Junee Wheat · Phyto+Counts'!H54+'Junee Wheat · Phyto+Counts'!I54)*5</f>
        <v>170</v>
      </c>
      <c r="O54" s="68" t="str">
        <f aca="false">IF(I54="","",I54-N54)</f>
        <v/>
      </c>
    </row>
    <row r="55" customFormat="false" ht="31.5" hidden="false" customHeight="true" outlineLevel="0" collapsed="false">
      <c r="A55" s="63" t="n">
        <v>607</v>
      </c>
      <c r="B55" s="63" t="n">
        <v>6</v>
      </c>
      <c r="C55" s="63" t="n">
        <v>14</v>
      </c>
      <c r="D55" s="42" t="s">
        <v>60</v>
      </c>
      <c r="E55" s="42" t="s">
        <v>61</v>
      </c>
      <c r="F55" s="42" t="s">
        <v>20</v>
      </c>
      <c r="G55" s="64"/>
      <c r="H55" s="64"/>
      <c r="I55" s="65" t="str">
        <f aca="false">IF(COUNT(G55:H55)=2,(G55+H55)*5,"")</f>
        <v/>
      </c>
      <c r="J55" s="64"/>
      <c r="K55" s="64"/>
      <c r="L55" s="64"/>
      <c r="M55" s="66"/>
      <c r="N55" s="67" t="n">
        <f aca="false">('Junee Wheat · Phyto+Counts'!H55+'Junee Wheat · Phyto+Counts'!I55)*5</f>
        <v>225</v>
      </c>
      <c r="O55" s="68" t="str">
        <f aca="false">IF(I55="","",I55-N55)</f>
        <v/>
      </c>
    </row>
    <row r="56" customFormat="false" ht="31.5" hidden="false" customHeight="true" outlineLevel="0" collapsed="false">
      <c r="A56" s="63" t="n">
        <v>608</v>
      </c>
      <c r="B56" s="63" t="n">
        <v>6</v>
      </c>
      <c r="C56" s="63" t="n">
        <v>5</v>
      </c>
      <c r="D56" s="42" t="s">
        <v>52</v>
      </c>
      <c r="E56" s="42" t="s">
        <v>24</v>
      </c>
      <c r="F56" s="42" t="s">
        <v>20</v>
      </c>
      <c r="G56" s="64"/>
      <c r="H56" s="64"/>
      <c r="I56" s="65" t="str">
        <f aca="false">IF(COUNT(G56:H56)=2,(G56+H56)*5,"")</f>
        <v/>
      </c>
      <c r="J56" s="64"/>
      <c r="K56" s="64"/>
      <c r="L56" s="64"/>
      <c r="M56" s="66"/>
      <c r="N56" s="67" t="n">
        <f aca="false">('Junee Wheat · Phyto+Counts'!H56+'Junee Wheat · Phyto+Counts'!I56)*5</f>
        <v>250</v>
      </c>
      <c r="O56" s="68" t="str">
        <f aca="false">IF(I56="","",I56-N56)</f>
        <v/>
      </c>
    </row>
    <row r="57" customFormat="false" ht="6" hidden="false" customHeight="true" outlineLevel="0" collapsed="false"/>
    <row r="58" customFormat="false" ht="31.5" hidden="false" customHeight="true" outlineLevel="0" collapsed="false">
      <c r="A58" s="63" t="n">
        <v>701</v>
      </c>
      <c r="B58" s="63" t="n">
        <v>7</v>
      </c>
      <c r="C58" s="63" t="n">
        <v>16</v>
      </c>
      <c r="D58" s="42" t="s">
        <v>73</v>
      </c>
      <c r="E58" s="42" t="s">
        <v>42</v>
      </c>
      <c r="F58" s="42" t="s">
        <v>27</v>
      </c>
      <c r="G58" s="64"/>
      <c r="H58" s="64"/>
      <c r="I58" s="65" t="str">
        <f aca="false">IF(COUNT(G58:H58)=2,(G58+H58)*5,"")</f>
        <v/>
      </c>
      <c r="J58" s="64"/>
      <c r="K58" s="64"/>
      <c r="L58" s="64"/>
      <c r="M58" s="66"/>
      <c r="N58" s="67" t="n">
        <f aca="false">('Junee Wheat · Phyto+Counts'!H58+'Junee Wheat · Phyto+Counts'!I58)*5</f>
        <v>175</v>
      </c>
      <c r="O58" s="68" t="str">
        <f aca="false">IF(I58="","",I58-N58)</f>
        <v/>
      </c>
    </row>
    <row r="59" customFormat="false" ht="31.5" hidden="false" customHeight="true" outlineLevel="0" collapsed="false">
      <c r="A59" s="63" t="n">
        <v>702</v>
      </c>
      <c r="B59" s="63" t="n">
        <v>7</v>
      </c>
      <c r="C59" s="63" t="n">
        <v>22</v>
      </c>
      <c r="D59" s="42" t="s">
        <v>34</v>
      </c>
      <c r="E59" s="42" t="s">
        <v>35</v>
      </c>
      <c r="F59" s="42" t="s">
        <v>20</v>
      </c>
      <c r="G59" s="64"/>
      <c r="H59" s="64"/>
      <c r="I59" s="65" t="str">
        <f aca="false">IF(COUNT(G59:H59)=2,(G59+H59)*5,"")</f>
        <v/>
      </c>
      <c r="J59" s="64"/>
      <c r="K59" s="64"/>
      <c r="L59" s="64"/>
      <c r="M59" s="66"/>
      <c r="N59" s="67" t="n">
        <f aca="false">('Junee Wheat · Phyto+Counts'!H59+'Junee Wheat · Phyto+Counts'!I59)*5</f>
        <v>85</v>
      </c>
      <c r="O59" s="68" t="str">
        <f aca="false">IF(I59="","",I59-N59)</f>
        <v/>
      </c>
    </row>
    <row r="60" customFormat="false" ht="31.5" hidden="false" customHeight="true" outlineLevel="0" collapsed="false">
      <c r="A60" s="63" t="n">
        <v>703</v>
      </c>
      <c r="B60" s="63" t="n">
        <v>7</v>
      </c>
      <c r="C60" s="63" t="n">
        <v>31</v>
      </c>
      <c r="D60" s="42" t="s">
        <v>31</v>
      </c>
      <c r="E60" s="42" t="s">
        <v>32</v>
      </c>
      <c r="F60" s="42" t="s">
        <v>33</v>
      </c>
      <c r="G60" s="64"/>
      <c r="H60" s="64"/>
      <c r="I60" s="65" t="str">
        <f aca="false">IF(COUNT(G60:H60)=2,(G60+H60)*5,"")</f>
        <v/>
      </c>
      <c r="J60" s="64"/>
      <c r="K60" s="64"/>
      <c r="L60" s="64"/>
      <c r="M60" s="66"/>
      <c r="N60" s="67" t="n">
        <f aca="false">('Junee Wheat · Phyto+Counts'!H60+'Junee Wheat · Phyto+Counts'!I60)*5</f>
        <v>55</v>
      </c>
      <c r="O60" s="68" t="str">
        <f aca="false">IF(I60="","",I60-N60)</f>
        <v/>
      </c>
    </row>
    <row r="61" customFormat="false" ht="31.5" hidden="false" customHeight="true" outlineLevel="0" collapsed="false">
      <c r="A61" s="63" t="n">
        <v>704</v>
      </c>
      <c r="B61" s="63" t="n">
        <v>7</v>
      </c>
      <c r="C61" s="63" t="n">
        <v>4</v>
      </c>
      <c r="D61" s="42" t="s">
        <v>67</v>
      </c>
      <c r="E61" s="42" t="s">
        <v>68</v>
      </c>
      <c r="F61" s="42" t="s">
        <v>20</v>
      </c>
      <c r="G61" s="64"/>
      <c r="H61" s="64"/>
      <c r="I61" s="65" t="str">
        <f aca="false">IF(COUNT(G61:H61)=2,(G61+H61)*5,"")</f>
        <v/>
      </c>
      <c r="J61" s="64"/>
      <c r="K61" s="64"/>
      <c r="L61" s="64"/>
      <c r="M61" s="66"/>
      <c r="N61" s="67" t="n">
        <f aca="false">('Junee Wheat · Phyto+Counts'!H61+'Junee Wheat · Phyto+Counts'!I61)*5</f>
        <v>65</v>
      </c>
      <c r="O61" s="68" t="str">
        <f aca="false">IF(I61="","",I61-N61)</f>
        <v/>
      </c>
    </row>
    <row r="62" customFormat="false" ht="31.5" hidden="false" customHeight="true" outlineLevel="0" collapsed="false">
      <c r="A62" s="63" t="n">
        <v>705</v>
      </c>
      <c r="B62" s="63" t="n">
        <v>7</v>
      </c>
      <c r="C62" s="63" t="n">
        <v>26</v>
      </c>
      <c r="D62" s="42" t="s">
        <v>36</v>
      </c>
      <c r="E62" s="42" t="s">
        <v>37</v>
      </c>
      <c r="F62" s="42" t="s">
        <v>20</v>
      </c>
      <c r="G62" s="64"/>
      <c r="H62" s="64"/>
      <c r="I62" s="65" t="str">
        <f aca="false">IF(COUNT(G62:H62)=2,(G62+H62)*5,"")</f>
        <v/>
      </c>
      <c r="J62" s="64"/>
      <c r="K62" s="64"/>
      <c r="L62" s="64"/>
      <c r="M62" s="66"/>
      <c r="N62" s="67" t="n">
        <f aca="false">('Junee Wheat · Phyto+Counts'!H62+'Junee Wheat · Phyto+Counts'!I62)*5</f>
        <v>95</v>
      </c>
      <c r="O62" s="68" t="str">
        <f aca="false">IF(I62="","",I62-N62)</f>
        <v/>
      </c>
    </row>
    <row r="63" customFormat="false" ht="31.5" hidden="false" customHeight="true" outlineLevel="0" collapsed="false">
      <c r="A63" s="63" t="n">
        <v>706</v>
      </c>
      <c r="B63" s="63" t="n">
        <v>7</v>
      </c>
      <c r="C63" s="63" t="n">
        <v>7</v>
      </c>
      <c r="D63" s="42" t="s">
        <v>18</v>
      </c>
      <c r="E63" s="42" t="s">
        <v>19</v>
      </c>
      <c r="F63" s="42" t="s">
        <v>20</v>
      </c>
      <c r="G63" s="64"/>
      <c r="H63" s="64"/>
      <c r="I63" s="65" t="str">
        <f aca="false">IF(COUNT(G63:H63)=2,(G63+H63)*5,"")</f>
        <v/>
      </c>
      <c r="J63" s="64"/>
      <c r="K63" s="64"/>
      <c r="L63" s="64"/>
      <c r="M63" s="66"/>
      <c r="N63" s="67" t="n">
        <f aca="false">('Junee Wheat · Phyto+Counts'!H63+'Junee Wheat · Phyto+Counts'!I63)*5</f>
        <v>145</v>
      </c>
      <c r="O63" s="68" t="str">
        <f aca="false">IF(I63="","",I63-N63)</f>
        <v/>
      </c>
    </row>
    <row r="64" customFormat="false" ht="31.5" hidden="false" customHeight="true" outlineLevel="0" collapsed="false">
      <c r="A64" s="63" t="n">
        <v>707</v>
      </c>
      <c r="B64" s="63" t="n">
        <v>7</v>
      </c>
      <c r="C64" s="63" t="n">
        <v>27</v>
      </c>
      <c r="D64" s="42" t="s">
        <v>21</v>
      </c>
      <c r="E64" s="42" t="s">
        <v>20</v>
      </c>
      <c r="F64" s="42" t="s">
        <v>22</v>
      </c>
      <c r="G64" s="64"/>
      <c r="H64" s="64"/>
      <c r="I64" s="65" t="str">
        <f aca="false">IF(COUNT(G64:H64)=2,(G64+H64)*5,"")</f>
        <v/>
      </c>
      <c r="J64" s="64"/>
      <c r="K64" s="64"/>
      <c r="L64" s="64"/>
      <c r="M64" s="66"/>
      <c r="N64" s="67" t="n">
        <f aca="false">('Junee Wheat · Phyto+Counts'!H64+'Junee Wheat · Phyto+Counts'!I64)*5</f>
        <v>140</v>
      </c>
      <c r="O64" s="68" t="str">
        <f aca="false">IF(I64="","",I64-N64)</f>
        <v/>
      </c>
    </row>
    <row r="65" customFormat="false" ht="31.5" hidden="false" customHeight="true" outlineLevel="0" collapsed="false">
      <c r="A65" s="63" t="n">
        <v>708</v>
      </c>
      <c r="B65" s="63" t="n">
        <v>7</v>
      </c>
      <c r="C65" s="63" t="n">
        <v>20</v>
      </c>
      <c r="D65" s="42" t="s">
        <v>30</v>
      </c>
      <c r="E65" s="42" t="s">
        <v>26</v>
      </c>
      <c r="F65" s="42" t="s">
        <v>22</v>
      </c>
      <c r="G65" s="64"/>
      <c r="H65" s="64"/>
      <c r="I65" s="65" t="str">
        <f aca="false">IF(COUNT(G65:H65)=2,(G65+H65)*5,"")</f>
        <v/>
      </c>
      <c r="J65" s="64"/>
      <c r="K65" s="64"/>
      <c r="L65" s="64"/>
      <c r="M65" s="66"/>
      <c r="N65" s="67" t="n">
        <f aca="false">('Junee Wheat · Phyto+Counts'!H65+'Junee Wheat · Phyto+Counts'!I65)*5</f>
        <v>75</v>
      </c>
      <c r="O65" s="68" t="str">
        <f aca="false">IF(I65="","",I65-N65)</f>
        <v/>
      </c>
    </row>
    <row r="66" customFormat="false" ht="6" hidden="false" customHeight="true" outlineLevel="0" collapsed="false"/>
    <row r="67" customFormat="false" ht="31.5" hidden="false" customHeight="true" outlineLevel="0" collapsed="false">
      <c r="A67" s="63" t="n">
        <v>801</v>
      </c>
      <c r="B67" s="63" t="n">
        <v>8</v>
      </c>
      <c r="C67" s="63" t="n">
        <v>2</v>
      </c>
      <c r="D67" s="42" t="s">
        <v>53</v>
      </c>
      <c r="E67" s="42" t="s">
        <v>54</v>
      </c>
      <c r="F67" s="42" t="s">
        <v>20</v>
      </c>
      <c r="G67" s="64"/>
      <c r="H67" s="64"/>
      <c r="I67" s="65" t="str">
        <f aca="false">IF(COUNT(G67:H67)=2,(G67+H67)*5,"")</f>
        <v/>
      </c>
      <c r="J67" s="64"/>
      <c r="K67" s="64"/>
      <c r="L67" s="64"/>
      <c r="M67" s="66"/>
      <c r="N67" s="67" t="n">
        <f aca="false">('Junee Wheat · Phyto+Counts'!H67+'Junee Wheat · Phyto+Counts'!I67)*5</f>
        <v>75</v>
      </c>
      <c r="O67" s="68" t="str">
        <f aca="false">IF(I67="","",I67-N67)</f>
        <v/>
      </c>
    </row>
    <row r="68" customFormat="false" ht="31.5" hidden="false" customHeight="true" outlineLevel="0" collapsed="false">
      <c r="A68" s="63" t="n">
        <v>802</v>
      </c>
      <c r="B68" s="63" t="n">
        <v>8</v>
      </c>
      <c r="C68" s="63" t="n">
        <v>9</v>
      </c>
      <c r="D68" s="42" t="s">
        <v>44</v>
      </c>
      <c r="E68" s="42" t="s">
        <v>39</v>
      </c>
      <c r="F68" s="42" t="s">
        <v>20</v>
      </c>
      <c r="G68" s="64"/>
      <c r="H68" s="64"/>
      <c r="I68" s="65" t="str">
        <f aca="false">IF(COUNT(G68:H68)=2,(G68+H68)*5,"")</f>
        <v/>
      </c>
      <c r="J68" s="64"/>
      <c r="K68" s="64"/>
      <c r="L68" s="64"/>
      <c r="M68" s="66"/>
      <c r="N68" s="67" t="n">
        <f aca="false">('Junee Wheat · Phyto+Counts'!H68+'Junee Wheat · Phyto+Counts'!I68)*5</f>
        <v>50</v>
      </c>
      <c r="O68" s="68" t="str">
        <f aca="false">IF(I68="","",I68-N68)</f>
        <v/>
      </c>
    </row>
    <row r="69" customFormat="false" ht="31.5" hidden="false" customHeight="true" outlineLevel="0" collapsed="false">
      <c r="A69" s="63" t="n">
        <v>803</v>
      </c>
      <c r="B69" s="63" t="n">
        <v>8</v>
      </c>
      <c r="C69" s="63" t="n">
        <v>28</v>
      </c>
      <c r="D69" s="42" t="s">
        <v>74</v>
      </c>
      <c r="E69" s="42" t="s">
        <v>20</v>
      </c>
      <c r="F69" s="42" t="s">
        <v>75</v>
      </c>
      <c r="G69" s="64"/>
      <c r="H69" s="64"/>
      <c r="I69" s="65" t="str">
        <f aca="false">IF(COUNT(G69:H69)=2,(G69+H69)*5,"")</f>
        <v/>
      </c>
      <c r="J69" s="64"/>
      <c r="K69" s="64"/>
      <c r="L69" s="64"/>
      <c r="M69" s="66"/>
      <c r="N69" s="67" t="n">
        <f aca="false">('Junee Wheat · Phyto+Counts'!H69+'Junee Wheat · Phyto+Counts'!I69)*5</f>
        <v>330</v>
      </c>
      <c r="O69" s="68" t="str">
        <f aca="false">IF(I69="","",I69-N69)</f>
        <v/>
      </c>
    </row>
    <row r="70" customFormat="false" ht="31.5" hidden="false" customHeight="true" outlineLevel="0" collapsed="false">
      <c r="A70" s="63" t="n">
        <v>804</v>
      </c>
      <c r="B70" s="63" t="n">
        <v>8</v>
      </c>
      <c r="C70" s="63" t="n">
        <v>8</v>
      </c>
      <c r="D70" s="42" t="s">
        <v>45</v>
      </c>
      <c r="E70" s="42" t="s">
        <v>22</v>
      </c>
      <c r="F70" s="42" t="s">
        <v>20</v>
      </c>
      <c r="G70" s="64"/>
      <c r="H70" s="64"/>
      <c r="I70" s="65" t="str">
        <f aca="false">IF(COUNT(G70:H70)=2,(G70+H70)*5,"")</f>
        <v/>
      </c>
      <c r="J70" s="64"/>
      <c r="K70" s="64"/>
      <c r="L70" s="64"/>
      <c r="M70" s="66"/>
      <c r="N70" s="67" t="n">
        <f aca="false">('Junee Wheat · Phyto+Counts'!H70+'Junee Wheat · Phyto+Counts'!I70)*5</f>
        <v>130</v>
      </c>
      <c r="O70" s="68" t="str">
        <f aca="false">IF(I70="","",I70-N70)</f>
        <v/>
      </c>
    </row>
    <row r="71" customFormat="false" ht="31.5" hidden="false" customHeight="true" outlineLevel="0" collapsed="false">
      <c r="A71" s="63" t="n">
        <v>805</v>
      </c>
      <c r="B71" s="63" t="n">
        <v>8</v>
      </c>
      <c r="C71" s="63" t="n">
        <v>13</v>
      </c>
      <c r="D71" s="42" t="s">
        <v>56</v>
      </c>
      <c r="E71" s="42" t="s">
        <v>57</v>
      </c>
      <c r="F71" s="42" t="s">
        <v>20</v>
      </c>
      <c r="G71" s="64"/>
      <c r="H71" s="64"/>
      <c r="I71" s="65" t="str">
        <f aca="false">IF(COUNT(G71:H71)=2,(G71+H71)*5,"")</f>
        <v/>
      </c>
      <c r="J71" s="64"/>
      <c r="K71" s="64"/>
      <c r="L71" s="64"/>
      <c r="M71" s="66"/>
      <c r="N71" s="67" t="n">
        <f aca="false">('Junee Wheat · Phyto+Counts'!H71+'Junee Wheat · Phyto+Counts'!I71)*5</f>
        <v>65</v>
      </c>
      <c r="O71" s="68" t="str">
        <f aca="false">IF(I71="","",I71-N71)</f>
        <v/>
      </c>
    </row>
    <row r="72" customFormat="false" ht="31.5" hidden="false" customHeight="true" outlineLevel="0" collapsed="false">
      <c r="A72" s="63" t="n">
        <v>806</v>
      </c>
      <c r="B72" s="63" t="n">
        <v>8</v>
      </c>
      <c r="C72" s="63" t="n">
        <v>19</v>
      </c>
      <c r="D72" s="42" t="s">
        <v>70</v>
      </c>
      <c r="E72" s="42" t="s">
        <v>24</v>
      </c>
      <c r="F72" s="42" t="s">
        <v>54</v>
      </c>
      <c r="G72" s="64"/>
      <c r="H72" s="64"/>
      <c r="I72" s="65" t="str">
        <f aca="false">IF(COUNT(G72:H72)=2,(G72+H72)*5,"")</f>
        <v/>
      </c>
      <c r="J72" s="64"/>
      <c r="K72" s="64"/>
      <c r="L72" s="64"/>
      <c r="M72" s="66"/>
      <c r="N72" s="67" t="n">
        <f aca="false">('Junee Wheat · Phyto+Counts'!H72+'Junee Wheat · Phyto+Counts'!I72)*5</f>
        <v>130</v>
      </c>
      <c r="O72" s="68" t="str">
        <f aca="false">IF(I72="","",I72-N72)</f>
        <v/>
      </c>
    </row>
    <row r="73" customFormat="false" ht="31.5" hidden="false" customHeight="true" outlineLevel="0" collapsed="false">
      <c r="A73" s="63" t="n">
        <v>807</v>
      </c>
      <c r="B73" s="63" t="n">
        <v>8</v>
      </c>
      <c r="C73" s="63" t="n">
        <v>3</v>
      </c>
      <c r="D73" s="42" t="s">
        <v>55</v>
      </c>
      <c r="E73" s="42" t="s">
        <v>26</v>
      </c>
      <c r="F73" s="42" t="s">
        <v>20</v>
      </c>
      <c r="G73" s="64"/>
      <c r="H73" s="64"/>
      <c r="I73" s="65" t="str">
        <f aca="false">IF(COUNT(G73:H73)=2,(G73+H73)*5,"")</f>
        <v/>
      </c>
      <c r="J73" s="64"/>
      <c r="K73" s="64"/>
      <c r="L73" s="64"/>
      <c r="M73" s="66"/>
      <c r="N73" s="67" t="n">
        <f aca="false">('Junee Wheat · Phyto+Counts'!H73+'Junee Wheat · Phyto+Counts'!I73)*5</f>
        <v>90</v>
      </c>
      <c r="O73" s="68" t="str">
        <f aca="false">IF(I73="","",I73-N73)</f>
        <v/>
      </c>
    </row>
    <row r="74" customFormat="false" ht="31.5" hidden="false" customHeight="true" outlineLevel="0" collapsed="false">
      <c r="A74" s="63" t="n">
        <v>808</v>
      </c>
      <c r="B74" s="63" t="n">
        <v>8</v>
      </c>
      <c r="C74" s="63" t="n">
        <v>15</v>
      </c>
      <c r="D74" s="42" t="s">
        <v>41</v>
      </c>
      <c r="E74" s="42" t="s">
        <v>42</v>
      </c>
      <c r="F74" s="42" t="s">
        <v>43</v>
      </c>
      <c r="G74" s="64"/>
      <c r="H74" s="64"/>
      <c r="I74" s="65" t="str">
        <f aca="false">IF(COUNT(G74:H74)=2,(G74+H74)*5,"")</f>
        <v/>
      </c>
      <c r="J74" s="64"/>
      <c r="K74" s="64"/>
      <c r="L74" s="64"/>
      <c r="M74" s="66"/>
      <c r="N74" s="67" t="n">
        <f aca="false">('Junee Wheat · Phyto+Counts'!H74+'Junee Wheat · Phyto+Counts'!I74)*5</f>
        <v>195</v>
      </c>
      <c r="O74" s="68" t="str">
        <f aca="false">IF(I74="","",I74-N74)</f>
        <v/>
      </c>
    </row>
    <row r="75" customFormat="false" ht="6" hidden="false" customHeight="true" outlineLevel="0" collapsed="false"/>
    <row r="76" customFormat="false" ht="31.5" hidden="false" customHeight="true" outlineLevel="0" collapsed="false">
      <c r="A76" s="63" t="n">
        <v>901</v>
      </c>
      <c r="B76" s="63" t="n">
        <v>9</v>
      </c>
      <c r="C76" s="63" t="n">
        <v>32</v>
      </c>
      <c r="D76" s="42" t="s">
        <v>66</v>
      </c>
      <c r="E76" s="42" t="s">
        <v>37</v>
      </c>
      <c r="F76" s="42" t="s">
        <v>20</v>
      </c>
      <c r="G76" s="64"/>
      <c r="H76" s="64"/>
      <c r="I76" s="65" t="str">
        <f aca="false">IF(COUNT(G76:H76)=2,(G76+H76)*5,"")</f>
        <v/>
      </c>
      <c r="J76" s="64"/>
      <c r="K76" s="64"/>
      <c r="L76" s="64"/>
      <c r="M76" s="66"/>
      <c r="N76" s="67" t="n">
        <f aca="false">('Junee Wheat · Phyto+Counts'!H76+'Junee Wheat · Phyto+Counts'!I76)*5</f>
        <v>235</v>
      </c>
      <c r="O76" s="68" t="str">
        <f aca="false">IF(I76="","",I76-N76)</f>
        <v/>
      </c>
    </row>
    <row r="77" customFormat="false" ht="31.5" hidden="false" customHeight="true" outlineLevel="0" collapsed="false">
      <c r="A77" s="63" t="n">
        <v>902</v>
      </c>
      <c r="B77" s="63" t="n">
        <v>9</v>
      </c>
      <c r="C77" s="63" t="n">
        <v>14</v>
      </c>
      <c r="D77" s="42" t="s">
        <v>60</v>
      </c>
      <c r="E77" s="42" t="s">
        <v>61</v>
      </c>
      <c r="F77" s="42" t="s">
        <v>20</v>
      </c>
      <c r="G77" s="64"/>
      <c r="H77" s="64"/>
      <c r="I77" s="65" t="str">
        <f aca="false">IF(COUNT(G77:H77)=2,(G77+H77)*5,"")</f>
        <v/>
      </c>
      <c r="J77" s="64"/>
      <c r="K77" s="64"/>
      <c r="L77" s="64"/>
      <c r="M77" s="66"/>
      <c r="N77" s="67" t="n">
        <f aca="false">('Junee Wheat · Phyto+Counts'!H77+'Junee Wheat · Phyto+Counts'!I77)*5</f>
        <v>90</v>
      </c>
      <c r="O77" s="68" t="str">
        <f aca="false">IF(I77="","",I77-N77)</f>
        <v/>
      </c>
    </row>
    <row r="78" customFormat="false" ht="31.5" hidden="false" customHeight="true" outlineLevel="0" collapsed="false">
      <c r="A78" s="63" t="n">
        <v>903</v>
      </c>
      <c r="B78" s="63" t="n">
        <v>9</v>
      </c>
      <c r="C78" s="63" t="n">
        <v>19</v>
      </c>
      <c r="D78" s="42" t="s">
        <v>70</v>
      </c>
      <c r="E78" s="42" t="s">
        <v>24</v>
      </c>
      <c r="F78" s="42" t="s">
        <v>54</v>
      </c>
      <c r="G78" s="64"/>
      <c r="H78" s="64"/>
      <c r="I78" s="65" t="str">
        <f aca="false">IF(COUNT(G78:H78)=2,(G78+H78)*5,"")</f>
        <v/>
      </c>
      <c r="J78" s="64"/>
      <c r="K78" s="64"/>
      <c r="L78" s="64"/>
      <c r="M78" s="66"/>
      <c r="N78" s="67" t="n">
        <f aca="false">('Junee Wheat · Phyto+Counts'!H78+'Junee Wheat · Phyto+Counts'!I78)*5</f>
        <v>150</v>
      </c>
      <c r="O78" s="68" t="str">
        <f aca="false">IF(I78="","",I78-N78)</f>
        <v/>
      </c>
    </row>
    <row r="79" customFormat="false" ht="31.5" hidden="false" customHeight="true" outlineLevel="0" collapsed="false">
      <c r="A79" s="63" t="n">
        <v>904</v>
      </c>
      <c r="B79" s="63" t="n">
        <v>9</v>
      </c>
      <c r="C79" s="63" t="n">
        <v>24</v>
      </c>
      <c r="D79" s="42" t="s">
        <v>23</v>
      </c>
      <c r="E79" s="42" t="s">
        <v>20</v>
      </c>
      <c r="F79" s="42" t="s">
        <v>24</v>
      </c>
      <c r="G79" s="64"/>
      <c r="H79" s="64"/>
      <c r="I79" s="65" t="str">
        <f aca="false">IF(COUNT(G79:H79)=2,(G79+H79)*5,"")</f>
        <v/>
      </c>
      <c r="J79" s="64"/>
      <c r="K79" s="64"/>
      <c r="L79" s="64"/>
      <c r="M79" s="66"/>
      <c r="N79" s="67" t="n">
        <f aca="false">('Junee Wheat · Phyto+Counts'!H79+'Junee Wheat · Phyto+Counts'!I79)*5</f>
        <v>290</v>
      </c>
      <c r="O79" s="68" t="str">
        <f aca="false">IF(I79="","",I79-N79)</f>
        <v/>
      </c>
    </row>
    <row r="80" customFormat="false" ht="31.5" hidden="false" customHeight="true" outlineLevel="0" collapsed="false">
      <c r="A80" s="63" t="n">
        <v>905</v>
      </c>
      <c r="B80" s="63" t="n">
        <v>9</v>
      </c>
      <c r="C80" s="63" t="n">
        <v>7</v>
      </c>
      <c r="D80" s="42" t="s">
        <v>18</v>
      </c>
      <c r="E80" s="42" t="s">
        <v>19</v>
      </c>
      <c r="F80" s="42" t="s">
        <v>20</v>
      </c>
      <c r="G80" s="64"/>
      <c r="H80" s="64"/>
      <c r="I80" s="65" t="str">
        <f aca="false">IF(COUNT(G80:H80)=2,(G80+H80)*5,"")</f>
        <v/>
      </c>
      <c r="J80" s="64"/>
      <c r="K80" s="64"/>
      <c r="L80" s="64"/>
      <c r="M80" s="66"/>
      <c r="N80" s="67" t="n">
        <f aca="false">('Junee Wheat · Phyto+Counts'!H80+'Junee Wheat · Phyto+Counts'!I80)*5</f>
        <v>205</v>
      </c>
      <c r="O80" s="68" t="str">
        <f aca="false">IF(I80="","",I80-N80)</f>
        <v/>
      </c>
    </row>
    <row r="81" customFormat="false" ht="31.5" hidden="false" customHeight="true" outlineLevel="0" collapsed="false">
      <c r="A81" s="63" t="n">
        <v>906</v>
      </c>
      <c r="B81" s="63" t="n">
        <v>9</v>
      </c>
      <c r="C81" s="63" t="n">
        <v>22</v>
      </c>
      <c r="D81" s="42" t="s">
        <v>34</v>
      </c>
      <c r="E81" s="42" t="s">
        <v>35</v>
      </c>
      <c r="F81" s="42" t="s">
        <v>20</v>
      </c>
      <c r="G81" s="64"/>
      <c r="H81" s="64"/>
      <c r="I81" s="65" t="str">
        <f aca="false">IF(COUNT(G81:H81)=2,(G81+H81)*5,"")</f>
        <v/>
      </c>
      <c r="J81" s="64"/>
      <c r="K81" s="64"/>
      <c r="L81" s="64"/>
      <c r="M81" s="66"/>
      <c r="N81" s="67" t="n">
        <f aca="false">('Junee Wheat · Phyto+Counts'!H81+'Junee Wheat · Phyto+Counts'!I81)*5</f>
        <v>220</v>
      </c>
      <c r="O81" s="68" t="str">
        <f aca="false">IF(I81="","",I81-N81)</f>
        <v/>
      </c>
    </row>
    <row r="82" customFormat="false" ht="31.5" hidden="false" customHeight="true" outlineLevel="0" collapsed="false">
      <c r="A82" s="63" t="n">
        <v>907</v>
      </c>
      <c r="B82" s="63" t="n">
        <v>9</v>
      </c>
      <c r="C82" s="63" t="n">
        <v>4</v>
      </c>
      <c r="D82" s="42" t="s">
        <v>67</v>
      </c>
      <c r="E82" s="42" t="s">
        <v>68</v>
      </c>
      <c r="F82" s="42" t="s">
        <v>20</v>
      </c>
      <c r="G82" s="64"/>
      <c r="H82" s="64"/>
      <c r="I82" s="65" t="str">
        <f aca="false">IF(COUNT(G82:H82)=2,(G82+H82)*5,"")</f>
        <v/>
      </c>
      <c r="J82" s="64"/>
      <c r="K82" s="64"/>
      <c r="L82" s="64"/>
      <c r="M82" s="66"/>
      <c r="N82" s="67" t="n">
        <f aca="false">('Junee Wheat · Phyto+Counts'!H82+'Junee Wheat · Phyto+Counts'!I82)*5</f>
        <v>165</v>
      </c>
      <c r="O82" s="68" t="str">
        <f aca="false">IF(I82="","",I82-N82)</f>
        <v/>
      </c>
    </row>
    <row r="83" customFormat="false" ht="31.5" hidden="false" customHeight="true" outlineLevel="0" collapsed="false">
      <c r="A83" s="63" t="n">
        <v>908</v>
      </c>
      <c r="B83" s="63" t="n">
        <v>9</v>
      </c>
      <c r="C83" s="63" t="n">
        <v>29</v>
      </c>
      <c r="D83" s="42" t="s">
        <v>38</v>
      </c>
      <c r="E83" s="42" t="s">
        <v>39</v>
      </c>
      <c r="F83" s="42" t="s">
        <v>20</v>
      </c>
      <c r="G83" s="64"/>
      <c r="H83" s="64"/>
      <c r="I83" s="65" t="str">
        <f aca="false">IF(COUNT(G83:H83)=2,(G83+H83)*5,"")</f>
        <v/>
      </c>
      <c r="J83" s="64"/>
      <c r="K83" s="64"/>
      <c r="L83" s="64"/>
      <c r="M83" s="66"/>
      <c r="N83" s="67" t="n">
        <f aca="false">('Junee Wheat · Phyto+Counts'!H83+'Junee Wheat · Phyto+Counts'!I83)*5</f>
        <v>245</v>
      </c>
      <c r="O83" s="68" t="str">
        <f aca="false">IF(I83="","",I83-N83)</f>
        <v/>
      </c>
    </row>
    <row r="84" customFormat="false" ht="6" hidden="false" customHeight="true" outlineLevel="0" collapsed="false"/>
    <row r="85" customFormat="false" ht="31.5" hidden="false" customHeight="true" outlineLevel="0" collapsed="false">
      <c r="A85" s="63" t="n">
        <v>1001</v>
      </c>
      <c r="B85" s="63" t="n">
        <v>10</v>
      </c>
      <c r="C85" s="63" t="n">
        <v>31</v>
      </c>
      <c r="D85" s="42" t="s">
        <v>31</v>
      </c>
      <c r="E85" s="42" t="s">
        <v>32</v>
      </c>
      <c r="F85" s="42" t="s">
        <v>33</v>
      </c>
      <c r="G85" s="64"/>
      <c r="H85" s="64"/>
      <c r="I85" s="65" t="str">
        <f aca="false">IF(COUNT(G85:H85)=2,(G85+H85)*5,"")</f>
        <v/>
      </c>
      <c r="J85" s="64"/>
      <c r="K85" s="64"/>
      <c r="L85" s="64"/>
      <c r="M85" s="66"/>
      <c r="N85" s="67" t="n">
        <f aca="false">('Junee Wheat · Phyto+Counts'!H85+'Junee Wheat · Phyto+Counts'!I85)*5</f>
        <v>95</v>
      </c>
      <c r="O85" s="68" t="str">
        <f aca="false">IF(I85="","",I85-N85)</f>
        <v/>
      </c>
    </row>
    <row r="86" customFormat="false" ht="31.5" hidden="false" customHeight="true" outlineLevel="0" collapsed="false">
      <c r="A86" s="63" t="n">
        <v>1002</v>
      </c>
      <c r="B86" s="63" t="n">
        <v>10</v>
      </c>
      <c r="C86" s="63" t="n">
        <v>10</v>
      </c>
      <c r="D86" s="42" t="s">
        <v>50</v>
      </c>
      <c r="E86" s="42" t="s">
        <v>51</v>
      </c>
      <c r="F86" s="42" t="s">
        <v>20</v>
      </c>
      <c r="G86" s="64"/>
      <c r="H86" s="64"/>
      <c r="I86" s="65" t="str">
        <f aca="false">IF(COUNT(G86:H86)=2,(G86+H86)*5,"")</f>
        <v/>
      </c>
      <c r="J86" s="64"/>
      <c r="K86" s="64"/>
      <c r="L86" s="64"/>
      <c r="M86" s="66"/>
      <c r="N86" s="67" t="n">
        <f aca="false">('Junee Wheat · Phyto+Counts'!H86+'Junee Wheat · Phyto+Counts'!I86)*5</f>
        <v>80</v>
      </c>
      <c r="O86" s="68" t="str">
        <f aca="false">IF(I86="","",I86-N86)</f>
        <v/>
      </c>
    </row>
    <row r="87" customFormat="false" ht="31.5" hidden="false" customHeight="true" outlineLevel="0" collapsed="false">
      <c r="A87" s="63" t="n">
        <v>1003</v>
      </c>
      <c r="B87" s="63" t="n">
        <v>10</v>
      </c>
      <c r="C87" s="63" t="n">
        <v>21</v>
      </c>
      <c r="D87" s="42" t="s">
        <v>40</v>
      </c>
      <c r="E87" s="42" t="s">
        <v>32</v>
      </c>
      <c r="F87" s="42" t="s">
        <v>20</v>
      </c>
      <c r="G87" s="64"/>
      <c r="H87" s="64"/>
      <c r="I87" s="65" t="str">
        <f aca="false">IF(COUNT(G87:H87)=2,(G87+H87)*5,"")</f>
        <v/>
      </c>
      <c r="J87" s="64"/>
      <c r="K87" s="64"/>
      <c r="L87" s="64"/>
      <c r="M87" s="66"/>
      <c r="N87" s="67" t="n">
        <f aca="false">('Junee Wheat · Phyto+Counts'!H87+'Junee Wheat · Phyto+Counts'!I87)*5</f>
        <v>40</v>
      </c>
      <c r="O87" s="68" t="str">
        <f aca="false">IF(I87="","",I87-N87)</f>
        <v/>
      </c>
    </row>
    <row r="88" customFormat="false" ht="31.5" hidden="false" customHeight="true" outlineLevel="0" collapsed="false">
      <c r="A88" s="63" t="n">
        <v>1004</v>
      </c>
      <c r="B88" s="63" t="n">
        <v>10</v>
      </c>
      <c r="C88" s="63" t="n">
        <v>2</v>
      </c>
      <c r="D88" s="42" t="s">
        <v>53</v>
      </c>
      <c r="E88" s="42" t="s">
        <v>54</v>
      </c>
      <c r="F88" s="42" t="s">
        <v>20</v>
      </c>
      <c r="G88" s="64"/>
      <c r="H88" s="64"/>
      <c r="I88" s="65" t="str">
        <f aca="false">IF(COUNT(G88:H88)=2,(G88+H88)*5,"")</f>
        <v/>
      </c>
      <c r="J88" s="64"/>
      <c r="K88" s="64"/>
      <c r="L88" s="64"/>
      <c r="M88" s="66"/>
      <c r="N88" s="67" t="n">
        <f aca="false">('Junee Wheat · Phyto+Counts'!H88+'Junee Wheat · Phyto+Counts'!I88)*5</f>
        <v>105</v>
      </c>
      <c r="O88" s="68" t="str">
        <f aca="false">IF(I88="","",I88-N88)</f>
        <v/>
      </c>
    </row>
    <row r="89" customFormat="false" ht="31.5" hidden="false" customHeight="true" outlineLevel="0" collapsed="false">
      <c r="A89" s="63" t="n">
        <v>1005</v>
      </c>
      <c r="B89" s="63" t="n">
        <v>10</v>
      </c>
      <c r="C89" s="63" t="n">
        <v>6</v>
      </c>
      <c r="D89" s="42" t="s">
        <v>65</v>
      </c>
      <c r="E89" s="42" t="s">
        <v>42</v>
      </c>
      <c r="F89" s="42" t="s">
        <v>20</v>
      </c>
      <c r="G89" s="64"/>
      <c r="H89" s="64"/>
      <c r="I89" s="65" t="str">
        <f aca="false">IF(COUNT(G89:H89)=2,(G89+H89)*5,"")</f>
        <v/>
      </c>
      <c r="J89" s="64"/>
      <c r="K89" s="64"/>
      <c r="L89" s="64"/>
      <c r="M89" s="66"/>
      <c r="N89" s="67" t="n">
        <f aca="false">('Junee Wheat · Phyto+Counts'!H89+'Junee Wheat · Phyto+Counts'!I89)*5</f>
        <v>100</v>
      </c>
      <c r="O89" s="68" t="str">
        <f aca="false">IF(I89="","",I89-N89)</f>
        <v/>
      </c>
    </row>
    <row r="90" customFormat="false" ht="31.5" hidden="false" customHeight="true" outlineLevel="0" collapsed="false">
      <c r="A90" s="63" t="n">
        <v>1006</v>
      </c>
      <c r="B90" s="63" t="n">
        <v>10</v>
      </c>
      <c r="C90" s="63" t="n">
        <v>15</v>
      </c>
      <c r="D90" s="42" t="s">
        <v>41</v>
      </c>
      <c r="E90" s="42" t="s">
        <v>42</v>
      </c>
      <c r="F90" s="42" t="s">
        <v>43</v>
      </c>
      <c r="G90" s="64"/>
      <c r="H90" s="64"/>
      <c r="I90" s="65" t="str">
        <f aca="false">IF(COUNT(G90:H90)=2,(G90+H90)*5,"")</f>
        <v/>
      </c>
      <c r="J90" s="64"/>
      <c r="K90" s="64"/>
      <c r="L90" s="64"/>
      <c r="M90" s="66"/>
      <c r="N90" s="67" t="n">
        <f aca="false">('Junee Wheat · Phyto+Counts'!H90+'Junee Wheat · Phyto+Counts'!I90)*5</f>
        <v>130</v>
      </c>
      <c r="O90" s="68" t="str">
        <f aca="false">IF(I90="","",I90-N90)</f>
        <v/>
      </c>
    </row>
    <row r="91" customFormat="false" ht="31.5" hidden="false" customHeight="true" outlineLevel="0" collapsed="false">
      <c r="A91" s="63" t="n">
        <v>1007</v>
      </c>
      <c r="B91" s="63" t="n">
        <v>10</v>
      </c>
      <c r="C91" s="63" t="n">
        <v>11</v>
      </c>
      <c r="D91" s="42" t="s">
        <v>28</v>
      </c>
      <c r="E91" s="42" t="s">
        <v>29</v>
      </c>
      <c r="F91" s="42" t="s">
        <v>20</v>
      </c>
      <c r="G91" s="64"/>
      <c r="H91" s="64"/>
      <c r="I91" s="65" t="str">
        <f aca="false">IF(COUNT(G91:H91)=2,(G91+H91)*5,"")</f>
        <v/>
      </c>
      <c r="J91" s="64"/>
      <c r="K91" s="64"/>
      <c r="L91" s="64"/>
      <c r="M91" s="66"/>
      <c r="N91" s="67" t="n">
        <f aca="false">('Junee Wheat · Phyto+Counts'!H91+'Junee Wheat · Phyto+Counts'!I91)*5</f>
        <v>60</v>
      </c>
      <c r="O91" s="68" t="str">
        <f aca="false">IF(I91="","",I91-N91)</f>
        <v/>
      </c>
    </row>
    <row r="92" customFormat="false" ht="31.5" hidden="false" customHeight="true" outlineLevel="0" collapsed="false">
      <c r="A92" s="63" t="n">
        <v>1008</v>
      </c>
      <c r="B92" s="63" t="n">
        <v>10</v>
      </c>
      <c r="C92" s="63" t="n">
        <v>20</v>
      </c>
      <c r="D92" s="42" t="s">
        <v>30</v>
      </c>
      <c r="E92" s="42" t="s">
        <v>26</v>
      </c>
      <c r="F92" s="42" t="s">
        <v>22</v>
      </c>
      <c r="G92" s="64"/>
      <c r="H92" s="64"/>
      <c r="I92" s="65" t="str">
        <f aca="false">IF(COUNT(G92:H92)=2,(G92+H92)*5,"")</f>
        <v/>
      </c>
      <c r="J92" s="64"/>
      <c r="K92" s="64"/>
      <c r="L92" s="64"/>
      <c r="M92" s="66"/>
      <c r="N92" s="67" t="n">
        <f aca="false">('Junee Wheat · Phyto+Counts'!H92+'Junee Wheat · Phyto+Counts'!I92)*5</f>
        <v>80</v>
      </c>
      <c r="O92" s="68" t="str">
        <f aca="false">IF(I92="","",I92-N92)</f>
        <v/>
      </c>
    </row>
    <row r="93" customFormat="false" ht="6" hidden="false" customHeight="true" outlineLevel="0" collapsed="false"/>
    <row r="94" customFormat="false" ht="31.5" hidden="false" customHeight="true" outlineLevel="0" collapsed="false">
      <c r="A94" s="63" t="n">
        <v>1101</v>
      </c>
      <c r="B94" s="63" t="n">
        <v>11</v>
      </c>
      <c r="C94" s="63" t="n">
        <v>13</v>
      </c>
      <c r="D94" s="42" t="s">
        <v>56</v>
      </c>
      <c r="E94" s="42" t="s">
        <v>57</v>
      </c>
      <c r="F94" s="42" t="s">
        <v>20</v>
      </c>
      <c r="G94" s="64"/>
      <c r="H94" s="64"/>
      <c r="I94" s="65" t="str">
        <f aca="false">IF(COUNT(G94:H94)=2,(G94+H94)*5,"")</f>
        <v/>
      </c>
      <c r="J94" s="64"/>
      <c r="K94" s="64"/>
      <c r="L94" s="64"/>
      <c r="M94" s="66"/>
      <c r="N94" s="67" t="n">
        <f aca="false">('Junee Wheat · Phyto+Counts'!H94+'Junee Wheat · Phyto+Counts'!I94)*5</f>
        <v>65</v>
      </c>
      <c r="O94" s="68" t="str">
        <f aca="false">IF(I94="","",I94-N94)</f>
        <v/>
      </c>
    </row>
    <row r="95" customFormat="false" ht="31.5" hidden="false" customHeight="true" outlineLevel="0" collapsed="false">
      <c r="A95" s="63" t="n">
        <v>1102</v>
      </c>
      <c r="B95" s="63" t="n">
        <v>11</v>
      </c>
      <c r="C95" s="63" t="n">
        <v>16</v>
      </c>
      <c r="D95" s="42" t="s">
        <v>73</v>
      </c>
      <c r="E95" s="42" t="s">
        <v>42</v>
      </c>
      <c r="F95" s="42" t="s">
        <v>27</v>
      </c>
      <c r="G95" s="64"/>
      <c r="H95" s="64"/>
      <c r="I95" s="65" t="str">
        <f aca="false">IF(COUNT(G95:H95)=2,(G95+H95)*5,"")</f>
        <v/>
      </c>
      <c r="J95" s="64"/>
      <c r="K95" s="64"/>
      <c r="L95" s="64"/>
      <c r="M95" s="66"/>
      <c r="N95" s="67" t="n">
        <f aca="false">('Junee Wheat · Phyto+Counts'!H95+'Junee Wheat · Phyto+Counts'!I95)*5</f>
        <v>75</v>
      </c>
      <c r="O95" s="68" t="str">
        <f aca="false">IF(I95="","",I95-N95)</f>
        <v/>
      </c>
    </row>
    <row r="96" customFormat="false" ht="31.5" hidden="false" customHeight="true" outlineLevel="0" collapsed="false">
      <c r="A96" s="63" t="n">
        <v>1103</v>
      </c>
      <c r="B96" s="63" t="n">
        <v>11</v>
      </c>
      <c r="C96" s="63" t="n">
        <v>25</v>
      </c>
      <c r="D96" s="42" t="s">
        <v>63</v>
      </c>
      <c r="E96" s="42" t="s">
        <v>64</v>
      </c>
      <c r="F96" s="42" t="s">
        <v>22</v>
      </c>
      <c r="G96" s="64"/>
      <c r="H96" s="64"/>
      <c r="I96" s="65" t="str">
        <f aca="false">IF(COUNT(G96:H96)=2,(G96+H96)*5,"")</f>
        <v/>
      </c>
      <c r="J96" s="64"/>
      <c r="K96" s="64"/>
      <c r="L96" s="64"/>
      <c r="M96" s="66"/>
      <c r="N96" s="67" t="n">
        <f aca="false">('Junee Wheat · Phyto+Counts'!H96+'Junee Wheat · Phyto+Counts'!I96)*5</f>
        <v>95</v>
      </c>
      <c r="O96" s="68" t="str">
        <f aca="false">IF(I96="","",I96-N96)</f>
        <v/>
      </c>
    </row>
    <row r="97" customFormat="false" ht="31.5" hidden="false" customHeight="true" outlineLevel="0" collapsed="false">
      <c r="A97" s="63" t="n">
        <v>1104</v>
      </c>
      <c r="B97" s="63" t="n">
        <v>11</v>
      </c>
      <c r="C97" s="63" t="n">
        <v>5</v>
      </c>
      <c r="D97" s="42" t="s">
        <v>52</v>
      </c>
      <c r="E97" s="42" t="s">
        <v>24</v>
      </c>
      <c r="F97" s="42" t="s">
        <v>20</v>
      </c>
      <c r="G97" s="64"/>
      <c r="H97" s="64"/>
      <c r="I97" s="65" t="str">
        <f aca="false">IF(COUNT(G97:H97)=2,(G97+H97)*5,"")</f>
        <v/>
      </c>
      <c r="J97" s="64"/>
      <c r="K97" s="64"/>
      <c r="L97" s="64"/>
      <c r="M97" s="66"/>
      <c r="N97" s="67" t="n">
        <f aca="false">('Junee Wheat · Phyto+Counts'!H97+'Junee Wheat · Phyto+Counts'!I97)*5</f>
        <v>85</v>
      </c>
      <c r="O97" s="68" t="str">
        <f aca="false">IF(I97="","",I97-N97)</f>
        <v/>
      </c>
    </row>
    <row r="98" customFormat="false" ht="31.5" hidden="false" customHeight="true" outlineLevel="0" collapsed="false">
      <c r="A98" s="63" t="n">
        <v>1105</v>
      </c>
      <c r="B98" s="63" t="n">
        <v>11</v>
      </c>
      <c r="C98" s="63" t="n">
        <v>12</v>
      </c>
      <c r="D98" s="42" t="s">
        <v>58</v>
      </c>
      <c r="E98" s="42" t="s">
        <v>59</v>
      </c>
      <c r="F98" s="42" t="s">
        <v>20</v>
      </c>
      <c r="G98" s="64"/>
      <c r="H98" s="64"/>
      <c r="I98" s="65" t="str">
        <f aca="false">IF(COUNT(G98:H98)=2,(G98+H98)*5,"")</f>
        <v/>
      </c>
      <c r="J98" s="64"/>
      <c r="K98" s="64"/>
      <c r="L98" s="64"/>
      <c r="M98" s="66"/>
      <c r="N98" s="67" t="n">
        <f aca="false">('Junee Wheat · Phyto+Counts'!H98+'Junee Wheat · Phyto+Counts'!I98)*5</f>
        <v>80</v>
      </c>
      <c r="O98" s="68" t="str">
        <f aca="false">IF(I98="","",I98-N98)</f>
        <v/>
      </c>
    </row>
    <row r="99" customFormat="false" ht="31.5" hidden="false" customHeight="true" outlineLevel="0" collapsed="false">
      <c r="A99" s="63" t="n">
        <v>1106</v>
      </c>
      <c r="B99" s="63" t="n">
        <v>11</v>
      </c>
      <c r="C99" s="63" t="n">
        <v>27</v>
      </c>
      <c r="D99" s="42" t="s">
        <v>21</v>
      </c>
      <c r="E99" s="42" t="s">
        <v>20</v>
      </c>
      <c r="F99" s="42" t="s">
        <v>22</v>
      </c>
      <c r="G99" s="64"/>
      <c r="H99" s="64"/>
      <c r="I99" s="65" t="str">
        <f aca="false">IF(COUNT(G99:H99)=2,(G99+H99)*5,"")</f>
        <v/>
      </c>
      <c r="J99" s="64"/>
      <c r="K99" s="64"/>
      <c r="L99" s="64"/>
      <c r="M99" s="66"/>
      <c r="N99" s="67" t="n">
        <f aca="false">('Junee Wheat · Phyto+Counts'!H99+'Junee Wheat · Phyto+Counts'!I99)*5</f>
        <v>120</v>
      </c>
      <c r="O99" s="68" t="str">
        <f aca="false">IF(I99="","",I99-N99)</f>
        <v/>
      </c>
    </row>
    <row r="100" customFormat="false" ht="31.5" hidden="false" customHeight="true" outlineLevel="0" collapsed="false">
      <c r="A100" s="63" t="n">
        <v>1107</v>
      </c>
      <c r="B100" s="63" t="n">
        <v>11</v>
      </c>
      <c r="C100" s="63" t="n">
        <v>30</v>
      </c>
      <c r="D100" s="42" t="s">
        <v>47</v>
      </c>
      <c r="E100" s="42" t="s">
        <v>48</v>
      </c>
      <c r="F100" s="42" t="s">
        <v>49</v>
      </c>
      <c r="G100" s="64"/>
      <c r="H100" s="64"/>
      <c r="I100" s="65" t="str">
        <f aca="false">IF(COUNT(G100:H100)=2,(G100+H100)*5,"")</f>
        <v/>
      </c>
      <c r="J100" s="64"/>
      <c r="K100" s="64"/>
      <c r="L100" s="64"/>
      <c r="M100" s="66"/>
      <c r="N100" s="67" t="n">
        <f aca="false">('Junee Wheat · Phyto+Counts'!H100+'Junee Wheat · Phyto+Counts'!I100)*5</f>
        <v>55</v>
      </c>
      <c r="O100" s="68" t="str">
        <f aca="false">IF(I100="","",I100-N100)</f>
        <v/>
      </c>
    </row>
    <row r="101" customFormat="false" ht="31.5" hidden="false" customHeight="true" outlineLevel="0" collapsed="false">
      <c r="A101" s="63" t="n">
        <v>1108</v>
      </c>
      <c r="B101" s="63" t="n">
        <v>11</v>
      </c>
      <c r="C101" s="63" t="n">
        <v>23</v>
      </c>
      <c r="D101" s="42" t="s">
        <v>46</v>
      </c>
      <c r="E101" s="42" t="s">
        <v>32</v>
      </c>
      <c r="F101" s="42" t="s">
        <v>22</v>
      </c>
      <c r="G101" s="64"/>
      <c r="H101" s="64"/>
      <c r="I101" s="65" t="str">
        <f aca="false">IF(COUNT(G101:H101)=2,(G101+H101)*5,"")</f>
        <v/>
      </c>
      <c r="J101" s="64"/>
      <c r="K101" s="64"/>
      <c r="L101" s="64"/>
      <c r="M101" s="66"/>
      <c r="N101" s="67" t="n">
        <f aca="false">('Junee Wheat · Phyto+Counts'!H101+'Junee Wheat · Phyto+Counts'!I101)*5</f>
        <v>40</v>
      </c>
      <c r="O101" s="68" t="str">
        <f aca="false">IF(I101="","",I101-N101)</f>
        <v/>
      </c>
    </row>
    <row r="102" customFormat="false" ht="6" hidden="false" customHeight="true" outlineLevel="0" collapsed="false"/>
    <row r="103" customFormat="false" ht="31.5" hidden="false" customHeight="true" outlineLevel="0" collapsed="false">
      <c r="A103" s="63" t="n">
        <v>1201</v>
      </c>
      <c r="B103" s="63" t="n">
        <v>12</v>
      </c>
      <c r="C103" s="63" t="n">
        <v>28</v>
      </c>
      <c r="D103" s="42" t="s">
        <v>74</v>
      </c>
      <c r="E103" s="42" t="s">
        <v>20</v>
      </c>
      <c r="F103" s="42" t="s">
        <v>75</v>
      </c>
      <c r="G103" s="64"/>
      <c r="H103" s="64"/>
      <c r="I103" s="65" t="str">
        <f aca="false">IF(COUNT(G103:H103)=2,(G103+H103)*5,"")</f>
        <v/>
      </c>
      <c r="J103" s="64"/>
      <c r="K103" s="64"/>
      <c r="L103" s="64"/>
      <c r="M103" s="66"/>
      <c r="N103" s="67" t="n">
        <f aca="false">('Junee Wheat · Phyto+Counts'!H103+'Junee Wheat · Phyto+Counts'!I103)*5</f>
        <v>245</v>
      </c>
      <c r="O103" s="68" t="str">
        <f aca="false">IF(I103="","",I103-N103)</f>
        <v/>
      </c>
    </row>
    <row r="104" customFormat="false" ht="31.5" hidden="false" customHeight="true" outlineLevel="0" collapsed="false">
      <c r="A104" s="63" t="n">
        <v>1202</v>
      </c>
      <c r="B104" s="63" t="n">
        <v>12</v>
      </c>
      <c r="C104" s="63" t="n">
        <v>3</v>
      </c>
      <c r="D104" s="42" t="s">
        <v>55</v>
      </c>
      <c r="E104" s="42" t="s">
        <v>26</v>
      </c>
      <c r="F104" s="42" t="s">
        <v>20</v>
      </c>
      <c r="G104" s="64"/>
      <c r="H104" s="64"/>
      <c r="I104" s="65" t="str">
        <f aca="false">IF(COUNT(G104:H104)=2,(G104+H104)*5,"")</f>
        <v/>
      </c>
      <c r="J104" s="64"/>
      <c r="K104" s="64"/>
      <c r="L104" s="64"/>
      <c r="M104" s="66"/>
      <c r="N104" s="67" t="n">
        <f aca="false">('Junee Wheat · Phyto+Counts'!H104+'Junee Wheat · Phyto+Counts'!I104)*5</f>
        <v>60</v>
      </c>
      <c r="O104" s="68" t="str">
        <f aca="false">IF(I104="","",I104-N104)</f>
        <v/>
      </c>
    </row>
    <row r="105" customFormat="false" ht="31.5" hidden="false" customHeight="true" outlineLevel="0" collapsed="false">
      <c r="A105" s="63" t="n">
        <v>1203</v>
      </c>
      <c r="B105" s="63" t="n">
        <v>12</v>
      </c>
      <c r="C105" s="63" t="n">
        <v>9</v>
      </c>
      <c r="D105" s="42" t="s">
        <v>44</v>
      </c>
      <c r="E105" s="42" t="s">
        <v>39</v>
      </c>
      <c r="F105" s="42" t="s">
        <v>20</v>
      </c>
      <c r="G105" s="64"/>
      <c r="H105" s="64"/>
      <c r="I105" s="65" t="str">
        <f aca="false">IF(COUNT(G105:H105)=2,(G105+H105)*5,"")</f>
        <v/>
      </c>
      <c r="J105" s="64"/>
      <c r="K105" s="64"/>
      <c r="L105" s="64"/>
      <c r="M105" s="66"/>
      <c r="N105" s="67" t="n">
        <f aca="false">('Junee Wheat · Phyto+Counts'!H105+'Junee Wheat · Phyto+Counts'!I105)*5</f>
        <v>120</v>
      </c>
      <c r="O105" s="68" t="str">
        <f aca="false">IF(I105="","",I105-N105)</f>
        <v/>
      </c>
    </row>
    <row r="106" customFormat="false" ht="31.5" hidden="false" customHeight="true" outlineLevel="0" collapsed="false">
      <c r="A106" s="69" t="n">
        <v>1204</v>
      </c>
      <c r="B106" s="69" t="n">
        <v>12</v>
      </c>
      <c r="C106" s="69" t="n">
        <v>1</v>
      </c>
      <c r="D106" s="70" t="s">
        <v>71</v>
      </c>
      <c r="E106" s="70" t="s">
        <v>20</v>
      </c>
      <c r="F106" s="70" t="s">
        <v>20</v>
      </c>
      <c r="G106" s="71"/>
      <c r="H106" s="71"/>
      <c r="I106" s="72" t="str">
        <f aca="false">IF(COUNT(G106:H106)=2,(G106+H106)*5,"")</f>
        <v/>
      </c>
      <c r="J106" s="71"/>
      <c r="K106" s="71"/>
      <c r="L106" s="71"/>
      <c r="M106" s="73"/>
      <c r="N106" s="67" t="n">
        <f aca="false">('Junee Wheat · Phyto+Counts'!H106+'Junee Wheat · Phyto+Counts'!I106)*5</f>
        <v>200</v>
      </c>
      <c r="O106" s="68" t="str">
        <f aca="false">IF(I106="","",I106-N106)</f>
        <v/>
      </c>
    </row>
    <row r="107" customFormat="false" ht="31.5" hidden="false" customHeight="true" outlineLevel="0" collapsed="false">
      <c r="A107" s="63" t="n">
        <v>1205</v>
      </c>
      <c r="B107" s="63" t="n">
        <v>12</v>
      </c>
      <c r="C107" s="63" t="n">
        <v>26</v>
      </c>
      <c r="D107" s="42" t="s">
        <v>36</v>
      </c>
      <c r="E107" s="42" t="s">
        <v>37</v>
      </c>
      <c r="F107" s="42" t="s">
        <v>20</v>
      </c>
      <c r="G107" s="64"/>
      <c r="H107" s="64"/>
      <c r="I107" s="65" t="str">
        <f aca="false">IF(COUNT(G107:H107)=2,(G107+H107)*5,"")</f>
        <v/>
      </c>
      <c r="J107" s="64"/>
      <c r="K107" s="64"/>
      <c r="L107" s="64"/>
      <c r="M107" s="66"/>
      <c r="N107" s="67" t="n">
        <f aca="false">('Junee Wheat · Phyto+Counts'!H107+'Junee Wheat · Phyto+Counts'!I107)*5</f>
        <v>135</v>
      </c>
      <c r="O107" s="68" t="str">
        <f aca="false">IF(I107="","",I107-N107)</f>
        <v/>
      </c>
    </row>
    <row r="108" customFormat="false" ht="31.5" hidden="false" customHeight="true" outlineLevel="0" collapsed="false">
      <c r="A108" s="63" t="n">
        <v>1206</v>
      </c>
      <c r="B108" s="63" t="n">
        <v>12</v>
      </c>
      <c r="C108" s="63" t="n">
        <v>18</v>
      </c>
      <c r="D108" s="42" t="s">
        <v>62</v>
      </c>
      <c r="E108" s="42" t="s">
        <v>24</v>
      </c>
      <c r="F108" s="42" t="s">
        <v>22</v>
      </c>
      <c r="G108" s="64"/>
      <c r="H108" s="64"/>
      <c r="I108" s="65" t="str">
        <f aca="false">IF(COUNT(G108:H108)=2,(G108+H108)*5,"")</f>
        <v/>
      </c>
      <c r="J108" s="64"/>
      <c r="K108" s="64"/>
      <c r="L108" s="64"/>
      <c r="M108" s="66"/>
      <c r="N108" s="67" t="n">
        <f aca="false">('Junee Wheat · Phyto+Counts'!H108+'Junee Wheat · Phyto+Counts'!I108)*5</f>
        <v>125</v>
      </c>
      <c r="O108" s="68" t="str">
        <f aca="false">IF(I108="","",I108-N108)</f>
        <v/>
      </c>
    </row>
    <row r="109" customFormat="false" ht="31.5" hidden="false" customHeight="true" outlineLevel="0" collapsed="false">
      <c r="A109" s="63" t="n">
        <v>1207</v>
      </c>
      <c r="B109" s="63" t="n">
        <v>12</v>
      </c>
      <c r="C109" s="63" t="n">
        <v>8</v>
      </c>
      <c r="D109" s="42" t="s">
        <v>45</v>
      </c>
      <c r="E109" s="42" t="s">
        <v>22</v>
      </c>
      <c r="F109" s="42" t="s">
        <v>20</v>
      </c>
      <c r="G109" s="64"/>
      <c r="H109" s="64"/>
      <c r="I109" s="65" t="str">
        <f aca="false">IF(COUNT(G109:H109)=2,(G109+H109)*5,"")</f>
        <v/>
      </c>
      <c r="J109" s="64"/>
      <c r="K109" s="64"/>
      <c r="L109" s="64"/>
      <c r="M109" s="66"/>
      <c r="N109" s="67" t="n">
        <f aca="false">('Junee Wheat · Phyto+Counts'!H109+'Junee Wheat · Phyto+Counts'!I109)*5</f>
        <v>155</v>
      </c>
      <c r="O109" s="68" t="str">
        <f aca="false">IF(I109="","",I109-N109)</f>
        <v/>
      </c>
    </row>
    <row r="110" customFormat="false" ht="31.5" hidden="false" customHeight="true" outlineLevel="0" collapsed="false">
      <c r="A110" s="63" t="n">
        <v>1208</v>
      </c>
      <c r="B110" s="63" t="n">
        <v>12</v>
      </c>
      <c r="C110" s="63" t="n">
        <v>17</v>
      </c>
      <c r="D110" s="42" t="s">
        <v>25</v>
      </c>
      <c r="E110" s="42" t="s">
        <v>26</v>
      </c>
      <c r="F110" s="42" t="s">
        <v>27</v>
      </c>
      <c r="G110" s="64"/>
      <c r="H110" s="64"/>
      <c r="I110" s="65" t="str">
        <f aca="false">IF(COUNT(G110:H110)=2,(G110+H110)*5,"")</f>
        <v/>
      </c>
      <c r="J110" s="64"/>
      <c r="K110" s="64"/>
      <c r="L110" s="64"/>
      <c r="M110" s="66"/>
      <c r="N110" s="67" t="n">
        <f aca="false">('Junee Wheat · Phyto+Counts'!H110+'Junee Wheat · Phyto+Counts'!I110)*5</f>
        <v>150</v>
      </c>
      <c r="O110" s="68" t="str">
        <f aca="false">IF(I110="","",I110-N110)</f>
        <v/>
      </c>
    </row>
    <row r="112" customFormat="false" ht="30" hidden="false" customHeight="true" outlineLevel="0" collapsed="false">
      <c r="A112" s="74" t="s">
        <v>174</v>
      </c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</row>
  </sheetData>
  <mergeCells count="4">
    <mergeCell ref="A1:F1"/>
    <mergeCell ref="J1:M1"/>
    <mergeCell ref="A2:O2"/>
    <mergeCell ref="A112:O112"/>
  </mergeCells>
  <dataValidations count="2">
    <dataValidation allowBlank="true" errorStyle="stop" operator="between" showDropDown="false" showErrorMessage="false" showInputMessage="false" sqref="J4:J110" type="whole">
      <formula1>0</formula1>
      <formula2>100</formula2>
    </dataValidation>
    <dataValidation allowBlank="true" errorStyle="stop" operator="between" showDropDown="false" showErrorMessage="false" showInputMessage="false" sqref="L4:L110" type="list">
      <formula1>"Y,N"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5"/>
    <col collapsed="false" customWidth="true" hidden="false" outlineLevel="0" max="5" min="5" style="1" width="30"/>
    <col collapsed="false" customWidth="true" hidden="false" outlineLevel="0" max="6" min="6" style="1" width="42"/>
  </cols>
  <sheetData>
    <row r="1" customFormat="false" ht="15" hidden="false" customHeight="true" outlineLevel="0" collapsed="false">
      <c r="A1" s="83" t="s">
        <v>179</v>
      </c>
    </row>
    <row r="3" customFormat="false" ht="15" hidden="false" customHeight="true" outlineLevel="0" collapsed="false">
      <c r="A3" s="84" t="s">
        <v>3</v>
      </c>
      <c r="B3" s="84" t="s">
        <v>180</v>
      </c>
      <c r="C3" s="84" t="s">
        <v>181</v>
      </c>
      <c r="D3" s="84" t="s">
        <v>182</v>
      </c>
      <c r="E3" s="84" t="s">
        <v>183</v>
      </c>
      <c r="F3" s="84" t="s">
        <v>184</v>
      </c>
    </row>
    <row r="4" customFormat="false" ht="15" hidden="false" customHeight="true" outlineLevel="0" collapsed="false">
      <c r="A4" s="1" t="n">
        <v>207</v>
      </c>
      <c r="B4" s="1" t="n">
        <v>22</v>
      </c>
      <c r="C4" s="1" t="s">
        <v>34</v>
      </c>
      <c r="D4" s="1" t="n">
        <v>23</v>
      </c>
      <c r="E4" s="1" t="s">
        <v>46</v>
      </c>
      <c r="F4" s="1" t="s">
        <v>185</v>
      </c>
    </row>
    <row r="5" customFormat="false" ht="15" hidden="false" customHeight="true" outlineLevel="0" collapsed="false">
      <c r="A5" s="1" t="n">
        <v>406</v>
      </c>
      <c r="B5" s="1" t="n">
        <v>16</v>
      </c>
      <c r="C5" s="1" t="s">
        <v>73</v>
      </c>
      <c r="D5" s="1" t="n">
        <v>1</v>
      </c>
      <c r="E5" s="1" t="s">
        <v>71</v>
      </c>
      <c r="F5" s="1" t="s">
        <v>185</v>
      </c>
    </row>
    <row r="6" customFormat="false" ht="15" hidden="false" customHeight="true" outlineLevel="0" collapsed="false">
      <c r="A6" s="1" t="n">
        <v>504</v>
      </c>
      <c r="B6" s="1" t="n">
        <v>23</v>
      </c>
      <c r="C6" s="1" t="s">
        <v>46</v>
      </c>
      <c r="D6" s="1" t="n">
        <v>25</v>
      </c>
      <c r="E6" s="1" t="s">
        <v>63</v>
      </c>
      <c r="F6" s="1" t="s">
        <v>185</v>
      </c>
    </row>
    <row r="7" customFormat="false" ht="15" hidden="false" customHeight="true" outlineLevel="0" collapsed="false">
      <c r="A7" s="1" t="n">
        <v>505</v>
      </c>
      <c r="B7" s="1" t="n">
        <v>24</v>
      </c>
      <c r="C7" s="1" t="s">
        <v>23</v>
      </c>
      <c r="D7" s="1" t="n">
        <v>23</v>
      </c>
      <c r="E7" s="1" t="s">
        <v>46</v>
      </c>
      <c r="F7" s="1" t="s">
        <v>185</v>
      </c>
    </row>
    <row r="8" customFormat="false" ht="15" hidden="false" customHeight="true" outlineLevel="0" collapsed="false">
      <c r="A8" s="1" t="n">
        <v>506</v>
      </c>
      <c r="B8" s="1" t="n">
        <v>18</v>
      </c>
      <c r="C8" s="1" t="s">
        <v>62</v>
      </c>
      <c r="D8" s="1" t="n">
        <v>24</v>
      </c>
      <c r="E8" s="1" t="s">
        <v>23</v>
      </c>
      <c r="F8" s="1" t="s">
        <v>185</v>
      </c>
    </row>
    <row r="9" customFormat="false" ht="15" hidden="false" customHeight="true" outlineLevel="0" collapsed="false">
      <c r="A9" s="1" t="n">
        <v>507</v>
      </c>
      <c r="B9" s="1" t="n">
        <v>3</v>
      </c>
      <c r="C9" s="1" t="s">
        <v>55</v>
      </c>
      <c r="D9" s="1" t="n">
        <v>18</v>
      </c>
      <c r="E9" s="1" t="s">
        <v>62</v>
      </c>
      <c r="F9" s="1" t="s">
        <v>185</v>
      </c>
    </row>
    <row r="10" customFormat="false" ht="15" hidden="false" customHeight="true" outlineLevel="0" collapsed="false">
      <c r="A10" s="1" t="n">
        <v>705</v>
      </c>
      <c r="B10" s="1" t="n">
        <v>13</v>
      </c>
      <c r="C10" s="1" t="s">
        <v>56</v>
      </c>
      <c r="D10" s="1" t="n">
        <v>26</v>
      </c>
      <c r="E10" s="1" t="s">
        <v>36</v>
      </c>
      <c r="F10" s="1" t="s">
        <v>185</v>
      </c>
    </row>
    <row r="11" customFormat="false" ht="15" hidden="false" customHeight="true" outlineLevel="0" collapsed="false">
      <c r="A11" s="1" t="n">
        <v>805</v>
      </c>
      <c r="B11" s="1" t="n">
        <v>7</v>
      </c>
      <c r="C11" s="1" t="s">
        <v>18</v>
      </c>
      <c r="D11" s="1" t="n">
        <v>13</v>
      </c>
      <c r="E11" s="1" t="s">
        <v>56</v>
      </c>
      <c r="F11" s="1" t="s">
        <v>185</v>
      </c>
    </row>
    <row r="12" customFormat="false" ht="15" hidden="false" customHeight="true" outlineLevel="0" collapsed="false">
      <c r="A12" s="1" t="n">
        <v>905</v>
      </c>
      <c r="B12" s="1" t="n">
        <v>6</v>
      </c>
      <c r="C12" s="1" t="s">
        <v>65</v>
      </c>
      <c r="D12" s="1" t="n">
        <v>7</v>
      </c>
      <c r="E12" s="1" t="s">
        <v>18</v>
      </c>
      <c r="F12" s="1" t="s">
        <v>185</v>
      </c>
    </row>
    <row r="13" customFormat="false" ht="15" hidden="false" customHeight="true" outlineLevel="0" collapsed="false">
      <c r="A13" s="1" t="n">
        <v>1005</v>
      </c>
      <c r="B13" s="1" t="n">
        <v>12</v>
      </c>
      <c r="C13" s="1" t="s">
        <v>58</v>
      </c>
      <c r="D13" s="1" t="n">
        <v>6</v>
      </c>
      <c r="E13" s="1" t="s">
        <v>65</v>
      </c>
      <c r="F13" s="1" t="s">
        <v>185</v>
      </c>
    </row>
    <row r="14" customFormat="false" ht="15" hidden="false" customHeight="true" outlineLevel="0" collapsed="false">
      <c r="A14" s="1" t="n">
        <v>1105</v>
      </c>
      <c r="B14" s="1" t="n">
        <v>26</v>
      </c>
      <c r="C14" s="1" t="s">
        <v>36</v>
      </c>
      <c r="D14" s="1" t="n">
        <v>12</v>
      </c>
      <c r="E14" s="1" t="s">
        <v>58</v>
      </c>
      <c r="F14" s="1" t="s">
        <v>185</v>
      </c>
    </row>
    <row r="15" customFormat="false" ht="15" hidden="false" customHeight="true" outlineLevel="0" collapsed="false">
      <c r="A15" s="1" t="n">
        <v>1205</v>
      </c>
      <c r="B15" s="1" t="n">
        <v>20</v>
      </c>
      <c r="C15" s="1" t="s">
        <v>30</v>
      </c>
      <c r="D15" s="1" t="n">
        <v>26</v>
      </c>
      <c r="E15" s="1" t="s">
        <v>36</v>
      </c>
      <c r="F15" s="1" t="s">
        <v>185</v>
      </c>
    </row>
    <row r="16" customFormat="false" ht="15" hidden="false" customHeight="true" outlineLevel="0" collapsed="false">
      <c r="A16" s="1" t="n">
        <v>602</v>
      </c>
      <c r="B16" s="1" t="n">
        <v>1</v>
      </c>
      <c r="C16" s="1" t="s">
        <v>186</v>
      </c>
      <c r="D16" s="1" t="n">
        <v>1</v>
      </c>
      <c r="E16" s="1" t="s">
        <v>71</v>
      </c>
      <c r="F16" s="1" t="s">
        <v>187</v>
      </c>
    </row>
    <row r="18" customFormat="false" ht="15" hidden="false" customHeight="true" outlineLevel="0" collapsed="false">
      <c r="A18" s="85" t="s">
        <v>188</v>
      </c>
    </row>
    <row r="19" customFormat="false" ht="15" hidden="false" customHeight="true" outlineLevel="0" collapsed="false">
      <c r="A19" s="84" t="s">
        <v>3</v>
      </c>
      <c r="B19" s="84" t="s">
        <v>180</v>
      </c>
      <c r="C19" s="84" t="s">
        <v>181</v>
      </c>
      <c r="D19" s="84" t="s">
        <v>182</v>
      </c>
      <c r="E19" s="84" t="s">
        <v>183</v>
      </c>
      <c r="F19" s="84" t="s">
        <v>184</v>
      </c>
    </row>
    <row r="20" customFormat="false" ht="15" hidden="false" customHeight="true" outlineLevel="0" collapsed="false">
      <c r="A20" s="1" t="n">
        <v>703</v>
      </c>
      <c r="B20" s="1" t="n">
        <v>23</v>
      </c>
      <c r="C20" s="1" t="s">
        <v>100</v>
      </c>
      <c r="D20" s="1" t="n">
        <v>28</v>
      </c>
      <c r="E20" s="1" t="s">
        <v>115</v>
      </c>
      <c r="F20" s="1" t="s">
        <v>189</v>
      </c>
    </row>
    <row r="21" customFormat="false" ht="15" hidden="false" customHeight="true" outlineLevel="0" collapsed="false">
      <c r="A21" s="1" t="n">
        <v>803</v>
      </c>
      <c r="B21" s="1" t="n">
        <v>15</v>
      </c>
      <c r="C21" s="1" t="s">
        <v>132</v>
      </c>
      <c r="D21" s="1" t="n">
        <v>23</v>
      </c>
      <c r="E21" s="1" t="s">
        <v>100</v>
      </c>
      <c r="F21" s="1" t="s">
        <v>189</v>
      </c>
    </row>
    <row r="22" customFormat="false" ht="15" hidden="false" customHeight="true" outlineLevel="0" collapsed="false">
      <c r="A22" s="1" t="n">
        <v>1101</v>
      </c>
      <c r="B22" s="1" t="n">
        <v>19</v>
      </c>
      <c r="C22" s="1" t="s">
        <v>118</v>
      </c>
      <c r="D22" s="1" t="n">
        <v>16</v>
      </c>
      <c r="E22" s="1" t="s">
        <v>103</v>
      </c>
      <c r="F22" s="1" t="s">
        <v>189</v>
      </c>
    </row>
    <row r="23" customFormat="false" ht="15" hidden="false" customHeight="true" outlineLevel="0" collapsed="false">
      <c r="A23" s="1" t="n">
        <v>1106</v>
      </c>
      <c r="B23" s="1" t="n">
        <v>21</v>
      </c>
      <c r="C23" s="1" t="s">
        <v>124</v>
      </c>
      <c r="D23" s="1" t="n">
        <v>26</v>
      </c>
      <c r="E23" s="1" t="s">
        <v>40</v>
      </c>
      <c r="F23" s="1" t="s">
        <v>189</v>
      </c>
    </row>
    <row r="25" customFormat="false" ht="15" hidden="false" customHeight="true" outlineLevel="0" collapsed="false">
      <c r="A25" s="3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" activeCellId="0" sqref="T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129.86"/>
    <col collapsed="false" customWidth="true" hidden="false" outlineLevel="0" max="6" min="6" style="1" width="23"/>
    <col collapsed="false" customWidth="true" hidden="true" outlineLevel="1" max="19" min="11" style="1" width="11.53"/>
    <col collapsed="false" customWidth="true" hidden="false" outlineLevel="0" max="20" min="20" style="1" width="9.14"/>
  </cols>
  <sheetData>
    <row r="1" customFormat="false" ht="15" hidden="false" customHeight="true" outlineLevel="0" collapsed="false">
      <c r="A1" s="86" t="s">
        <v>191</v>
      </c>
    </row>
    <row r="3" customFormat="false" ht="15" hidden="false" customHeight="true" outlineLevel="0" collapsed="false">
      <c r="A3" s="87" t="s">
        <v>6</v>
      </c>
      <c r="B3" s="88" t="s">
        <v>192</v>
      </c>
      <c r="C3" s="88" t="s">
        <v>193</v>
      </c>
      <c r="D3" s="88" t="s">
        <v>194</v>
      </c>
      <c r="F3" s="87" t="s">
        <v>6</v>
      </c>
      <c r="G3" s="88" t="s">
        <v>192</v>
      </c>
      <c r="H3" s="88" t="s">
        <v>193</v>
      </c>
      <c r="I3" s="88" t="s">
        <v>194</v>
      </c>
      <c r="K3" s="89" t="s">
        <v>195</v>
      </c>
      <c r="L3" s="89" t="s">
        <v>196</v>
      </c>
      <c r="M3" s="90" t="s">
        <v>197</v>
      </c>
      <c r="N3" s="90" t="s">
        <v>198</v>
      </c>
      <c r="P3" s="90" t="s">
        <v>199</v>
      </c>
      <c r="Q3" s="90" t="s">
        <v>200</v>
      </c>
      <c r="R3" s="90" t="s">
        <v>201</v>
      </c>
      <c r="S3" s="90" t="s">
        <v>202</v>
      </c>
    </row>
    <row r="4" customFormat="false" ht="15" hidden="false" customHeight="true" outlineLevel="0" collapsed="false">
      <c r="A4" s="23" t="str">
        <f aca="false">INDEX($K$4:$K$34,MATCH(ROW()-3,$N$4:$N$34,0))</f>
        <v>Overwatch + Sakura (post)</v>
      </c>
      <c r="B4" s="91" t="n">
        <f aca="false">INDEX($L$4:$L$34,MATCH(ROW()-3,$N$4:$N$34,0))</f>
        <v>0.46865671641791</v>
      </c>
      <c r="C4" s="92" t="n">
        <f aca="false">INDEX($M$4:$M$34,MATCH(ROW()-3,$N$4:$N$34,0))</f>
        <v>6.66666666666667</v>
      </c>
      <c r="D4" s="93" t="str">
        <f aca="false">IF(C4&gt;='Treatment Data'!$B$72,"High phyto","")</f>
        <v/>
      </c>
      <c r="F4" s="23" t="str">
        <f aca="false">INDEX($P$4:$P$34,MATCH(ROW()-3,$S$4:$S$34,0))</f>
        <v>Tenet (post)</v>
      </c>
      <c r="G4" s="91" t="n">
        <f aca="false">INDEX($Q$4:$Q$34,MATCH(ROW()-3,$S$4:$S$34,0))</f>
        <v>0.47887323943662</v>
      </c>
      <c r="H4" s="92" t="n">
        <f aca="false">INDEX($R$4:$R$34,MATCH(ROW()-3,$S$4:$S$34,0))</f>
        <v>8.33333333333333</v>
      </c>
      <c r="I4" s="93" t="str">
        <f aca="false">IF(H4&gt;='Treatment Data'!$B$72,"High phyto","")</f>
        <v/>
      </c>
      <c r="K4" s="1" t="str">
        <f aca="false">'Treatment Data'!C5</f>
        <v>Boxer Gold</v>
      </c>
      <c r="L4" s="94" t="n">
        <f aca="false">'Treatment Data'!J5</f>
        <v>0.797014925373134</v>
      </c>
      <c r="M4" s="95" t="n">
        <f aca="false">'Treatment Data'!H5</f>
        <v>1.66666666666667</v>
      </c>
      <c r="N4" s="1" t="n">
        <f aca="false">_xlfn.RANK.EQ(L4,$L$4:$L$34,1)+COUNTIF($L$4:L4,L4)-1</f>
        <v>21</v>
      </c>
      <c r="P4" s="1" t="str">
        <f aca="false">'Treatment Data'!C37</f>
        <v>Devrinol Advanced</v>
      </c>
      <c r="Q4" s="94" t="n">
        <f aca="false">'Treatment Data'!J37</f>
        <v>0.723943661971831</v>
      </c>
      <c r="R4" s="95" t="n">
        <f aca="false">'Treatment Data'!H37</f>
        <v>0</v>
      </c>
      <c r="S4" s="1" t="n">
        <f aca="false">_xlfn.RANK.EQ(Q4,$Q$4:$Q$34,1)+COUNTIF($Q$4:Q4,Q4)-1</f>
        <v>7</v>
      </c>
    </row>
    <row r="5" customFormat="false" ht="15" hidden="false" customHeight="true" outlineLevel="0" collapsed="false">
      <c r="A5" s="23" t="str">
        <f aca="false">INDEX($K$4:$K$34,MATCH(ROW()-3,$N$4:$N$34,0))</f>
        <v>Overwatch (post)</v>
      </c>
      <c r="B5" s="91" t="n">
        <f aca="false">INDEX($L$4:$L$34,MATCH(ROW()-3,$N$4:$N$34,0))</f>
        <v>0.51044776119403</v>
      </c>
      <c r="C5" s="92" t="n">
        <f aca="false">INDEX($M$4:$M$34,MATCH(ROW()-3,$N$4:$N$34,0))</f>
        <v>73.3333333333333</v>
      </c>
      <c r="D5" s="93" t="str">
        <f aca="false">IF(C5&gt;='Treatment Data'!$B$72,"High phyto","")</f>
        <v>High phyto</v>
      </c>
      <c r="F5" s="23" t="str">
        <f aca="false">INDEX($P$4:$P$34,MATCH(ROW()-3,$S$4:$S$34,0))</f>
        <v>Atrazine 2200</v>
      </c>
      <c r="G5" s="91" t="n">
        <f aca="false">INDEX($Q$4:$Q$34,MATCH(ROW()-3,$S$4:$S$34,0))</f>
        <v>0.507042253521127</v>
      </c>
      <c r="H5" s="92" t="n">
        <f aca="false">INDEX($R$4:$R$34,MATCH(ROW()-3,$S$4:$S$34,0))</f>
        <v>3.33333333333333</v>
      </c>
      <c r="I5" s="93" t="str">
        <f aca="false">IF(H5&gt;='Treatment Data'!$B$72,"High phyto","")</f>
        <v/>
      </c>
      <c r="K5" s="1" t="str">
        <f aca="false">'Treatment Data'!C6</f>
        <v>TriflurX</v>
      </c>
      <c r="L5" s="94" t="n">
        <f aca="false">'Treatment Data'!J6</f>
        <v>0.797014925373134</v>
      </c>
      <c r="M5" s="95" t="n">
        <f aca="false">'Treatment Data'!H6</f>
        <v>0</v>
      </c>
      <c r="N5" s="1" t="n">
        <f aca="false">_xlfn.RANK.EQ(L5,$L$4:$L$34,1)+COUNTIF($L$4:L5,L5)-1</f>
        <v>22</v>
      </c>
      <c r="P5" s="1" t="str">
        <f aca="false">'Treatment Data'!C38</f>
        <v>Overwatch</v>
      </c>
      <c r="Q5" s="94" t="n">
        <f aca="false">'Treatment Data'!J38</f>
        <v>0.695774647887324</v>
      </c>
      <c r="R5" s="95" t="n">
        <f aca="false">'Treatment Data'!H38</f>
        <v>0</v>
      </c>
      <c r="S5" s="1" t="n">
        <f aca="false">_xlfn.RANK.EQ(Q5,$Q$4:$Q$34,1)+COUNTIF($Q$4:Q5,Q5)-1</f>
        <v>6</v>
      </c>
    </row>
    <row r="6" customFormat="false" ht="15" hidden="false" customHeight="true" outlineLevel="0" collapsed="false">
      <c r="A6" s="23" t="str">
        <f aca="false">INDEX($K$4:$K$34,MATCH(ROW()-3,$N$4:$N$34,0))</f>
        <v>Sakura + Brodal</v>
      </c>
      <c r="B6" s="91" t="n">
        <f aca="false">INDEX($L$4:$L$34,MATCH(ROW()-3,$N$4:$N$34,0))</f>
        <v>0.537313432835821</v>
      </c>
      <c r="C6" s="92" t="n">
        <f aca="false">INDEX($M$4:$M$34,MATCH(ROW()-3,$N$4:$N$34,0))</f>
        <v>15</v>
      </c>
      <c r="D6" s="93" t="str">
        <f aca="false">IF(C6&gt;='Treatment Data'!$B$72,"High phyto","")</f>
        <v>High phyto</v>
      </c>
      <c r="F6" s="23" t="str">
        <f aca="false">INDEX($P$4:$P$34,MATCH(ROW()-3,$S$4:$S$34,0))</f>
        <v>Edge Unify</v>
      </c>
      <c r="G6" s="91" t="n">
        <f aca="false">INDEX($Q$4:$Q$34,MATCH(ROW()-3,$S$4:$S$34,0))</f>
        <v>0.577464788732394</v>
      </c>
      <c r="H6" s="92" t="n">
        <f aca="false">INDEX($R$4:$R$34,MATCH(ROW()-3,$S$4:$S$34,0))</f>
        <v>0</v>
      </c>
      <c r="I6" s="93" t="str">
        <f aca="false">IF(H6&gt;='Treatment Data'!$B$72,"High phyto","")</f>
        <v/>
      </c>
      <c r="K6" s="1" t="str">
        <f aca="false">'Treatment Data'!C7</f>
        <v>Luximax</v>
      </c>
      <c r="L6" s="94" t="n">
        <f aca="false">'Treatment Data'!J7</f>
        <v>0.802985074626866</v>
      </c>
      <c r="M6" s="95" t="n">
        <f aca="false">'Treatment Data'!H7</f>
        <v>2</v>
      </c>
      <c r="N6" s="1" t="n">
        <f aca="false">_xlfn.RANK.EQ(L6,$L$4:$L$34,1)+COUNTIF($L$4:L6,L6)-1</f>
        <v>24</v>
      </c>
      <c r="P6" s="1" t="str">
        <f aca="false">'Treatment Data'!C39</f>
        <v>Luximax</v>
      </c>
      <c r="Q6" s="94" t="n">
        <f aca="false">'Treatment Data'!J39</f>
        <v>0.752112676056338</v>
      </c>
      <c r="R6" s="95" t="n">
        <f aca="false">'Treatment Data'!H39</f>
        <v>0</v>
      </c>
      <c r="S6" s="1" t="n">
        <f aca="false">_xlfn.RANK.EQ(Q6,$Q$4:$Q$34,1)+COUNTIF($Q$4:Q6,Q6)-1</f>
        <v>8</v>
      </c>
    </row>
    <row r="7" customFormat="false" ht="15" hidden="false" customHeight="true" outlineLevel="0" collapsed="false">
      <c r="A7" s="23" t="str">
        <f aca="false">INDEX($K$4:$K$34,MATCH(ROW()-3,$N$4:$N$34,0))</f>
        <v>Mateno Complete (post)</v>
      </c>
      <c r="B7" s="91" t="n">
        <f aca="false">INDEX($L$4:$L$34,MATCH(ROW()-3,$N$4:$N$34,0))</f>
        <v>0.647761194029851</v>
      </c>
      <c r="C7" s="92" t="n">
        <f aca="false">INDEX($M$4:$M$34,MATCH(ROW()-3,$N$4:$N$34,0))</f>
        <v>3.33333333333333</v>
      </c>
      <c r="D7" s="93" t="str">
        <f aca="false">IF(C7&gt;='Treatment Data'!$B$72,"High phyto","")</f>
        <v/>
      </c>
      <c r="F7" s="23" t="str">
        <f aca="false">INDEX($P$4:$P$34,MATCH(ROW()-3,$S$4:$S$34,0))</f>
        <v>Tenet</v>
      </c>
      <c r="G7" s="91" t="n">
        <f aca="false">INDEX($Q$4:$Q$34,MATCH(ROW()-3,$S$4:$S$34,0))</f>
        <v>0.656338028169014</v>
      </c>
      <c r="H7" s="92" t="n">
        <f aca="false">INDEX($R$4:$R$34,MATCH(ROW()-3,$S$4:$S$34,0))</f>
        <v>0</v>
      </c>
      <c r="I7" s="93" t="str">
        <f aca="false">IF(H7&gt;='Treatment Data'!$B$72,"High phyto","")</f>
        <v/>
      </c>
      <c r="K7" s="1" t="str">
        <f aca="false">'Treatment Data'!C8</f>
        <v>Overwatch</v>
      </c>
      <c r="L7" s="94" t="n">
        <f aca="false">'Treatment Data'!J8</f>
        <v>0.656716417910448</v>
      </c>
      <c r="M7" s="95" t="n">
        <f aca="false">'Treatment Data'!H8</f>
        <v>3.33333333333333</v>
      </c>
      <c r="N7" s="1" t="n">
        <f aca="false">_xlfn.RANK.EQ(L7,$L$4:$L$34,1)+COUNTIF($L$4:L7,L7)-1</f>
        <v>5</v>
      </c>
      <c r="P7" s="1" t="str">
        <f aca="false">'Treatment Data'!C40</f>
        <v>Rustler</v>
      </c>
      <c r="Q7" s="94" t="n">
        <f aca="false">'Treatment Data'!J40</f>
        <v>0.833802816901409</v>
      </c>
      <c r="R7" s="95" t="n">
        <f aca="false">'Treatment Data'!H40</f>
        <v>0</v>
      </c>
      <c r="S7" s="1" t="n">
        <f aca="false">_xlfn.RANK.EQ(Q7,$Q$4:$Q$34,1)+COUNTIF($Q$4:Q7,Q7)-1</f>
        <v>12</v>
      </c>
    </row>
    <row r="8" customFormat="false" ht="15" hidden="false" customHeight="true" outlineLevel="0" collapsed="false">
      <c r="A8" s="23" t="str">
        <f aca="false">INDEX($K$4:$K$34,MATCH(ROW()-3,$N$4:$N$34,0))</f>
        <v>Overwatch</v>
      </c>
      <c r="B8" s="91" t="n">
        <f aca="false">INDEX($L$4:$L$34,MATCH(ROW()-3,$N$4:$N$34,0))</f>
        <v>0.656716417910448</v>
      </c>
      <c r="C8" s="92" t="n">
        <f aca="false">INDEX($M$4:$M$34,MATCH(ROW()-3,$N$4:$N$34,0))</f>
        <v>3.33333333333333</v>
      </c>
      <c r="D8" s="93" t="str">
        <f aca="false">IF(C8&gt;='Treatment Data'!$B$72,"High phyto","")</f>
        <v/>
      </c>
      <c r="F8" s="23" t="str">
        <f aca="false">INDEX($P$4:$P$34,MATCH(ROW()-3,$S$4:$S$34,0))</f>
        <v>Atrazine split dose</v>
      </c>
      <c r="G8" s="91" t="n">
        <f aca="false">INDEX($Q$4:$Q$34,MATCH(ROW()-3,$S$4:$S$34,0))</f>
        <v>0.67887323943662</v>
      </c>
      <c r="H8" s="92" t="n">
        <f aca="false">INDEX($R$4:$R$34,MATCH(ROW()-3,$S$4:$S$34,0))</f>
        <v>3.33333333333333</v>
      </c>
      <c r="I8" s="93" t="str">
        <f aca="false">IF(H8&gt;='Treatment Data'!$B$72,"High phyto","")</f>
        <v/>
      </c>
      <c r="K8" s="1" t="str">
        <f aca="false">'Treatment Data'!C9</f>
        <v>Sakura</v>
      </c>
      <c r="L8" s="94" t="n">
        <f aca="false">'Treatment Data'!J9</f>
        <v>0.71044776119403</v>
      </c>
      <c r="M8" s="95" t="n">
        <f aca="false">'Treatment Data'!H9</f>
        <v>0</v>
      </c>
      <c r="N8" s="1" t="n">
        <f aca="false">_xlfn.RANK.EQ(L8,$L$4:$L$34,1)+COUNTIF($L$4:L8,L8)-1</f>
        <v>13</v>
      </c>
      <c r="P8" s="1" t="str">
        <f aca="false">'Treatment Data'!C41</f>
        <v>Tenet</v>
      </c>
      <c r="Q8" s="94" t="n">
        <f aca="false">'Treatment Data'!J41</f>
        <v>0.656338028169014</v>
      </c>
      <c r="R8" s="95" t="n">
        <f aca="false">'Treatment Data'!H41</f>
        <v>0</v>
      </c>
      <c r="S8" s="1" t="n">
        <f aca="false">_xlfn.RANK.EQ(Q8,$Q$4:$Q$34,1)+COUNTIF($Q$4:Q8,Q8)-1</f>
        <v>4</v>
      </c>
    </row>
    <row r="9" customFormat="false" ht="15" hidden="false" customHeight="true" outlineLevel="0" collapsed="false">
      <c r="A9" s="23" t="str">
        <f aca="false">INDEX($K$4:$K$34,MATCH(ROW()-3,$N$4:$N$34,0))</f>
        <v>Spruce</v>
      </c>
      <c r="B9" s="91" t="n">
        <f aca="false">INDEX($L$4:$L$34,MATCH(ROW()-3,$N$4:$N$34,0))</f>
        <v>0.668656716417911</v>
      </c>
      <c r="C9" s="92" t="n">
        <f aca="false">INDEX($M$4:$M$34,MATCH(ROW()-3,$N$4:$N$34,0))</f>
        <v>1.66666666666667</v>
      </c>
      <c r="D9" s="93" t="str">
        <f aca="false">IF(C9&gt;='Treatment Data'!$B$72,"High phyto","")</f>
        <v/>
      </c>
      <c r="F9" s="23" t="str">
        <f aca="false">INDEX($P$4:$P$34,MATCH(ROW()-3,$S$4:$S$34,0))</f>
        <v>Overwatch</v>
      </c>
      <c r="G9" s="91" t="n">
        <f aca="false">INDEX($Q$4:$Q$34,MATCH(ROW()-3,$S$4:$S$34,0))</f>
        <v>0.695774647887324</v>
      </c>
      <c r="H9" s="92" t="n">
        <f aca="false">INDEX($R$4:$R$34,MATCH(ROW()-3,$S$4:$S$34,0))</f>
        <v>0</v>
      </c>
      <c r="I9" s="93" t="str">
        <f aca="false">IF(H9&gt;='Treatment Data'!$B$72,"High phyto","")</f>
        <v/>
      </c>
      <c r="K9" s="1" t="str">
        <f aca="false">'Treatment Data'!C10</f>
        <v>Spruce</v>
      </c>
      <c r="L9" s="94" t="n">
        <f aca="false">'Treatment Data'!J10</f>
        <v>0.668656716417911</v>
      </c>
      <c r="M9" s="95" t="n">
        <f aca="false">'Treatment Data'!H10</f>
        <v>1.66666666666667</v>
      </c>
      <c r="N9" s="1" t="n">
        <f aca="false">_xlfn.RANK.EQ(L9,$L$4:$L$34,1)+COUNTIF($L$4:L9,L9)-1</f>
        <v>6</v>
      </c>
      <c r="P9" s="1" t="str">
        <f aca="false">'Treatment Data'!C42</f>
        <v>TriflurX</v>
      </c>
      <c r="Q9" s="94" t="n">
        <f aca="false">'Treatment Data'!J42</f>
        <v>0.788732394366197</v>
      </c>
      <c r="R9" s="95" t="n">
        <f aca="false">'Treatment Data'!H42</f>
        <v>0</v>
      </c>
      <c r="S9" s="1" t="n">
        <f aca="false">_xlfn.RANK.EQ(Q9,$Q$4:$Q$34,1)+COUNTIF($Q$4:Q9,Q9)-1</f>
        <v>9</v>
      </c>
    </row>
    <row r="10" customFormat="false" ht="15" hidden="false" customHeight="true" outlineLevel="0" collapsed="false">
      <c r="A10" s="23" t="str">
        <f aca="false">INDEX($K$4:$K$34,MATCH(ROW()-3,$N$4:$N$34,0))</f>
        <v>Terrain Flow + Sakura (2)</v>
      </c>
      <c r="B10" s="91" t="n">
        <f aca="false">INDEX($L$4:$L$34,MATCH(ROW()-3,$N$4:$N$34,0))</f>
        <v>0.668656716417911</v>
      </c>
      <c r="C10" s="92" t="n">
        <f aca="false">INDEX($M$4:$M$34,MATCH(ROW()-3,$N$4:$N$34,0))</f>
        <v>1.66666666666667</v>
      </c>
      <c r="D10" s="93" t="str">
        <f aca="false">IF(C10&gt;='Treatment Data'!$B$72,"High phyto","")</f>
        <v/>
      </c>
      <c r="F10" s="23" t="str">
        <f aca="false">INDEX($P$4:$P$34,MATCH(ROW()-3,$S$4:$S$34,0))</f>
        <v>Devrinol Advanced</v>
      </c>
      <c r="G10" s="91" t="n">
        <f aca="false">INDEX($Q$4:$Q$34,MATCH(ROW()-3,$S$4:$S$34,0))</f>
        <v>0.723943661971831</v>
      </c>
      <c r="H10" s="92" t="n">
        <f aca="false">INDEX($R$4:$R$34,MATCH(ROW()-3,$S$4:$S$34,0))</f>
        <v>0</v>
      </c>
      <c r="I10" s="93" t="str">
        <f aca="false">IF(H10&gt;='Treatment Data'!$B$72,"High phyto","")</f>
        <v/>
      </c>
      <c r="K10" s="1" t="str">
        <f aca="false">'Treatment Data'!C11</f>
        <v>Mateno Complete</v>
      </c>
      <c r="L10" s="94" t="n">
        <f aca="false">'Treatment Data'!J11</f>
        <v>0.728358208955224</v>
      </c>
      <c r="M10" s="95" t="n">
        <f aca="false">'Treatment Data'!H11</f>
        <v>0</v>
      </c>
      <c r="N10" s="1" t="n">
        <f aca="false">_xlfn.RANK.EQ(L10,$L$4:$L$34,1)+COUNTIF($L$4:L10,L10)-1</f>
        <v>16</v>
      </c>
      <c r="P10" s="1" t="str">
        <f aca="false">'Treatment Data'!C43</f>
        <v>TriflurX + Plat Xtra</v>
      </c>
      <c r="Q10" s="94" t="n">
        <f aca="false">'Treatment Data'!J43</f>
        <v>0.892957746478873</v>
      </c>
      <c r="R10" s="95" t="n">
        <f aca="false">'Treatment Data'!H43</f>
        <v>0</v>
      </c>
      <c r="S10" s="1" t="n">
        <f aca="false">_xlfn.RANK.EQ(Q10,$Q$4:$Q$34,1)+COUNTIF($Q$4:Q10,Q10)-1</f>
        <v>21</v>
      </c>
    </row>
    <row r="11" customFormat="false" ht="15" hidden="false" customHeight="true" outlineLevel="0" collapsed="false">
      <c r="A11" s="23" t="str">
        <f aca="false">INDEX($K$4:$K$34,MATCH(ROW()-3,$N$4:$N$34,0))</f>
        <v>TriflurX + Syrexon 1700</v>
      </c>
      <c r="B11" s="91" t="n">
        <f aca="false">INDEX($L$4:$L$34,MATCH(ROW()-3,$N$4:$N$34,0))</f>
        <v>0.671641791044776</v>
      </c>
      <c r="C11" s="92" t="n">
        <f aca="false">INDEX($M$4:$M$34,MATCH(ROW()-3,$N$4:$N$34,0))</f>
        <v>56.6666666666667</v>
      </c>
      <c r="D11" s="93" t="str">
        <f aca="false">IF(C11&gt;='Treatment Data'!$B$72,"High phyto","")</f>
        <v>High phyto</v>
      </c>
      <c r="F11" s="23" t="str">
        <f aca="false">INDEX($P$4:$P$34,MATCH(ROW()-3,$S$4:$S$34,0))</f>
        <v>Luximax</v>
      </c>
      <c r="G11" s="91" t="n">
        <f aca="false">INDEX($Q$4:$Q$34,MATCH(ROW()-3,$S$4:$S$34,0))</f>
        <v>0.752112676056338</v>
      </c>
      <c r="H11" s="92" t="n">
        <f aca="false">INDEX($R$4:$R$34,MATCH(ROW()-3,$S$4:$S$34,0))</f>
        <v>0</v>
      </c>
      <c r="I11" s="93" t="str">
        <f aca="false">IF(H11&gt;='Treatment Data'!$B$72,"High phyto","")</f>
        <v/>
      </c>
      <c r="K11" s="1" t="str">
        <f aca="false">'Treatment Data'!C12</f>
        <v>Overwatch + Sakura</v>
      </c>
      <c r="L11" s="94" t="n">
        <f aca="false">'Treatment Data'!J12</f>
        <v>0.808955223880597</v>
      </c>
      <c r="M11" s="95" t="n">
        <f aca="false">'Treatment Data'!H12</f>
        <v>1.66666666666667</v>
      </c>
      <c r="N11" s="1" t="n">
        <f aca="false">_xlfn.RANK.EQ(L11,$L$4:$L$34,1)+COUNTIF($L$4:L11,L11)-1</f>
        <v>25</v>
      </c>
      <c r="P11" s="1" t="str">
        <f aca="false">'Treatment Data'!C44</f>
        <v>Rustler + Plat Xtra</v>
      </c>
      <c r="Q11" s="94" t="n">
        <f aca="false">'Treatment Data'!J44</f>
        <v>0.929577464788733</v>
      </c>
      <c r="R11" s="95" t="n">
        <f aca="false">'Treatment Data'!H44</f>
        <v>5</v>
      </c>
      <c r="S11" s="1" t="n">
        <f aca="false">_xlfn.RANK.EQ(Q11,$Q$4:$Q$34,1)+COUNTIF($Q$4:Q11,Q11)-1</f>
        <v>29</v>
      </c>
    </row>
    <row r="12" customFormat="false" ht="15" hidden="false" customHeight="true" outlineLevel="0" collapsed="false">
      <c r="A12" s="23" t="str">
        <f aca="false">INDEX($K$4:$K$34,MATCH(ROW()-3,$N$4:$N$34,0))</f>
        <v>Overwatch + Boxer Gold</v>
      </c>
      <c r="B12" s="91" t="n">
        <f aca="false">INDEX($L$4:$L$34,MATCH(ROW()-3,$N$4:$N$34,0))</f>
        <v>0.692537313432836</v>
      </c>
      <c r="C12" s="92" t="n">
        <f aca="false">INDEX($M$4:$M$34,MATCH(ROW()-3,$N$4:$N$34,0))</f>
        <v>3.33333333333333</v>
      </c>
      <c r="D12" s="93" t="str">
        <f aca="false">IF(C12&gt;='Treatment Data'!$B$72,"High phyto","")</f>
        <v/>
      </c>
      <c r="F12" s="23" t="str">
        <f aca="false">INDEX($P$4:$P$34,MATCH(ROW()-3,$S$4:$S$34,0))</f>
        <v>TriflurX</v>
      </c>
      <c r="G12" s="91" t="n">
        <f aca="false">INDEX($Q$4:$Q$34,MATCH(ROW()-3,$S$4:$S$34,0))</f>
        <v>0.788732394366197</v>
      </c>
      <c r="H12" s="92" t="n">
        <f aca="false">INDEX($R$4:$R$34,MATCH(ROW()-3,$S$4:$S$34,0))</f>
        <v>0</v>
      </c>
      <c r="I12" s="93" t="str">
        <f aca="false">IF(H12&gt;='Treatment Data'!$B$72,"High phyto","")</f>
        <v/>
      </c>
      <c r="K12" s="1" t="str">
        <f aca="false">'Treatment Data'!C13</f>
        <v>Overwatch + Spruce</v>
      </c>
      <c r="L12" s="94" t="n">
        <f aca="false">'Treatment Data'!J13</f>
        <v>0.853731343283582</v>
      </c>
      <c r="M12" s="95" t="n">
        <f aca="false">'Treatment Data'!H13</f>
        <v>3.33333333333333</v>
      </c>
      <c r="N12" s="1" t="n">
        <f aca="false">_xlfn.RANK.EQ(L12,$L$4:$L$34,1)+COUNTIF($L$4:L12,L12)-1</f>
        <v>28</v>
      </c>
      <c r="P12" s="1" t="str">
        <f aca="false">'Treatment Data'!C45</f>
        <v>Devrinol Adv + Plat</v>
      </c>
      <c r="Q12" s="94" t="n">
        <f aca="false">'Treatment Data'!J45</f>
        <v>0.814084507042254</v>
      </c>
      <c r="R12" s="95" t="n">
        <f aca="false">'Treatment Data'!H45</f>
        <v>0</v>
      </c>
      <c r="S12" s="1" t="n">
        <f aca="false">_xlfn.RANK.EQ(Q12,$Q$4:$Q$34,1)+COUNTIF($Q$4:Q12,Q12)-1</f>
        <v>10</v>
      </c>
    </row>
    <row r="13" customFormat="false" ht="15" hidden="false" customHeight="true" outlineLevel="0" collapsed="false">
      <c r="A13" s="23" t="str">
        <f aca="false">INDEX($K$4:$K$34,MATCH(ROW()-3,$N$4:$N$34,0))</f>
        <v>Avadex</v>
      </c>
      <c r="B13" s="91" t="n">
        <f aca="false">INDEX($L$4:$L$34,MATCH(ROW()-3,$N$4:$N$34,0))</f>
        <v>0.692537313432836</v>
      </c>
      <c r="C13" s="92" t="n">
        <f aca="false">INDEX($M$4:$M$34,MATCH(ROW()-3,$N$4:$N$34,0))</f>
        <v>0</v>
      </c>
      <c r="D13" s="93" t="str">
        <f aca="false">IF(C13&gt;='Treatment Data'!$B$72,"High phyto","")</f>
        <v/>
      </c>
      <c r="F13" s="23" t="str">
        <f aca="false">INDEX($P$4:$P$34,MATCH(ROW()-3,$S$4:$S$34,0))</f>
        <v>Devrinol Adv + Plat</v>
      </c>
      <c r="G13" s="91" t="n">
        <f aca="false">INDEX($Q$4:$Q$34,MATCH(ROW()-3,$S$4:$S$34,0))</f>
        <v>0.814084507042254</v>
      </c>
      <c r="H13" s="92" t="n">
        <f aca="false">INDEX($R$4:$R$34,MATCH(ROW()-3,$S$4:$S$34,0))</f>
        <v>0</v>
      </c>
      <c r="I13" s="93" t="str">
        <f aca="false">IF(H13&gt;='Treatment Data'!$B$72,"High phyto","")</f>
        <v/>
      </c>
      <c r="K13" s="1" t="str">
        <f aca="false">'Treatment Data'!C14</f>
        <v>Voraxor + Sakura</v>
      </c>
      <c r="L13" s="94" t="n">
        <f aca="false">'Treatment Data'!J14</f>
        <v>0.695522388059702</v>
      </c>
      <c r="M13" s="95" t="n">
        <f aca="false">'Treatment Data'!H14</f>
        <v>1.66666666666667</v>
      </c>
      <c r="N13" s="1" t="n">
        <f aca="false">_xlfn.RANK.EQ(L13,$L$4:$L$34,1)+COUNTIF($L$4:L13,L13)-1</f>
        <v>11</v>
      </c>
      <c r="P13" s="1" t="str">
        <f aca="false">'Treatment Data'!C46</f>
        <v>Overwatch + Plat</v>
      </c>
      <c r="Q13" s="94" t="n">
        <f aca="false">'Treatment Data'!J46</f>
        <v>0.949295774647887</v>
      </c>
      <c r="R13" s="95" t="n">
        <f aca="false">'Treatment Data'!H46</f>
        <v>1.66666666666667</v>
      </c>
      <c r="S13" s="1" t="n">
        <f aca="false">_xlfn.RANK.EQ(Q13,$Q$4:$Q$34,1)+COUNTIF($Q$4:Q13,Q13)-1</f>
        <v>31</v>
      </c>
    </row>
    <row r="14" customFormat="false" ht="15" hidden="false" customHeight="true" outlineLevel="0" collapsed="false">
      <c r="A14" s="23" t="str">
        <f aca="false">INDEX($K$4:$K$34,MATCH(ROW()-3,$N$4:$N$34,0))</f>
        <v>Voraxor + Sakura</v>
      </c>
      <c r="B14" s="91" t="n">
        <f aca="false">INDEX($L$4:$L$34,MATCH(ROW()-3,$N$4:$N$34,0))</f>
        <v>0.695522388059702</v>
      </c>
      <c r="C14" s="92" t="n">
        <f aca="false">INDEX($M$4:$M$34,MATCH(ROW()-3,$N$4:$N$34,0))</f>
        <v>1.66666666666667</v>
      </c>
      <c r="D14" s="93" t="str">
        <f aca="false">IF(C14&gt;='Treatment Data'!$B$72,"High phyto","")</f>
        <v/>
      </c>
      <c r="F14" s="23" t="str">
        <f aca="false">INDEX($P$4:$P$34,MATCH(ROW()-3,$S$4:$S$34,0))</f>
        <v>Product X</v>
      </c>
      <c r="G14" s="91" t="n">
        <f aca="false">INDEX($Q$4:$Q$34,MATCH(ROW()-3,$S$4:$S$34,0))</f>
        <v>0.825352112676056</v>
      </c>
      <c r="H14" s="92" t="n">
        <f aca="false">INDEX($R$4:$R$34,MATCH(ROW()-3,$S$4:$S$34,0))</f>
        <v>0</v>
      </c>
      <c r="I14" s="93" t="str">
        <f aca="false">IF(H14&gt;='Treatment Data'!$B$72,"High phyto","")</f>
        <v/>
      </c>
      <c r="K14" s="1" t="str">
        <f aca="false">'Treatment Data'!C15</f>
        <v>Voraxor + Spruce</v>
      </c>
      <c r="L14" s="94" t="n">
        <f aca="false">'Treatment Data'!J15</f>
        <v>0.77910447761194</v>
      </c>
      <c r="M14" s="95" t="n">
        <f aca="false">'Treatment Data'!H15</f>
        <v>3.33333333333333</v>
      </c>
      <c r="N14" s="1" t="n">
        <f aca="false">_xlfn.RANK.EQ(L14,$L$4:$L$34,1)+COUNTIF($L$4:L14,L14)-1</f>
        <v>20</v>
      </c>
      <c r="P14" s="1" t="str">
        <f aca="false">'Treatment Data'!C47</f>
        <v>Luximax + Plat</v>
      </c>
      <c r="Q14" s="94" t="n">
        <f aca="false">'Treatment Data'!J47</f>
        <v>0.890140845070423</v>
      </c>
      <c r="R14" s="95" t="n">
        <f aca="false">'Treatment Data'!H47</f>
        <v>0</v>
      </c>
      <c r="S14" s="1" t="n">
        <f aca="false">_xlfn.RANK.EQ(Q14,$Q$4:$Q$34,1)+COUNTIF($Q$4:Q14,Q14)-1</f>
        <v>20</v>
      </c>
    </row>
    <row r="15" customFormat="false" ht="15" hidden="false" customHeight="true" outlineLevel="0" collapsed="false">
      <c r="A15" s="23" t="str">
        <f aca="false">INDEX($K$4:$K$34,MATCH(ROW()-3,$N$4:$N$34,0))</f>
        <v>Sakura + Syrexon 1300</v>
      </c>
      <c r="B15" s="91" t="n">
        <f aca="false">INDEX($L$4:$L$34,MATCH(ROW()-3,$N$4:$N$34,0))</f>
        <v>0.701492537313433</v>
      </c>
      <c r="C15" s="92" t="n">
        <f aca="false">INDEX($M$4:$M$34,MATCH(ROW()-3,$N$4:$N$34,0))</f>
        <v>5</v>
      </c>
      <c r="D15" s="93" t="str">
        <f aca="false">IF(C15&gt;='Treatment Data'!$B$72,"High phyto","")</f>
        <v/>
      </c>
      <c r="F15" s="23" t="str">
        <f aca="false">INDEX($P$4:$P$34,MATCH(ROW()-3,$S$4:$S$34,0))</f>
        <v>Rustler</v>
      </c>
      <c r="G15" s="91" t="n">
        <f aca="false">INDEX($Q$4:$Q$34,MATCH(ROW()-3,$S$4:$S$34,0))</f>
        <v>0.833802816901409</v>
      </c>
      <c r="H15" s="92" t="n">
        <f aca="false">INDEX($R$4:$R$34,MATCH(ROW()-3,$S$4:$S$34,0))</f>
        <v>0</v>
      </c>
      <c r="I15" s="93" t="str">
        <f aca="false">IF(H15&gt;='Treatment Data'!$B$72,"High phyto","")</f>
        <v/>
      </c>
      <c r="K15" s="1" t="str">
        <f aca="false">'Treatment Data'!C16</f>
        <v>Sakura + Avadex</v>
      </c>
      <c r="L15" s="94" t="n">
        <f aca="false">'Treatment Data'!J16</f>
        <v>0.868656716417911</v>
      </c>
      <c r="M15" s="95" t="n">
        <f aca="false">'Treatment Data'!H16</f>
        <v>0</v>
      </c>
      <c r="N15" s="1" t="n">
        <f aca="false">_xlfn.RANK.EQ(L15,$L$4:$L$34,1)+COUNTIF($L$4:L15,L15)-1</f>
        <v>29</v>
      </c>
      <c r="P15" s="1" t="str">
        <f aca="false">'Treatment Data'!C48</f>
        <v>Lux + Edge + Plat</v>
      </c>
      <c r="Q15" s="94" t="n">
        <f aca="false">'Treatment Data'!J48</f>
        <v>0.912676056338028</v>
      </c>
      <c r="R15" s="95" t="n">
        <f aca="false">'Treatment Data'!H48</f>
        <v>6.66666666666667</v>
      </c>
      <c r="S15" s="1" t="n">
        <f aca="false">_xlfn.RANK.EQ(Q15,$Q$4:$Q$34,1)+COUNTIF($Q$4:Q15,Q15)-1</f>
        <v>26</v>
      </c>
    </row>
    <row r="16" customFormat="false" ht="15" hidden="false" customHeight="true" outlineLevel="0" collapsed="false">
      <c r="A16" s="23" t="str">
        <f aca="false">INDEX($K$4:$K$34,MATCH(ROW()-3,$N$4:$N$34,0))</f>
        <v>Sakura</v>
      </c>
      <c r="B16" s="91" t="n">
        <f aca="false">INDEX($L$4:$L$34,MATCH(ROW()-3,$N$4:$N$34,0))</f>
        <v>0.71044776119403</v>
      </c>
      <c r="C16" s="92" t="n">
        <f aca="false">INDEX($M$4:$M$34,MATCH(ROW()-3,$N$4:$N$34,0))</f>
        <v>0</v>
      </c>
      <c r="D16" s="93" t="str">
        <f aca="false">IF(C16&gt;='Treatment Data'!$B$72,"High phyto","")</f>
        <v/>
      </c>
      <c r="F16" s="23" t="str">
        <f aca="false">INDEX($P$4:$P$34,MATCH(ROW()-3,$S$4:$S$34,0))</f>
        <v>TriflurX + Dual Gold</v>
      </c>
      <c r="G16" s="91" t="n">
        <f aca="false">INDEX($Q$4:$Q$34,MATCH(ROW()-3,$S$4:$S$34,0))</f>
        <v>0.842253521126761</v>
      </c>
      <c r="H16" s="92" t="n">
        <f aca="false">INDEX($R$4:$R$34,MATCH(ROW()-3,$S$4:$S$34,0))</f>
        <v>8.33333333333333</v>
      </c>
      <c r="I16" s="93" t="str">
        <f aca="false">IF(H16&gt;='Treatment Data'!$B$72,"High phyto","")</f>
        <v/>
      </c>
      <c r="K16" s="1" t="str">
        <f aca="false">'Treatment Data'!C17</f>
        <v>Spruce + Avadex</v>
      </c>
      <c r="L16" s="94" t="n">
        <f aca="false">'Treatment Data'!J17</f>
        <v>0.752238805970149</v>
      </c>
      <c r="M16" s="95" t="n">
        <f aca="false">'Treatment Data'!H17</f>
        <v>3.33333333333333</v>
      </c>
      <c r="N16" s="1" t="n">
        <f aca="false">_xlfn.RANK.EQ(L16,$L$4:$L$34,1)+COUNTIF($L$4:L16,L16)-1</f>
        <v>17</v>
      </c>
      <c r="P16" s="1" t="str">
        <f aca="false">'Treatment Data'!C49</f>
        <v>Lux + Tenet 750 + Plat</v>
      </c>
      <c r="Q16" s="94" t="n">
        <f aca="false">'Treatment Data'!J49</f>
        <v>0.859154929577465</v>
      </c>
      <c r="R16" s="95" t="n">
        <f aca="false">'Treatment Data'!H49</f>
        <v>31.6666666666667</v>
      </c>
      <c r="S16" s="1" t="n">
        <f aca="false">_xlfn.RANK.EQ(Q16,$Q$4:$Q$34,1)+COUNTIF($Q$4:Q16,Q16)-1</f>
        <v>15</v>
      </c>
    </row>
    <row r="17" customFormat="false" ht="15" hidden="false" customHeight="true" outlineLevel="0" collapsed="false">
      <c r="A17" s="23" t="str">
        <f aca="false">INDEX($K$4:$K$34,MATCH(ROW()-3,$N$4:$N$34,0))</f>
        <v>Terrain Flow + Sakura</v>
      </c>
      <c r="B17" s="91" t="n">
        <f aca="false">INDEX($L$4:$L$34,MATCH(ROW()-3,$N$4:$N$34,0))</f>
        <v>0.719402985074627</v>
      </c>
      <c r="C17" s="92" t="n">
        <f aca="false">INDEX($M$4:$M$34,MATCH(ROW()-3,$N$4:$N$34,0))</f>
        <v>1.66666666666667</v>
      </c>
      <c r="D17" s="93" t="str">
        <f aca="false">IF(C17&gt;='Treatment Data'!$B$72,"High phyto","")</f>
        <v/>
      </c>
      <c r="F17" s="23" t="str">
        <f aca="false">INDEX($P$4:$P$34,MATCH(ROW()-3,$S$4:$S$34,0))</f>
        <v>TriflurX + Luximax (post)</v>
      </c>
      <c r="G17" s="91" t="n">
        <f aca="false">INDEX($Q$4:$Q$34,MATCH(ROW()-3,$S$4:$S$34,0))</f>
        <v>0.847887323943662</v>
      </c>
      <c r="H17" s="92" t="n">
        <f aca="false">INDEX($R$4:$R$34,MATCH(ROW()-3,$S$4:$S$34,0))</f>
        <v>0</v>
      </c>
      <c r="I17" s="93" t="str">
        <f aca="false">IF(H17&gt;='Treatment Data'!$B$72,"High phyto","")</f>
        <v/>
      </c>
      <c r="K17" s="1" t="str">
        <f aca="false">'Treatment Data'!C18</f>
        <v>Sakura + Syrexon 1300</v>
      </c>
      <c r="L17" s="94" t="n">
        <f aca="false">'Treatment Data'!J18</f>
        <v>0.701492537313433</v>
      </c>
      <c r="M17" s="95" t="n">
        <f aca="false">'Treatment Data'!H18</f>
        <v>5</v>
      </c>
      <c r="N17" s="1" t="n">
        <f aca="false">_xlfn.RANK.EQ(L17,$L$4:$L$34,1)+COUNTIF($L$4:L17,L17)-1</f>
        <v>12</v>
      </c>
      <c r="P17" s="1" t="str">
        <f aca="false">'Treatment Data'!C50</f>
        <v>Lux + Tenet 1200 + Plat</v>
      </c>
      <c r="Q17" s="94" t="n">
        <f aca="false">'Treatment Data'!J50</f>
        <v>0.892957746478873</v>
      </c>
      <c r="R17" s="95" t="n">
        <f aca="false">'Treatment Data'!H50</f>
        <v>5</v>
      </c>
      <c r="S17" s="1" t="n">
        <f aca="false">_xlfn.RANK.EQ(Q17,$Q$4:$Q$34,1)+COUNTIF($Q$4:Q17,Q17)-1</f>
        <v>22</v>
      </c>
    </row>
    <row r="18" customFormat="false" ht="15" hidden="false" customHeight="true" outlineLevel="0" collapsed="false">
      <c r="A18" s="23" t="str">
        <f aca="false">INDEX($K$4:$K$34,MATCH(ROW()-3,$N$4:$N$34,0))</f>
        <v>Arcade + Mateno</v>
      </c>
      <c r="B18" s="91" t="n">
        <f aca="false">INDEX($L$4:$L$34,MATCH(ROW()-3,$N$4:$N$34,0))</f>
        <v>0.722388059701493</v>
      </c>
      <c r="C18" s="92" t="n">
        <f aca="false">INDEX($M$4:$M$34,MATCH(ROW()-3,$N$4:$N$34,0))</f>
        <v>5</v>
      </c>
      <c r="D18" s="93" t="str">
        <f aca="false">IF(C18&gt;='Treatment Data'!$B$72,"High phyto","")</f>
        <v/>
      </c>
      <c r="F18" s="23" t="str">
        <f aca="false">INDEX($P$4:$P$34,MATCH(ROW()-3,$S$4:$S$34,0))</f>
        <v>Lux + Tenet 750 + Plat</v>
      </c>
      <c r="G18" s="91" t="n">
        <f aca="false">INDEX($Q$4:$Q$34,MATCH(ROW()-3,$S$4:$S$34,0))</f>
        <v>0.859154929577465</v>
      </c>
      <c r="H18" s="92" t="n">
        <f aca="false">INDEX($R$4:$R$34,MATCH(ROW()-3,$S$4:$S$34,0))</f>
        <v>31.6666666666667</v>
      </c>
      <c r="I18" s="93" t="str">
        <f aca="false">IF(H18&gt;='Treatment Data'!$B$72,"High phyto","")</f>
        <v>High phyto</v>
      </c>
      <c r="K18" s="1" t="str">
        <f aca="false">'Treatment Data'!C19</f>
        <v>Sakura + Syrexon 1700</v>
      </c>
      <c r="L18" s="94" t="n">
        <f aca="false">'Treatment Data'!J19</f>
        <v>0.752238805970149</v>
      </c>
      <c r="M18" s="95" t="n">
        <f aca="false">'Treatment Data'!H19</f>
        <v>63.3333333333333</v>
      </c>
      <c r="N18" s="1" t="n">
        <f aca="false">_xlfn.RANK.EQ(L18,$L$4:$L$34,1)+COUNTIF($L$4:L18,L18)-1</f>
        <v>18</v>
      </c>
      <c r="P18" s="1" t="str">
        <f aca="false">'Treatment Data'!C51</f>
        <v>Lux + Devrinol + Plat</v>
      </c>
      <c r="Q18" s="94" t="n">
        <f aca="false">'Treatment Data'!J51</f>
        <v>0.898591549295775</v>
      </c>
      <c r="R18" s="95" t="n">
        <f aca="false">'Treatment Data'!H51</f>
        <v>3.33333333333333</v>
      </c>
      <c r="S18" s="1" t="n">
        <f aca="false">_xlfn.RANK.EQ(Q18,$Q$4:$Q$34,1)+COUNTIF($Q$4:Q18,Q18)-1</f>
        <v>23</v>
      </c>
    </row>
    <row r="19" customFormat="false" ht="15" hidden="false" customHeight="true" outlineLevel="0" collapsed="false">
      <c r="A19" s="23" t="str">
        <f aca="false">INDEX($K$4:$K$34,MATCH(ROW()-3,$N$4:$N$34,0))</f>
        <v>Mateno Complete</v>
      </c>
      <c r="B19" s="91" t="n">
        <f aca="false">INDEX($L$4:$L$34,MATCH(ROW()-3,$N$4:$N$34,0))</f>
        <v>0.728358208955224</v>
      </c>
      <c r="C19" s="92" t="n">
        <f aca="false">INDEX($M$4:$M$34,MATCH(ROW()-3,$N$4:$N$34,0))</f>
        <v>0</v>
      </c>
      <c r="D19" s="93" t="str">
        <f aca="false">IF(C19&gt;='Treatment Data'!$B$72,"High phyto","")</f>
        <v/>
      </c>
      <c r="F19" s="23" t="str">
        <f aca="false">INDEX($P$4:$P$34,MATCH(ROW()-3,$S$4:$S$34,0))</f>
        <v>TriflurX + Avadex</v>
      </c>
      <c r="G19" s="91" t="n">
        <f aca="false">INDEX($Q$4:$Q$34,MATCH(ROW()-3,$S$4:$S$34,0))</f>
        <v>0.864788732394366</v>
      </c>
      <c r="H19" s="92" t="n">
        <f aca="false">INDEX($R$4:$R$34,MATCH(ROW()-3,$S$4:$S$34,0))</f>
        <v>0</v>
      </c>
      <c r="I19" s="93" t="str">
        <f aca="false">IF(H19&gt;='Treatment Data'!$B$72,"High phyto","")</f>
        <v/>
      </c>
      <c r="K19" s="1" t="str">
        <f aca="false">'Treatment Data'!C20</f>
        <v>TriflurX + Syrexon 1700</v>
      </c>
      <c r="L19" s="94" t="n">
        <f aca="false">'Treatment Data'!J20</f>
        <v>0.671641791044776</v>
      </c>
      <c r="M19" s="95" t="n">
        <f aca="false">'Treatment Data'!H20</f>
        <v>56.6666666666667</v>
      </c>
      <c r="N19" s="1" t="n">
        <f aca="false">_xlfn.RANK.EQ(L19,$L$4:$L$34,1)+COUNTIF($L$4:L19,L19)-1</f>
        <v>8</v>
      </c>
      <c r="P19" s="1" t="str">
        <f aca="false">'Treatment Data'!C52</f>
        <v>Lux + Atrazine + Plat</v>
      </c>
      <c r="Q19" s="94" t="n">
        <f aca="false">'Treatment Data'!J52</f>
        <v>0.87887323943662</v>
      </c>
      <c r="R19" s="95" t="n">
        <f aca="false">'Treatment Data'!H52</f>
        <v>5</v>
      </c>
      <c r="S19" s="1" t="n">
        <f aca="false">_xlfn.RANK.EQ(Q19,$Q$4:$Q$34,1)+COUNTIF($Q$4:Q19,Q19)-1</f>
        <v>18</v>
      </c>
    </row>
    <row r="20" customFormat="false" ht="15" hidden="false" customHeight="true" outlineLevel="0" collapsed="false">
      <c r="A20" s="23" t="str">
        <f aca="false">INDEX($K$4:$K$34,MATCH(ROW()-3,$N$4:$N$34,0))</f>
        <v>Spruce + Avadex</v>
      </c>
      <c r="B20" s="91" t="n">
        <f aca="false">INDEX($L$4:$L$34,MATCH(ROW()-3,$N$4:$N$34,0))</f>
        <v>0.752238805970149</v>
      </c>
      <c r="C20" s="92" t="n">
        <f aca="false">INDEX($M$4:$M$34,MATCH(ROW()-3,$N$4:$N$34,0))</f>
        <v>3.33333333333333</v>
      </c>
      <c r="D20" s="93" t="str">
        <f aca="false">IF(C20&gt;='Treatment Data'!$B$72,"High phyto","")</f>
        <v/>
      </c>
      <c r="F20" s="23" t="str">
        <f aca="false">INDEX($P$4:$P$34,MATCH(ROW()-3,$S$4:$S$34,0))</f>
        <v>TriflurX + Avadex + Atrazine</v>
      </c>
      <c r="G20" s="91" t="n">
        <f aca="false">INDEX($Q$4:$Q$34,MATCH(ROW()-3,$S$4:$S$34,0))</f>
        <v>0.876056338028169</v>
      </c>
      <c r="H20" s="92" t="n">
        <f aca="false">INDEX($R$4:$R$34,MATCH(ROW()-3,$S$4:$S$34,0))</f>
        <v>3.33333333333333</v>
      </c>
      <c r="I20" s="93" t="str">
        <f aca="false">IF(H20&gt;='Treatment Data'!$B$72,"High phyto","")</f>
        <v/>
      </c>
      <c r="K20" s="1" t="str">
        <f aca="false">'Treatment Data'!C21</f>
        <v>Overwatch + Mateno</v>
      </c>
      <c r="L20" s="94" t="n">
        <f aca="false">'Treatment Data'!J21</f>
        <v>0.8</v>
      </c>
      <c r="M20" s="95" t="n">
        <f aca="false">'Treatment Data'!H21</f>
        <v>8.33333333333333</v>
      </c>
      <c r="N20" s="1" t="n">
        <f aca="false">_xlfn.RANK.EQ(L20,$L$4:$L$34,1)+COUNTIF($L$4:L20,L20)-1</f>
        <v>23</v>
      </c>
      <c r="P20" s="1" t="str">
        <f aca="false">'Treatment Data'!C53</f>
        <v>Lux + Atrazine + Edge + Plat</v>
      </c>
      <c r="Q20" s="94" t="n">
        <f aca="false">'Treatment Data'!J53</f>
        <v>0.923943661971831</v>
      </c>
      <c r="R20" s="95" t="n">
        <f aca="false">'Treatment Data'!H53</f>
        <v>3.33333333333333</v>
      </c>
      <c r="S20" s="1" t="n">
        <f aca="false">_xlfn.RANK.EQ(Q20,$Q$4:$Q$34,1)+COUNTIF($Q$4:Q20,Q20)-1</f>
        <v>28</v>
      </c>
    </row>
    <row r="21" customFormat="false" ht="15" hidden="false" customHeight="true" outlineLevel="0" collapsed="false">
      <c r="A21" s="23" t="str">
        <f aca="false">INDEX($K$4:$K$34,MATCH(ROW()-3,$N$4:$N$34,0))</f>
        <v>Sakura + Syrexon 1700</v>
      </c>
      <c r="B21" s="91" t="n">
        <f aca="false">INDEX($L$4:$L$34,MATCH(ROW()-3,$N$4:$N$34,0))</f>
        <v>0.752238805970149</v>
      </c>
      <c r="C21" s="92" t="n">
        <f aca="false">INDEX($M$4:$M$34,MATCH(ROW()-3,$N$4:$N$34,0))</f>
        <v>63.3333333333333</v>
      </c>
      <c r="D21" s="93" t="str">
        <f aca="false">IF(C21&gt;='Treatment Data'!$B$72,"High phyto","")</f>
        <v>High phyto</v>
      </c>
      <c r="F21" s="23" t="str">
        <f aca="false">INDEX($P$4:$P$34,MATCH(ROW()-3,$S$4:$S$34,0))</f>
        <v>Lux + Atrazine + Plat</v>
      </c>
      <c r="G21" s="91" t="n">
        <f aca="false">INDEX($Q$4:$Q$34,MATCH(ROW()-3,$S$4:$S$34,0))</f>
        <v>0.87887323943662</v>
      </c>
      <c r="H21" s="92" t="n">
        <f aca="false">INDEX($R$4:$R$34,MATCH(ROW()-3,$S$4:$S$34,0))</f>
        <v>5</v>
      </c>
      <c r="I21" s="93" t="str">
        <f aca="false">IF(H21&gt;='Treatment Data'!$B$72,"High phyto","")</f>
        <v/>
      </c>
      <c r="K21" s="1" t="str">
        <f aca="false">'Treatment Data'!C22</f>
        <v>Overwatch + Boxer Gold</v>
      </c>
      <c r="L21" s="94" t="n">
        <f aca="false">'Treatment Data'!J22</f>
        <v>0.692537313432836</v>
      </c>
      <c r="M21" s="95" t="n">
        <f aca="false">'Treatment Data'!H22</f>
        <v>3.33333333333333</v>
      </c>
      <c r="N21" s="1" t="n">
        <f aca="false">_xlfn.RANK.EQ(L21,$L$4:$L$34,1)+COUNTIF($L$4:L21,L21)-1</f>
        <v>9</v>
      </c>
      <c r="P21" s="1" t="str">
        <f aca="false">'Treatment Data'!C54</f>
        <v>Lux + Tenet + Atrazine</v>
      </c>
      <c r="Q21" s="94" t="n">
        <f aca="false">'Treatment Data'!J54</f>
        <v>0.915492957746479</v>
      </c>
      <c r="R21" s="95" t="n">
        <f aca="false">'Treatment Data'!H54</f>
        <v>21.6666666666667</v>
      </c>
      <c r="S21" s="1" t="n">
        <f aca="false">_xlfn.RANK.EQ(Q21,$Q$4:$Q$34,1)+COUNTIF($Q$4:Q21,Q21)-1</f>
        <v>27</v>
      </c>
    </row>
    <row r="22" customFormat="false" ht="15" hidden="false" customHeight="true" outlineLevel="0" collapsed="false">
      <c r="A22" s="23" t="str">
        <f aca="false">INDEX($K$4:$K$34,MATCH(ROW()-3,$N$4:$N$34,0))</f>
        <v>Sakura split dose</v>
      </c>
      <c r="B22" s="91" t="n">
        <f aca="false">INDEX($L$4:$L$34,MATCH(ROW()-3,$N$4:$N$34,0))</f>
        <v>0.764179104477612</v>
      </c>
      <c r="C22" s="92" t="n">
        <f aca="false">INDEX($M$4:$M$34,MATCH(ROW()-3,$N$4:$N$34,0))</f>
        <v>5</v>
      </c>
      <c r="D22" s="93" t="str">
        <f aca="false">IF(C22&gt;='Treatment Data'!$B$72,"High phyto","")</f>
        <v/>
      </c>
      <c r="F22" s="23" t="str">
        <f aca="false">INDEX($P$4:$P$34,MATCH(ROW()-3,$S$4:$S$34,0))</f>
        <v>TriflurX + Tenet</v>
      </c>
      <c r="G22" s="91" t="n">
        <f aca="false">INDEX($Q$4:$Q$34,MATCH(ROW()-3,$S$4:$S$34,0))</f>
        <v>0.884507042253521</v>
      </c>
      <c r="H22" s="92" t="n">
        <f aca="false">INDEX($R$4:$R$34,MATCH(ROW()-3,$S$4:$S$34,0))</f>
        <v>0</v>
      </c>
      <c r="I22" s="93" t="str">
        <f aca="false">IF(H22&gt;='Treatment Data'!$B$72,"High phyto","")</f>
        <v/>
      </c>
      <c r="K22" s="1" t="str">
        <f aca="false">'Treatment Data'!C23</f>
        <v>TriflurX + Mateno</v>
      </c>
      <c r="L22" s="94" t="n">
        <f aca="false">'Treatment Data'!J23</f>
        <v>0.868656716417911</v>
      </c>
      <c r="M22" s="95" t="n">
        <f aca="false">'Treatment Data'!H23</f>
        <v>0</v>
      </c>
      <c r="N22" s="1" t="n">
        <f aca="false">_xlfn.RANK.EQ(L22,$L$4:$L$34,1)+COUNTIF($L$4:L22,L22)-1</f>
        <v>30</v>
      </c>
      <c r="P22" s="1" t="str">
        <f aca="false">'Treatment Data'!C55</f>
        <v>Lux + Atrazine + Tenet</v>
      </c>
      <c r="Q22" s="94" t="n">
        <f aca="false">'Treatment Data'!J55</f>
        <v>0.901408450704225</v>
      </c>
      <c r="R22" s="95" t="n">
        <f aca="false">'Treatment Data'!H55</f>
        <v>3.33333333333333</v>
      </c>
      <c r="S22" s="1" t="n">
        <f aca="false">_xlfn.RANK.EQ(Q22,$Q$4:$Q$34,1)+COUNTIF($Q$4:Q22,Q22)-1</f>
        <v>24</v>
      </c>
    </row>
    <row r="23" customFormat="false" ht="15" hidden="false" customHeight="true" outlineLevel="0" collapsed="false">
      <c r="A23" s="23" t="str">
        <f aca="false">INDEX($K$4:$K$34,MATCH(ROW()-3,$N$4:$N$34,0))</f>
        <v>Voraxor + Spruce</v>
      </c>
      <c r="B23" s="91" t="n">
        <f aca="false">INDEX($L$4:$L$34,MATCH(ROW()-3,$N$4:$N$34,0))</f>
        <v>0.77910447761194</v>
      </c>
      <c r="C23" s="92" t="n">
        <f aca="false">INDEX($M$4:$M$34,MATCH(ROW()-3,$N$4:$N$34,0))</f>
        <v>3.33333333333333</v>
      </c>
      <c r="D23" s="93" t="str">
        <f aca="false">IF(C23&gt;='Treatment Data'!$B$72,"High phyto","")</f>
        <v/>
      </c>
      <c r="F23" s="23" t="str">
        <f aca="false">INDEX($P$4:$P$34,MATCH(ROW()-3,$S$4:$S$34,0))</f>
        <v>Luximax + Plat</v>
      </c>
      <c r="G23" s="91" t="n">
        <f aca="false">INDEX($Q$4:$Q$34,MATCH(ROW()-3,$S$4:$S$34,0))</f>
        <v>0.890140845070423</v>
      </c>
      <c r="H23" s="92" t="n">
        <f aca="false">INDEX($R$4:$R$34,MATCH(ROW()-3,$S$4:$S$34,0))</f>
        <v>0</v>
      </c>
      <c r="I23" s="93" t="str">
        <f aca="false">IF(H23&gt;='Treatment Data'!$B$72,"High phyto","")</f>
        <v/>
      </c>
      <c r="K23" s="1" t="str">
        <f aca="false">'Treatment Data'!C24</f>
        <v>TriflurX + Avadex</v>
      </c>
      <c r="L23" s="94" t="n">
        <f aca="false">'Treatment Data'!J24</f>
        <v>0.850746268656716</v>
      </c>
      <c r="M23" s="95" t="n">
        <f aca="false">'Treatment Data'!H24</f>
        <v>0</v>
      </c>
      <c r="N23" s="1" t="n">
        <f aca="false">_xlfn.RANK.EQ(L23,$L$4:$L$34,1)+COUNTIF($L$4:L23,L23)-1</f>
        <v>27</v>
      </c>
      <c r="P23" s="1" t="str">
        <f aca="false">'Treatment Data'!C56</f>
        <v>Edge Unify</v>
      </c>
      <c r="Q23" s="94" t="n">
        <f aca="false">'Treatment Data'!J56</f>
        <v>0.577464788732394</v>
      </c>
      <c r="R23" s="95" t="n">
        <f aca="false">'Treatment Data'!H56</f>
        <v>0</v>
      </c>
      <c r="S23" s="1" t="n">
        <f aca="false">_xlfn.RANK.EQ(Q23,$Q$4:$Q$34,1)+COUNTIF($Q$4:Q23,Q23)-1</f>
        <v>3</v>
      </c>
    </row>
    <row r="24" customFormat="false" ht="15" hidden="false" customHeight="true" outlineLevel="0" collapsed="false">
      <c r="A24" s="23" t="str">
        <f aca="false">INDEX($K$4:$K$34,MATCH(ROW()-3,$N$4:$N$34,0))</f>
        <v>Boxer Gold</v>
      </c>
      <c r="B24" s="91" t="n">
        <f aca="false">INDEX($L$4:$L$34,MATCH(ROW()-3,$N$4:$N$34,0))</f>
        <v>0.797014925373134</v>
      </c>
      <c r="C24" s="92" t="n">
        <f aca="false">INDEX($M$4:$M$34,MATCH(ROW()-3,$N$4:$N$34,0))</f>
        <v>1.66666666666667</v>
      </c>
      <c r="D24" s="93" t="str">
        <f aca="false">IF(C24&gt;='Treatment Data'!$B$72,"High phyto","")</f>
        <v/>
      </c>
      <c r="F24" s="23" t="str">
        <f aca="false">INDEX($P$4:$P$34,MATCH(ROW()-3,$S$4:$S$34,0))</f>
        <v>TriflurX + Plat Xtra</v>
      </c>
      <c r="G24" s="91" t="n">
        <f aca="false">INDEX($Q$4:$Q$34,MATCH(ROW()-3,$S$4:$S$34,0))</f>
        <v>0.892957746478873</v>
      </c>
      <c r="H24" s="92" t="n">
        <f aca="false">INDEX($R$4:$R$34,MATCH(ROW()-3,$S$4:$S$34,0))</f>
        <v>0</v>
      </c>
      <c r="I24" s="93" t="str">
        <f aca="false">IF(H24&gt;='Treatment Data'!$B$72,"High phyto","")</f>
        <v/>
      </c>
      <c r="K24" s="1" t="str">
        <f aca="false">'Treatment Data'!C25</f>
        <v>Avadex</v>
      </c>
      <c r="L24" s="94" t="n">
        <f aca="false">'Treatment Data'!J25</f>
        <v>0.692537313432836</v>
      </c>
      <c r="M24" s="95" t="n">
        <f aca="false">'Treatment Data'!H25</f>
        <v>0</v>
      </c>
      <c r="N24" s="1" t="n">
        <f aca="false">_xlfn.RANK.EQ(L24,$L$4:$L$34,1)+COUNTIF($L$4:L24,L24)-1</f>
        <v>10</v>
      </c>
      <c r="P24" s="1" t="str">
        <f aca="false">'Treatment Data'!C57</f>
        <v>Tenet (post)</v>
      </c>
      <c r="Q24" s="94" t="n">
        <f aca="false">'Treatment Data'!J57</f>
        <v>0.47887323943662</v>
      </c>
      <c r="R24" s="95" t="n">
        <f aca="false">'Treatment Data'!H57</f>
        <v>8.33333333333333</v>
      </c>
      <c r="S24" s="1" t="n">
        <f aca="false">_xlfn.RANK.EQ(Q24,$Q$4:$Q$34,1)+COUNTIF($Q$4:Q24,Q24)-1</f>
        <v>1</v>
      </c>
    </row>
    <row r="25" customFormat="false" ht="15" hidden="false" customHeight="true" outlineLevel="0" collapsed="false">
      <c r="A25" s="23" t="str">
        <f aca="false">INDEX($K$4:$K$34,MATCH(ROW()-3,$N$4:$N$34,0))</f>
        <v>TriflurX</v>
      </c>
      <c r="B25" s="91" t="n">
        <f aca="false">INDEX($L$4:$L$34,MATCH(ROW()-3,$N$4:$N$34,0))</f>
        <v>0.797014925373134</v>
      </c>
      <c r="C25" s="92" t="n">
        <f aca="false">INDEX($M$4:$M$34,MATCH(ROW()-3,$N$4:$N$34,0))</f>
        <v>0</v>
      </c>
      <c r="D25" s="93" t="str">
        <f aca="false">IF(C25&gt;='Treatment Data'!$B$72,"High phyto","")</f>
        <v/>
      </c>
      <c r="F25" s="23" t="str">
        <f aca="false">INDEX($P$4:$P$34,MATCH(ROW()-3,$S$4:$S$34,0))</f>
        <v>Lux + Tenet 1200 + Plat</v>
      </c>
      <c r="G25" s="91" t="n">
        <f aca="false">INDEX($Q$4:$Q$34,MATCH(ROW()-3,$S$4:$S$34,0))</f>
        <v>0.892957746478873</v>
      </c>
      <c r="H25" s="92" t="n">
        <f aca="false">INDEX($R$4:$R$34,MATCH(ROW()-3,$S$4:$S$34,0))</f>
        <v>5</v>
      </c>
      <c r="I25" s="93" t="str">
        <f aca="false">IF(H25&gt;='Treatment Data'!$B$72,"High phyto","")</f>
        <v/>
      </c>
      <c r="K25" s="1" t="str">
        <f aca="false">'Treatment Data'!C26</f>
        <v>TriflurX + Avadex + Mateno</v>
      </c>
      <c r="L25" s="94" t="n">
        <f aca="false">'Treatment Data'!J26</f>
        <v>0.808955223880597</v>
      </c>
      <c r="M25" s="95" t="n">
        <f aca="false">'Treatment Data'!H26</f>
        <v>6.66666666666667</v>
      </c>
      <c r="N25" s="1" t="n">
        <f aca="false">_xlfn.RANK.EQ(L25,$L$4:$L$34,1)+COUNTIF($L$4:L25,L25)-1</f>
        <v>26</v>
      </c>
      <c r="P25" s="1" t="str">
        <f aca="false">'Treatment Data'!C58</f>
        <v>TriflurX + Rustler</v>
      </c>
      <c r="Q25" s="94" t="n">
        <f aca="false">'Treatment Data'!J58</f>
        <v>0.904225352112676</v>
      </c>
      <c r="R25" s="95" t="n">
        <f aca="false">'Treatment Data'!H58</f>
        <v>3.33333333333333</v>
      </c>
      <c r="S25" s="1" t="n">
        <f aca="false">_xlfn.RANK.EQ(Q25,$Q$4:$Q$34,1)+COUNTIF($Q$4:Q25,Q25)-1</f>
        <v>25</v>
      </c>
    </row>
    <row r="26" customFormat="false" ht="15" hidden="false" customHeight="true" outlineLevel="0" collapsed="false">
      <c r="A26" s="23" t="str">
        <f aca="false">INDEX($K$4:$K$34,MATCH(ROW()-3,$N$4:$N$34,0))</f>
        <v>Overwatch + Mateno</v>
      </c>
      <c r="B26" s="91" t="n">
        <f aca="false">INDEX($L$4:$L$34,MATCH(ROW()-3,$N$4:$N$34,0))</f>
        <v>0.8</v>
      </c>
      <c r="C26" s="92" t="n">
        <f aca="false">INDEX($M$4:$M$34,MATCH(ROW()-3,$N$4:$N$34,0))</f>
        <v>8.33333333333333</v>
      </c>
      <c r="D26" s="93" t="str">
        <f aca="false">IF(C26&gt;='Treatment Data'!$B$72,"High phyto","")</f>
        <v/>
      </c>
      <c r="F26" s="23" t="str">
        <f aca="false">INDEX($P$4:$P$34,MATCH(ROW()-3,$S$4:$S$34,0))</f>
        <v>Lux + Devrinol + Plat</v>
      </c>
      <c r="G26" s="91" t="n">
        <f aca="false">INDEX($Q$4:$Q$34,MATCH(ROW()-3,$S$4:$S$34,0))</f>
        <v>0.898591549295775</v>
      </c>
      <c r="H26" s="92" t="n">
        <f aca="false">INDEX($R$4:$R$34,MATCH(ROW()-3,$S$4:$S$34,0))</f>
        <v>3.33333333333333</v>
      </c>
      <c r="I26" s="93" t="str">
        <f aca="false">IF(H26&gt;='Treatment Data'!$B$72,"High phyto","")</f>
        <v/>
      </c>
      <c r="K26" s="1" t="str">
        <f aca="false">'Treatment Data'!C27</f>
        <v>Overwatch (post)</v>
      </c>
      <c r="L26" s="94" t="n">
        <f aca="false">'Treatment Data'!J27</f>
        <v>0.51044776119403</v>
      </c>
      <c r="M26" s="95" t="n">
        <f aca="false">'Treatment Data'!H27</f>
        <v>73.3333333333333</v>
      </c>
      <c r="N26" s="1" t="n">
        <f aca="false">_xlfn.RANK.EQ(L26,$L$4:$L$34,1)+COUNTIF($L$4:L26,L26)-1</f>
        <v>2</v>
      </c>
      <c r="P26" s="1" t="str">
        <f aca="false">'Treatment Data'!C59</f>
        <v>TriflurX + Tenet</v>
      </c>
      <c r="Q26" s="94" t="n">
        <f aca="false">'Treatment Data'!J59</f>
        <v>0.884507042253521</v>
      </c>
      <c r="R26" s="95" t="n">
        <f aca="false">'Treatment Data'!H59</f>
        <v>0</v>
      </c>
      <c r="S26" s="1" t="n">
        <f aca="false">_xlfn.RANK.EQ(Q26,$Q$4:$Q$34,1)+COUNTIF($Q$4:Q26,Q26)-1</f>
        <v>19</v>
      </c>
    </row>
    <row r="27" customFormat="false" ht="15" hidden="false" customHeight="true" outlineLevel="0" collapsed="false">
      <c r="A27" s="23" t="str">
        <f aca="false">INDEX($K$4:$K$34,MATCH(ROW()-3,$N$4:$N$34,0))</f>
        <v>Luximax</v>
      </c>
      <c r="B27" s="91" t="n">
        <f aca="false">INDEX($L$4:$L$34,MATCH(ROW()-3,$N$4:$N$34,0))</f>
        <v>0.802985074626866</v>
      </c>
      <c r="C27" s="92" t="n">
        <f aca="false">INDEX($M$4:$M$34,MATCH(ROW()-3,$N$4:$N$34,0))</f>
        <v>2</v>
      </c>
      <c r="D27" s="93" t="str">
        <f aca="false">IF(C27&gt;='Treatment Data'!$B$72,"High phyto","")</f>
        <v/>
      </c>
      <c r="F27" s="23" t="str">
        <f aca="false">INDEX($P$4:$P$34,MATCH(ROW()-3,$S$4:$S$34,0))</f>
        <v>Lux + Atrazine + Tenet</v>
      </c>
      <c r="G27" s="91" t="n">
        <f aca="false">INDEX($Q$4:$Q$34,MATCH(ROW()-3,$S$4:$S$34,0))</f>
        <v>0.901408450704225</v>
      </c>
      <c r="H27" s="92" t="n">
        <f aca="false">INDEX($R$4:$R$34,MATCH(ROW()-3,$S$4:$S$34,0))</f>
        <v>3.33333333333333</v>
      </c>
      <c r="I27" s="93" t="str">
        <f aca="false">IF(H27&gt;='Treatment Data'!$B$72,"High phyto","")</f>
        <v/>
      </c>
      <c r="K27" s="1" t="str">
        <f aca="false">'Treatment Data'!C28</f>
        <v>Arcade + Mateno</v>
      </c>
      <c r="L27" s="94" t="n">
        <f aca="false">'Treatment Data'!J28</f>
        <v>0.722388059701493</v>
      </c>
      <c r="M27" s="95" t="n">
        <f aca="false">'Treatment Data'!H28</f>
        <v>5</v>
      </c>
      <c r="N27" s="1" t="n">
        <f aca="false">_xlfn.RANK.EQ(L27,$L$4:$L$34,1)+COUNTIF($L$4:L27,L27)-1</f>
        <v>15</v>
      </c>
      <c r="P27" s="1" t="str">
        <f aca="false">'Treatment Data'!C60</f>
        <v>Product X</v>
      </c>
      <c r="Q27" s="94" t="n">
        <f aca="false">'Treatment Data'!J60</f>
        <v>0.825352112676056</v>
      </c>
      <c r="R27" s="95" t="n">
        <f aca="false">'Treatment Data'!H60</f>
        <v>0</v>
      </c>
      <c r="S27" s="1" t="n">
        <f aca="false">_xlfn.RANK.EQ(Q27,$Q$4:$Q$34,1)+COUNTIF($Q$4:Q27,Q27)-1</f>
        <v>11</v>
      </c>
    </row>
    <row r="28" customFormat="false" ht="15" hidden="false" customHeight="true" outlineLevel="0" collapsed="false">
      <c r="A28" s="23" t="str">
        <f aca="false">INDEX($K$4:$K$34,MATCH(ROW()-3,$N$4:$N$34,0))</f>
        <v>Overwatch + Sakura</v>
      </c>
      <c r="B28" s="91" t="n">
        <f aca="false">INDEX($L$4:$L$34,MATCH(ROW()-3,$N$4:$N$34,0))</f>
        <v>0.808955223880597</v>
      </c>
      <c r="C28" s="92" t="n">
        <f aca="false">INDEX($M$4:$M$34,MATCH(ROW()-3,$N$4:$N$34,0))</f>
        <v>1.66666666666667</v>
      </c>
      <c r="D28" s="93" t="str">
        <f aca="false">IF(C28&gt;='Treatment Data'!$B$72,"High phyto","")</f>
        <v/>
      </c>
      <c r="F28" s="23" t="str">
        <f aca="false">INDEX($P$4:$P$34,MATCH(ROW()-3,$S$4:$S$34,0))</f>
        <v>TriflurX + Rustler</v>
      </c>
      <c r="G28" s="91" t="n">
        <f aca="false">INDEX($Q$4:$Q$34,MATCH(ROW()-3,$S$4:$S$34,0))</f>
        <v>0.904225352112676</v>
      </c>
      <c r="H28" s="92" t="n">
        <f aca="false">INDEX($R$4:$R$34,MATCH(ROW()-3,$S$4:$S$34,0))</f>
        <v>3.33333333333333</v>
      </c>
      <c r="I28" s="93" t="str">
        <f aca="false">IF(H28&gt;='Treatment Data'!$B$72,"High phyto","")</f>
        <v/>
      </c>
      <c r="K28" s="1" t="str">
        <f aca="false">'Treatment Data'!C29</f>
        <v>Terrain Flow + Sakura</v>
      </c>
      <c r="L28" s="94" t="n">
        <f aca="false">'Treatment Data'!J29</f>
        <v>0.719402985074627</v>
      </c>
      <c r="M28" s="95" t="n">
        <f aca="false">'Treatment Data'!H29</f>
        <v>1.66666666666667</v>
      </c>
      <c r="N28" s="1" t="n">
        <f aca="false">_xlfn.RANK.EQ(L28,$L$4:$L$34,1)+COUNTIF($L$4:L28,L28)-1</f>
        <v>14</v>
      </c>
      <c r="P28" s="1" t="str">
        <f aca="false">'Treatment Data'!C61</f>
        <v>TriflurX + Avadex</v>
      </c>
      <c r="Q28" s="94" t="n">
        <f aca="false">'Treatment Data'!J61</f>
        <v>0.864788732394366</v>
      </c>
      <c r="R28" s="95" t="n">
        <f aca="false">'Treatment Data'!H61</f>
        <v>0</v>
      </c>
      <c r="S28" s="1" t="n">
        <f aca="false">_xlfn.RANK.EQ(Q28,$Q$4:$Q$34,1)+COUNTIF($Q$4:Q28,Q28)-1</f>
        <v>16</v>
      </c>
    </row>
    <row r="29" customFormat="false" ht="15" hidden="false" customHeight="true" outlineLevel="0" collapsed="false">
      <c r="A29" s="23" t="str">
        <f aca="false">INDEX($K$4:$K$34,MATCH(ROW()-3,$N$4:$N$34,0))</f>
        <v>TriflurX + Avadex + Mateno</v>
      </c>
      <c r="B29" s="91" t="n">
        <f aca="false">INDEX($L$4:$L$34,MATCH(ROW()-3,$N$4:$N$34,0))</f>
        <v>0.808955223880597</v>
      </c>
      <c r="C29" s="92" t="n">
        <f aca="false">INDEX($M$4:$M$34,MATCH(ROW()-3,$N$4:$N$34,0))</f>
        <v>6.66666666666667</v>
      </c>
      <c r="D29" s="93" t="str">
        <f aca="false">IF(C29&gt;='Treatment Data'!$B$72,"High phyto","")</f>
        <v/>
      </c>
      <c r="F29" s="23" t="str">
        <f aca="false">INDEX($P$4:$P$34,MATCH(ROW()-3,$S$4:$S$34,0))</f>
        <v>Lux + Edge + Plat</v>
      </c>
      <c r="G29" s="91" t="n">
        <f aca="false">INDEX($Q$4:$Q$34,MATCH(ROW()-3,$S$4:$S$34,0))</f>
        <v>0.912676056338028</v>
      </c>
      <c r="H29" s="92" t="n">
        <f aca="false">INDEX($R$4:$R$34,MATCH(ROW()-3,$S$4:$S$34,0))</f>
        <v>6.66666666666667</v>
      </c>
      <c r="I29" s="93" t="str">
        <f aca="false">IF(H29&gt;='Treatment Data'!$B$72,"High phyto","")</f>
        <v/>
      </c>
      <c r="K29" s="1" t="str">
        <f aca="false">'Treatment Data'!C30</f>
        <v>Mateno Complete (post)</v>
      </c>
      <c r="L29" s="94" t="n">
        <f aca="false">'Treatment Data'!J30</f>
        <v>0.647761194029851</v>
      </c>
      <c r="M29" s="95" t="n">
        <f aca="false">'Treatment Data'!H30</f>
        <v>3.33333333333333</v>
      </c>
      <c r="N29" s="1" t="n">
        <f aca="false">_xlfn.RANK.EQ(L29,$L$4:$L$34,1)+COUNTIF($L$4:L29,L29)-1</f>
        <v>4</v>
      </c>
      <c r="P29" s="1" t="str">
        <f aca="false">'Treatment Data'!C62</f>
        <v>TriflurX + Avadex + Atrazine</v>
      </c>
      <c r="Q29" s="94" t="n">
        <f aca="false">'Treatment Data'!J62</f>
        <v>0.876056338028169</v>
      </c>
      <c r="R29" s="95" t="n">
        <f aca="false">'Treatment Data'!H62</f>
        <v>3.33333333333333</v>
      </c>
      <c r="S29" s="1" t="n">
        <f aca="false">_xlfn.RANK.EQ(Q29,$Q$4:$Q$34,1)+COUNTIF($Q$4:Q29,Q29)-1</f>
        <v>17</v>
      </c>
    </row>
    <row r="30" customFormat="false" ht="15" hidden="false" customHeight="true" outlineLevel="0" collapsed="false">
      <c r="A30" s="23" t="str">
        <f aca="false">INDEX($K$4:$K$34,MATCH(ROW()-3,$N$4:$N$34,0))</f>
        <v>TriflurX + Avadex</v>
      </c>
      <c r="B30" s="91" t="n">
        <f aca="false">INDEX($L$4:$L$34,MATCH(ROW()-3,$N$4:$N$34,0))</f>
        <v>0.850746268656716</v>
      </c>
      <c r="C30" s="92" t="n">
        <f aca="false">INDEX($M$4:$M$34,MATCH(ROW()-3,$N$4:$N$34,0))</f>
        <v>0</v>
      </c>
      <c r="D30" s="93" t="str">
        <f aca="false">IF(C30&gt;='Treatment Data'!$B$72,"High phyto","")</f>
        <v/>
      </c>
      <c r="F30" s="23" t="str">
        <f aca="false">INDEX($P$4:$P$34,MATCH(ROW()-3,$S$4:$S$34,0))</f>
        <v>Lux + Tenet + Atrazine</v>
      </c>
      <c r="G30" s="91" t="n">
        <f aca="false">INDEX($Q$4:$Q$34,MATCH(ROW()-3,$S$4:$S$34,0))</f>
        <v>0.915492957746479</v>
      </c>
      <c r="H30" s="92" t="n">
        <f aca="false">INDEX($R$4:$R$34,MATCH(ROW()-3,$S$4:$S$34,0))</f>
        <v>21.6666666666667</v>
      </c>
      <c r="I30" s="93" t="str">
        <f aca="false">IF(H30&gt;='Treatment Data'!$B$72,"High phyto","")</f>
        <v>High phyto</v>
      </c>
      <c r="K30" s="1" t="str">
        <f aca="false">'Treatment Data'!C31</f>
        <v>Sakura + Brodal</v>
      </c>
      <c r="L30" s="94" t="n">
        <f aca="false">'Treatment Data'!J31</f>
        <v>0.537313432835821</v>
      </c>
      <c r="M30" s="95" t="n">
        <f aca="false">'Treatment Data'!H31</f>
        <v>15</v>
      </c>
      <c r="N30" s="1" t="n">
        <f aca="false">_xlfn.RANK.EQ(L30,$L$4:$L$34,1)+COUNTIF($L$4:L30,L30)-1</f>
        <v>3</v>
      </c>
      <c r="P30" s="1" t="str">
        <f aca="false">'Treatment Data'!C63</f>
        <v>Atrazine 2200</v>
      </c>
      <c r="Q30" s="94" t="n">
        <f aca="false">'Treatment Data'!J63</f>
        <v>0.507042253521127</v>
      </c>
      <c r="R30" s="95" t="n">
        <f aca="false">'Treatment Data'!H63</f>
        <v>3.33333333333333</v>
      </c>
      <c r="S30" s="1" t="n">
        <f aca="false">_xlfn.RANK.EQ(Q30,$Q$4:$Q$34,1)+COUNTIF($Q$4:Q30,Q30)-1</f>
        <v>2</v>
      </c>
    </row>
    <row r="31" customFormat="false" ht="15" hidden="false" customHeight="true" outlineLevel="0" collapsed="false">
      <c r="A31" s="23" t="str">
        <f aca="false">INDEX($K$4:$K$34,MATCH(ROW()-3,$N$4:$N$34,0))</f>
        <v>Overwatch + Spruce</v>
      </c>
      <c r="B31" s="91" t="n">
        <f aca="false">INDEX($L$4:$L$34,MATCH(ROW()-3,$N$4:$N$34,0))</f>
        <v>0.853731343283582</v>
      </c>
      <c r="C31" s="92" t="n">
        <f aca="false">INDEX($M$4:$M$34,MATCH(ROW()-3,$N$4:$N$34,0))</f>
        <v>3.33333333333333</v>
      </c>
      <c r="D31" s="93" t="str">
        <f aca="false">IF(C31&gt;='Treatment Data'!$B$72,"High phyto","")</f>
        <v/>
      </c>
      <c r="F31" s="23" t="str">
        <f aca="false">INDEX($P$4:$P$34,MATCH(ROW()-3,$S$4:$S$34,0))</f>
        <v>Lux + Atrazine + Edge + Plat</v>
      </c>
      <c r="G31" s="91" t="n">
        <f aca="false">INDEX($Q$4:$Q$34,MATCH(ROW()-3,$S$4:$S$34,0))</f>
        <v>0.923943661971831</v>
      </c>
      <c r="H31" s="92" t="n">
        <f aca="false">INDEX($R$4:$R$34,MATCH(ROW()-3,$S$4:$S$34,0))</f>
        <v>3.33333333333333</v>
      </c>
      <c r="I31" s="93" t="str">
        <f aca="false">IF(H31&gt;='Treatment Data'!$B$72,"High phyto","")</f>
        <v/>
      </c>
      <c r="K31" s="1" t="str">
        <f aca="false">'Treatment Data'!C32</f>
        <v>Overwatch + Sakura (post)</v>
      </c>
      <c r="L31" s="94" t="n">
        <f aca="false">'Treatment Data'!J32</f>
        <v>0.46865671641791</v>
      </c>
      <c r="M31" s="95" t="n">
        <f aca="false">'Treatment Data'!H32</f>
        <v>6.66666666666667</v>
      </c>
      <c r="N31" s="1" t="n">
        <f aca="false">_xlfn.RANK.EQ(L31,$L$4:$L$34,1)+COUNTIF($L$4:L31,L31)-1</f>
        <v>1</v>
      </c>
      <c r="P31" s="1" t="str">
        <f aca="false">'Treatment Data'!C64</f>
        <v>Atrazine split dose</v>
      </c>
      <c r="Q31" s="94" t="n">
        <f aca="false">'Treatment Data'!J64</f>
        <v>0.67887323943662</v>
      </c>
      <c r="R31" s="95" t="n">
        <f aca="false">'Treatment Data'!H64</f>
        <v>3.33333333333333</v>
      </c>
      <c r="S31" s="1" t="n">
        <f aca="false">_xlfn.RANK.EQ(Q31,$Q$4:$Q$34,1)+COUNTIF($Q$4:Q31,Q31)-1</f>
        <v>5</v>
      </c>
    </row>
    <row r="32" customFormat="false" ht="15" hidden="false" customHeight="true" outlineLevel="0" collapsed="false">
      <c r="A32" s="23" t="str">
        <f aca="false">INDEX($K$4:$K$34,MATCH(ROW()-3,$N$4:$N$34,0))</f>
        <v>Sakura + Avadex</v>
      </c>
      <c r="B32" s="91" t="n">
        <f aca="false">INDEX($L$4:$L$34,MATCH(ROW()-3,$N$4:$N$34,0))</f>
        <v>0.868656716417911</v>
      </c>
      <c r="C32" s="92" t="n">
        <f aca="false">INDEX($M$4:$M$34,MATCH(ROW()-3,$N$4:$N$34,0))</f>
        <v>0</v>
      </c>
      <c r="D32" s="93" t="str">
        <f aca="false">IF(C32&gt;='Treatment Data'!$B$72,"High phyto","")</f>
        <v/>
      </c>
      <c r="F32" s="23" t="str">
        <f aca="false">INDEX($P$4:$P$34,MATCH(ROW()-3,$S$4:$S$34,0))</f>
        <v>Rustler + Plat Xtra</v>
      </c>
      <c r="G32" s="91" t="n">
        <f aca="false">INDEX($Q$4:$Q$34,MATCH(ROW()-3,$S$4:$S$34,0))</f>
        <v>0.929577464788733</v>
      </c>
      <c r="H32" s="92" t="n">
        <f aca="false">INDEX($R$4:$R$34,MATCH(ROW()-3,$S$4:$S$34,0))</f>
        <v>5</v>
      </c>
      <c r="I32" s="93" t="str">
        <f aca="false">IF(H32&gt;='Treatment Data'!$B$72,"High phyto","")</f>
        <v/>
      </c>
      <c r="K32" s="1" t="str">
        <f aca="false">'Treatment Data'!C33</f>
        <v>Sakura split dose</v>
      </c>
      <c r="L32" s="94" t="n">
        <f aca="false">'Treatment Data'!J33</f>
        <v>0.764179104477612</v>
      </c>
      <c r="M32" s="95" t="n">
        <f aca="false">'Treatment Data'!H33</f>
        <v>5</v>
      </c>
      <c r="N32" s="1" t="n">
        <f aca="false">_xlfn.RANK.EQ(L32,$L$4:$L$34,1)+COUNTIF($L$4:L32,L32)-1</f>
        <v>19</v>
      </c>
      <c r="P32" s="1" t="str">
        <f aca="false">'Treatment Data'!C65</f>
        <v>TriflurX + Avadex + Plat</v>
      </c>
      <c r="Q32" s="94" t="n">
        <f aca="false">'Treatment Data'!J65</f>
        <v>0.943661971830986</v>
      </c>
      <c r="R32" s="95" t="n">
        <f aca="false">'Treatment Data'!H65</f>
        <v>1.66666666666667</v>
      </c>
      <c r="S32" s="1" t="n">
        <f aca="false">_xlfn.RANK.EQ(Q32,$Q$4:$Q$34,1)+COUNTIF($Q$4:Q32,Q32)-1</f>
        <v>30</v>
      </c>
    </row>
    <row r="33" customFormat="false" ht="15" hidden="false" customHeight="true" outlineLevel="0" collapsed="false">
      <c r="A33" s="23" t="str">
        <f aca="false">INDEX($K$4:$K$34,MATCH(ROW()-3,$N$4:$N$34,0))</f>
        <v>TriflurX + Mateno</v>
      </c>
      <c r="B33" s="91" t="n">
        <f aca="false">INDEX($L$4:$L$34,MATCH(ROW()-3,$N$4:$N$34,0))</f>
        <v>0.868656716417911</v>
      </c>
      <c r="C33" s="92" t="n">
        <f aca="false">INDEX($M$4:$M$34,MATCH(ROW()-3,$N$4:$N$34,0))</f>
        <v>0</v>
      </c>
      <c r="D33" s="93" t="str">
        <f aca="false">IF(C33&gt;='Treatment Data'!$B$72,"High phyto","")</f>
        <v/>
      </c>
      <c r="F33" s="23" t="str">
        <f aca="false">INDEX($P$4:$P$34,MATCH(ROW()-3,$S$4:$S$34,0))</f>
        <v>TriflurX + Avadex + Plat</v>
      </c>
      <c r="G33" s="91" t="n">
        <f aca="false">INDEX($Q$4:$Q$34,MATCH(ROW()-3,$S$4:$S$34,0))</f>
        <v>0.943661971830986</v>
      </c>
      <c r="H33" s="92" t="n">
        <f aca="false">INDEX($R$4:$R$34,MATCH(ROW()-3,$S$4:$S$34,0))</f>
        <v>1.66666666666667</v>
      </c>
      <c r="I33" s="93" t="str">
        <f aca="false">IF(H33&gt;='Treatment Data'!$B$72,"High phyto","")</f>
        <v/>
      </c>
      <c r="K33" s="1" t="str">
        <f aca="false">'Treatment Data'!C34</f>
        <v>TriflurX + Avadex + Boxer</v>
      </c>
      <c r="L33" s="94" t="n">
        <f aca="false">'Treatment Data'!J34</f>
        <v>0.868656716417911</v>
      </c>
      <c r="M33" s="95" t="n">
        <f aca="false">'Treatment Data'!H34</f>
        <v>1.66666666666667</v>
      </c>
      <c r="N33" s="1" t="n">
        <f aca="false">_xlfn.RANK.EQ(L33,$L$4:$L$34,1)+COUNTIF($L$4:L33,L33)-1</f>
        <v>31</v>
      </c>
      <c r="P33" s="1" t="str">
        <f aca="false">'Treatment Data'!C66</f>
        <v>TriflurX + Luximax (post)</v>
      </c>
      <c r="Q33" s="94" t="n">
        <f aca="false">'Treatment Data'!J66</f>
        <v>0.847887323943662</v>
      </c>
      <c r="R33" s="95" t="n">
        <f aca="false">'Treatment Data'!H66</f>
        <v>0</v>
      </c>
      <c r="S33" s="1" t="n">
        <f aca="false">_xlfn.RANK.EQ(Q33,$Q$4:$Q$34,1)+COUNTIF($Q$4:Q33,Q33)-1</f>
        <v>14</v>
      </c>
    </row>
    <row r="34" customFormat="false" ht="15" hidden="false" customHeight="true" outlineLevel="0" collapsed="false">
      <c r="A34" s="23" t="str">
        <f aca="false">INDEX($K$4:$K$34,MATCH(ROW()-3,$N$4:$N$34,0))</f>
        <v>TriflurX + Avadex + Boxer</v>
      </c>
      <c r="B34" s="91" t="n">
        <f aca="false">INDEX($L$4:$L$34,MATCH(ROW()-3,$N$4:$N$34,0))</f>
        <v>0.868656716417911</v>
      </c>
      <c r="C34" s="92" t="n">
        <f aca="false">INDEX($M$4:$M$34,MATCH(ROW()-3,$N$4:$N$34,0))</f>
        <v>1.66666666666667</v>
      </c>
      <c r="D34" s="93" t="str">
        <f aca="false">IF(C34&gt;='Treatment Data'!$B$72,"High phyto","")</f>
        <v/>
      </c>
      <c r="F34" s="23" t="str">
        <f aca="false">INDEX($P$4:$P$34,MATCH(ROW()-3,$S$4:$S$34,0))</f>
        <v>Overwatch + Plat</v>
      </c>
      <c r="G34" s="91" t="n">
        <f aca="false">INDEX($Q$4:$Q$34,MATCH(ROW()-3,$S$4:$S$34,0))</f>
        <v>0.949295774647887</v>
      </c>
      <c r="H34" s="92" t="n">
        <f aca="false">INDEX($R$4:$R$34,MATCH(ROW()-3,$S$4:$S$34,0))</f>
        <v>1.66666666666667</v>
      </c>
      <c r="I34" s="93" t="str">
        <f aca="false">IF(H34&gt;='Treatment Data'!$B$72,"High phyto","")</f>
        <v/>
      </c>
      <c r="K34" s="1" t="str">
        <f aca="false">'Treatment Data'!C35</f>
        <v>Terrain Flow + Sakura (2)</v>
      </c>
      <c r="L34" s="94" t="n">
        <f aca="false">'Treatment Data'!J35</f>
        <v>0.668656716417911</v>
      </c>
      <c r="M34" s="95" t="n">
        <f aca="false">'Treatment Data'!H35</f>
        <v>1.66666666666667</v>
      </c>
      <c r="N34" s="1" t="n">
        <f aca="false">_xlfn.RANK.EQ(L34,$L$4:$L$34,1)+COUNTIF($L$4:L34,L34)-1</f>
        <v>7</v>
      </c>
      <c r="P34" s="1" t="str">
        <f aca="false">'Treatment Data'!C67</f>
        <v>TriflurX + Dual Gold</v>
      </c>
      <c r="Q34" s="94" t="n">
        <f aca="false">'Treatment Data'!J67</f>
        <v>0.842253521126761</v>
      </c>
      <c r="R34" s="95" t="n">
        <f aca="false">'Treatment Data'!H67</f>
        <v>8.33333333333333</v>
      </c>
      <c r="S34" s="1" t="n">
        <f aca="false">_xlfn.RANK.EQ(Q34,$Q$4:$Q$34,1)+COUNTIF($Q$4:Q34,Q34)-1</f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2026-06-09T01:44:06Z</dcterms:created>
  <dc:creator>openpyxl</dc:creator>
  <dc:description/>
  <dc:language>en-US</dc:language>
  <cp:lastModifiedBy/>
  <dcterms:modified xsi:type="dcterms:W3CDTF">2026-08-02T22:17:29Z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0x0101003C872589164FA548AEBED80C0995F37F</vt:lpwstr>
  </property>
  <property fmtid="{D5CDD505-2E9C-101B-9397-08002B2CF9AE}" pid="3" name="MediaServiceImageTags">
    <vt:lpwstr/>
  </property>
</Properties>
</file>