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.junior\Desktop\"/>
    </mc:Choice>
  </mc:AlternateContent>
  <xr:revisionPtr revIDLastSave="0" documentId="8_{BD5EE91E-C41F-415F-8876-82C8253143C9}" xr6:coauthVersionLast="47" xr6:coauthVersionMax="47" xr10:uidLastSave="{00000000-0000-0000-0000-000000000000}"/>
  <bookViews>
    <workbookView xWindow="-120" yWindow="-120" windowWidth="20730" windowHeight="11160" xr2:uid="{DAE36BB5-A53D-450A-BDDE-047274920774}"/>
  </bookViews>
  <sheets>
    <sheet name="CUSTO_EMPRESA" sheetId="8" r:id="rId1"/>
    <sheet name="Planilha1" sheetId="9" state="hidden" r:id="rId2"/>
    <sheet name="TABELAS" sheetId="10" state="hidden" r:id="rId3"/>
    <sheet name="BASE" sheetId="11" state="hidden" r:id="rId4"/>
  </sheets>
  <definedNames>
    <definedName name="_xlnm._FilterDatabase" localSheetId="3" hidden="1">BASE!$A$3:$R$3</definedName>
    <definedName name="_xlnm._FilterDatabase" localSheetId="0" hidden="1">CUSTO_EMPRESA!$A$5:$K$184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1" l="1"/>
  <c r="J6" i="8" s="1"/>
  <c r="J23" i="8" l="1"/>
  <c r="J183" i="8"/>
  <c r="J103" i="8"/>
  <c r="J123" i="8"/>
  <c r="J163" i="8"/>
  <c r="J83" i="8"/>
  <c r="J43" i="8"/>
  <c r="J143" i="8"/>
  <c r="J63" i="8"/>
  <c r="J22" i="8"/>
  <c r="J182" i="8"/>
  <c r="J102" i="8"/>
  <c r="J122" i="8"/>
  <c r="J162" i="8"/>
  <c r="J82" i="8"/>
  <c r="J142" i="8"/>
  <c r="J62" i="8"/>
  <c r="J42" i="8"/>
  <c r="J21" i="8"/>
  <c r="J181" i="8"/>
  <c r="J101" i="8"/>
  <c r="J41" i="8"/>
  <c r="J161" i="8"/>
  <c r="J81" i="8"/>
  <c r="J121" i="8"/>
  <c r="J141" i="8"/>
  <c r="J61" i="8"/>
  <c r="J180" i="8"/>
  <c r="J100" i="8"/>
  <c r="J160" i="8"/>
  <c r="J80" i="8"/>
  <c r="J40" i="8"/>
  <c r="J140" i="8"/>
  <c r="J60" i="8"/>
  <c r="J120" i="8"/>
  <c r="B6" i="8"/>
  <c r="J20" i="8"/>
  <c r="C168" i="8"/>
  <c r="B170" i="8"/>
  <c r="A172" i="8"/>
  <c r="C166" i="8"/>
  <c r="C183" i="8"/>
  <c r="B167" i="8"/>
  <c r="A166" i="8"/>
  <c r="C167" i="8"/>
  <c r="B169" i="8"/>
  <c r="B171" i="8"/>
  <c r="A173" i="8"/>
  <c r="C174" i="8"/>
  <c r="A177" i="8"/>
  <c r="C179" i="8"/>
  <c r="B182" i="8"/>
  <c r="B166" i="8"/>
  <c r="A168" i="8"/>
  <c r="A170" i="8"/>
  <c r="C171" i="8"/>
  <c r="B173" i="8"/>
  <c r="B175" i="8"/>
  <c r="B177" i="8"/>
  <c r="A180" i="8"/>
  <c r="C182" i="8"/>
  <c r="A174" i="8"/>
  <c r="C175" i="8"/>
  <c r="B178" i="8"/>
  <c r="A181" i="8"/>
  <c r="A169" i="8"/>
  <c r="C170" i="8"/>
  <c r="C172" i="8"/>
  <c r="B174" i="8"/>
  <c r="A176" i="8"/>
  <c r="C178" i="8"/>
  <c r="B181" i="8"/>
  <c r="A184" i="8"/>
  <c r="A167" i="8"/>
  <c r="B168" i="8"/>
  <c r="C169" i="8"/>
  <c r="A171" i="8"/>
  <c r="B172" i="8"/>
  <c r="C173" i="8"/>
  <c r="A175" i="8"/>
  <c r="B176" i="8"/>
  <c r="C177" i="8"/>
  <c r="A179" i="8"/>
  <c r="B180" i="8"/>
  <c r="C181" i="8"/>
  <c r="A183" i="8"/>
  <c r="B184" i="8"/>
  <c r="C176" i="8"/>
  <c r="A178" i="8"/>
  <c r="B179" i="8"/>
  <c r="C180" i="8"/>
  <c r="A182" i="8"/>
  <c r="B183" i="8"/>
  <c r="C184" i="8"/>
  <c r="E169" i="8"/>
  <c r="E173" i="8"/>
  <c r="E177" i="8"/>
  <c r="E181" i="8"/>
  <c r="E166" i="8"/>
  <c r="E170" i="8"/>
  <c r="E174" i="8"/>
  <c r="E178" i="8"/>
  <c r="E182" i="8"/>
  <c r="E167" i="8"/>
  <c r="E171" i="8"/>
  <c r="E175" i="8"/>
  <c r="E179" i="8"/>
  <c r="E183" i="8"/>
  <c r="E168" i="8"/>
  <c r="E172" i="8"/>
  <c r="E176" i="8"/>
  <c r="E180" i="8"/>
  <c r="E184" i="8"/>
  <c r="E161" i="8"/>
  <c r="E146" i="8"/>
  <c r="E150" i="8"/>
  <c r="E154" i="8"/>
  <c r="E158" i="8"/>
  <c r="E162" i="8"/>
  <c r="E149" i="8"/>
  <c r="E157" i="8"/>
  <c r="E147" i="8"/>
  <c r="E151" i="8"/>
  <c r="E155" i="8"/>
  <c r="E159" i="8"/>
  <c r="E163" i="8"/>
  <c r="E153" i="8"/>
  <c r="E148" i="8"/>
  <c r="E152" i="8"/>
  <c r="E156" i="8"/>
  <c r="E160" i="8"/>
  <c r="E164" i="8"/>
  <c r="B146" i="8"/>
  <c r="C147" i="8"/>
  <c r="A149" i="8"/>
  <c r="B150" i="8"/>
  <c r="C151" i="8"/>
  <c r="A153" i="8"/>
  <c r="B154" i="8"/>
  <c r="C155" i="8"/>
  <c r="A157" i="8"/>
  <c r="B158" i="8"/>
  <c r="C159" i="8"/>
  <c r="A161" i="8"/>
  <c r="B162" i="8"/>
  <c r="C163" i="8"/>
  <c r="C146" i="8"/>
  <c r="A148" i="8"/>
  <c r="B149" i="8"/>
  <c r="C150" i="8"/>
  <c r="A152" i="8"/>
  <c r="B153" i="8"/>
  <c r="C154" i="8"/>
  <c r="A156" i="8"/>
  <c r="B157" i="8"/>
  <c r="C158" i="8"/>
  <c r="A160" i="8"/>
  <c r="B161" i="8"/>
  <c r="C162" i="8"/>
  <c r="A164" i="8"/>
  <c r="A147" i="8"/>
  <c r="B148" i="8"/>
  <c r="C149" i="8"/>
  <c r="A151" i="8"/>
  <c r="B152" i="8"/>
  <c r="C153" i="8"/>
  <c r="A155" i="8"/>
  <c r="B156" i="8"/>
  <c r="C157" i="8"/>
  <c r="A159" i="8"/>
  <c r="B160" i="8"/>
  <c r="C161" i="8"/>
  <c r="A163" i="8"/>
  <c r="B164" i="8"/>
  <c r="A146" i="8"/>
  <c r="B147" i="8"/>
  <c r="C148" i="8"/>
  <c r="A150" i="8"/>
  <c r="B151" i="8"/>
  <c r="C152" i="8"/>
  <c r="A154" i="8"/>
  <c r="B155" i="8"/>
  <c r="C156" i="8"/>
  <c r="A158" i="8"/>
  <c r="B159" i="8"/>
  <c r="C160" i="8"/>
  <c r="A162" i="8"/>
  <c r="B163" i="8"/>
  <c r="C164" i="8"/>
  <c r="A129" i="8"/>
  <c r="B130" i="8"/>
  <c r="B126" i="8"/>
  <c r="C131" i="8"/>
  <c r="C127" i="8"/>
  <c r="A133" i="8"/>
  <c r="C135" i="8"/>
  <c r="B138" i="8"/>
  <c r="A141" i="8"/>
  <c r="C143" i="8"/>
  <c r="C126" i="8"/>
  <c r="A128" i="8"/>
  <c r="B129" i="8"/>
  <c r="C130" i="8"/>
  <c r="A132" i="8"/>
  <c r="B133" i="8"/>
  <c r="C134" i="8"/>
  <c r="A136" i="8"/>
  <c r="B137" i="8"/>
  <c r="C138" i="8"/>
  <c r="A140" i="8"/>
  <c r="B141" i="8"/>
  <c r="C142" i="8"/>
  <c r="A144" i="8"/>
  <c r="A127" i="8"/>
  <c r="B128" i="8"/>
  <c r="C129" i="8"/>
  <c r="A131" i="8"/>
  <c r="B132" i="8"/>
  <c r="C133" i="8"/>
  <c r="A135" i="8"/>
  <c r="B136" i="8"/>
  <c r="C137" i="8"/>
  <c r="A139" i="8"/>
  <c r="B140" i="8"/>
  <c r="C141" i="8"/>
  <c r="A143" i="8"/>
  <c r="B144" i="8"/>
  <c r="B134" i="8"/>
  <c r="A137" i="8"/>
  <c r="C139" i="8"/>
  <c r="B142" i="8"/>
  <c r="A126" i="8"/>
  <c r="B127" i="8"/>
  <c r="C128" i="8"/>
  <c r="A130" i="8"/>
  <c r="B131" i="8"/>
  <c r="C132" i="8"/>
  <c r="A134" i="8"/>
  <c r="B135" i="8"/>
  <c r="C136" i="8"/>
  <c r="A138" i="8"/>
  <c r="B139" i="8"/>
  <c r="C140" i="8"/>
  <c r="A142" i="8"/>
  <c r="B143" i="8"/>
  <c r="C144" i="8"/>
  <c r="E141" i="8"/>
  <c r="E126" i="8"/>
  <c r="E130" i="8"/>
  <c r="E134" i="8"/>
  <c r="E138" i="8"/>
  <c r="E142" i="8"/>
  <c r="E129" i="8"/>
  <c r="E137" i="8"/>
  <c r="E127" i="8"/>
  <c r="E131" i="8"/>
  <c r="E135" i="8"/>
  <c r="E139" i="8"/>
  <c r="E143" i="8"/>
  <c r="E133" i="8"/>
  <c r="E128" i="8"/>
  <c r="E132" i="8"/>
  <c r="E136" i="8"/>
  <c r="E140" i="8"/>
  <c r="E144" i="8"/>
  <c r="E113" i="8"/>
  <c r="E117" i="8"/>
  <c r="E106" i="8"/>
  <c r="E110" i="8"/>
  <c r="E114" i="8"/>
  <c r="E118" i="8"/>
  <c r="E122" i="8"/>
  <c r="C107" i="8"/>
  <c r="E107" i="8"/>
  <c r="E111" i="8"/>
  <c r="E115" i="8"/>
  <c r="E119" i="8"/>
  <c r="E123" i="8"/>
  <c r="B110" i="8"/>
  <c r="E109" i="8"/>
  <c r="E121" i="8"/>
  <c r="B106" i="8"/>
  <c r="A109" i="8"/>
  <c r="E108" i="8"/>
  <c r="E112" i="8"/>
  <c r="E116" i="8"/>
  <c r="E120" i="8"/>
  <c r="E124" i="8"/>
  <c r="C119" i="8"/>
  <c r="A121" i="8"/>
  <c r="B122" i="8"/>
  <c r="C123" i="8"/>
  <c r="C111" i="8"/>
  <c r="A113" i="8"/>
  <c r="C115" i="8"/>
  <c r="A117" i="8"/>
  <c r="B118" i="8"/>
  <c r="C106" i="8"/>
  <c r="A108" i="8"/>
  <c r="B109" i="8"/>
  <c r="C110" i="8"/>
  <c r="A112" i="8"/>
  <c r="B113" i="8"/>
  <c r="C114" i="8"/>
  <c r="A116" i="8"/>
  <c r="B117" i="8"/>
  <c r="C118" i="8"/>
  <c r="A120" i="8"/>
  <c r="B121" i="8"/>
  <c r="C122" i="8"/>
  <c r="A124" i="8"/>
  <c r="A107" i="8"/>
  <c r="B108" i="8"/>
  <c r="C109" i="8"/>
  <c r="A111" i="8"/>
  <c r="B112" i="8"/>
  <c r="C113" i="8"/>
  <c r="A115" i="8"/>
  <c r="B116" i="8"/>
  <c r="C117" i="8"/>
  <c r="A119" i="8"/>
  <c r="B120" i="8"/>
  <c r="C121" i="8"/>
  <c r="A123" i="8"/>
  <c r="B124" i="8"/>
  <c r="B114" i="8"/>
  <c r="A106" i="8"/>
  <c r="B107" i="8"/>
  <c r="C108" i="8"/>
  <c r="A110" i="8"/>
  <c r="B111" i="8"/>
  <c r="C112" i="8"/>
  <c r="A114" i="8"/>
  <c r="B115" i="8"/>
  <c r="C116" i="8"/>
  <c r="A118" i="8"/>
  <c r="B119" i="8"/>
  <c r="C120" i="8"/>
  <c r="A122" i="8"/>
  <c r="B123" i="8"/>
  <c r="C124" i="8"/>
  <c r="B86" i="8"/>
  <c r="C87" i="8"/>
  <c r="A89" i="8"/>
  <c r="B90" i="8"/>
  <c r="C91" i="8"/>
  <c r="A93" i="8"/>
  <c r="B94" i="8"/>
  <c r="C95" i="8"/>
  <c r="A97" i="8"/>
  <c r="B98" i="8"/>
  <c r="C99" i="8"/>
  <c r="A101" i="8"/>
  <c r="B102" i="8"/>
  <c r="C103" i="8"/>
  <c r="C86" i="8"/>
  <c r="A88" i="8"/>
  <c r="B89" i="8"/>
  <c r="C90" i="8"/>
  <c r="A92" i="8"/>
  <c r="B93" i="8"/>
  <c r="C94" i="8"/>
  <c r="A96" i="8"/>
  <c r="B97" i="8"/>
  <c r="C98" i="8"/>
  <c r="A100" i="8"/>
  <c r="B101" i="8"/>
  <c r="C102" i="8"/>
  <c r="A104" i="8"/>
  <c r="A87" i="8"/>
  <c r="B88" i="8"/>
  <c r="C89" i="8"/>
  <c r="A91" i="8"/>
  <c r="B92" i="8"/>
  <c r="C93" i="8"/>
  <c r="A95" i="8"/>
  <c r="B96" i="8"/>
  <c r="C97" i="8"/>
  <c r="A99" i="8"/>
  <c r="B100" i="8"/>
  <c r="C101" i="8"/>
  <c r="A103" i="8"/>
  <c r="B104" i="8"/>
  <c r="A86" i="8"/>
  <c r="B87" i="8"/>
  <c r="C88" i="8"/>
  <c r="A90" i="8"/>
  <c r="B91" i="8"/>
  <c r="C92" i="8"/>
  <c r="A94" i="8"/>
  <c r="B95" i="8"/>
  <c r="C96" i="8"/>
  <c r="A98" i="8"/>
  <c r="B99" i="8"/>
  <c r="C100" i="8"/>
  <c r="A102" i="8"/>
  <c r="B103" i="8"/>
  <c r="C104" i="8"/>
  <c r="E89" i="8"/>
  <c r="E93" i="8"/>
  <c r="E97" i="8"/>
  <c r="E101" i="8"/>
  <c r="E86" i="8"/>
  <c r="E90" i="8"/>
  <c r="E94" i="8"/>
  <c r="E98" i="8"/>
  <c r="E102" i="8"/>
  <c r="E87" i="8"/>
  <c r="E91" i="8"/>
  <c r="E95" i="8"/>
  <c r="E99" i="8"/>
  <c r="E103" i="8"/>
  <c r="E88" i="8"/>
  <c r="E92" i="8"/>
  <c r="E96" i="8"/>
  <c r="E100" i="8"/>
  <c r="E104" i="8"/>
  <c r="C66" i="8"/>
  <c r="A72" i="8"/>
  <c r="C74" i="8"/>
  <c r="B78" i="8"/>
  <c r="E69" i="8"/>
  <c r="E73" i="8"/>
  <c r="E81" i="8"/>
  <c r="C67" i="8"/>
  <c r="B70" i="8"/>
  <c r="A73" i="8"/>
  <c r="C75" i="8"/>
  <c r="C79" i="8"/>
  <c r="E66" i="8"/>
  <c r="E70" i="8"/>
  <c r="E74" i="8"/>
  <c r="E78" i="8"/>
  <c r="E82" i="8"/>
  <c r="A68" i="8"/>
  <c r="C70" i="8"/>
  <c r="B73" i="8"/>
  <c r="A76" i="8"/>
  <c r="A81" i="8"/>
  <c r="E67" i="8"/>
  <c r="E71" i="8"/>
  <c r="E75" i="8"/>
  <c r="E79" i="8"/>
  <c r="E83" i="8"/>
  <c r="B69" i="8"/>
  <c r="C83" i="8"/>
  <c r="E77" i="8"/>
  <c r="B66" i="8"/>
  <c r="A69" i="8"/>
  <c r="C71" i="8"/>
  <c r="B74" i="8"/>
  <c r="A77" i="8"/>
  <c r="B82" i="8"/>
  <c r="E68" i="8"/>
  <c r="E72" i="8"/>
  <c r="E76" i="8"/>
  <c r="E80" i="8"/>
  <c r="E84" i="8"/>
  <c r="A67" i="8"/>
  <c r="B68" i="8"/>
  <c r="C69" i="8"/>
  <c r="A71" i="8"/>
  <c r="B72" i="8"/>
  <c r="C73" i="8"/>
  <c r="A75" i="8"/>
  <c r="B76" i="8"/>
  <c r="C77" i="8"/>
  <c r="A79" i="8"/>
  <c r="B80" i="8"/>
  <c r="C81" i="8"/>
  <c r="A83" i="8"/>
  <c r="B84" i="8"/>
  <c r="B77" i="8"/>
  <c r="C78" i="8"/>
  <c r="A80" i="8"/>
  <c r="B81" i="8"/>
  <c r="C82" i="8"/>
  <c r="A84" i="8"/>
  <c r="A66" i="8"/>
  <c r="B67" i="8"/>
  <c r="C68" i="8"/>
  <c r="A70" i="8"/>
  <c r="B71" i="8"/>
  <c r="C72" i="8"/>
  <c r="A74" i="8"/>
  <c r="B75" i="8"/>
  <c r="C76" i="8"/>
  <c r="A78" i="8"/>
  <c r="B79" i="8"/>
  <c r="C80" i="8"/>
  <c r="A82" i="8"/>
  <c r="B83" i="8"/>
  <c r="C84" i="8"/>
  <c r="B46" i="8"/>
  <c r="C47" i="8"/>
  <c r="A49" i="8"/>
  <c r="B50" i="8"/>
  <c r="C51" i="8"/>
  <c r="A53" i="8"/>
  <c r="B54" i="8"/>
  <c r="C55" i="8"/>
  <c r="A57" i="8"/>
  <c r="B58" i="8"/>
  <c r="C59" i="8"/>
  <c r="A61" i="8"/>
  <c r="B62" i="8"/>
  <c r="C63" i="8"/>
  <c r="C46" i="8"/>
  <c r="A48" i="8"/>
  <c r="B49" i="8"/>
  <c r="C50" i="8"/>
  <c r="A52" i="8"/>
  <c r="B53" i="8"/>
  <c r="C54" i="8"/>
  <c r="A56" i="8"/>
  <c r="B57" i="8"/>
  <c r="C58" i="8"/>
  <c r="A60" i="8"/>
  <c r="B61" i="8"/>
  <c r="C62" i="8"/>
  <c r="A64" i="8"/>
  <c r="A47" i="8"/>
  <c r="B48" i="8"/>
  <c r="C49" i="8"/>
  <c r="A51" i="8"/>
  <c r="B52" i="8"/>
  <c r="C53" i="8"/>
  <c r="A55" i="8"/>
  <c r="B56" i="8"/>
  <c r="C57" i="8"/>
  <c r="A59" i="8"/>
  <c r="B60" i="8"/>
  <c r="C61" i="8"/>
  <c r="A63" i="8"/>
  <c r="B64" i="8"/>
  <c r="A46" i="8"/>
  <c r="B47" i="8"/>
  <c r="C48" i="8"/>
  <c r="A50" i="8"/>
  <c r="B51" i="8"/>
  <c r="C52" i="8"/>
  <c r="A54" i="8"/>
  <c r="B55" i="8"/>
  <c r="C56" i="8"/>
  <c r="A58" i="8"/>
  <c r="B59" i="8"/>
  <c r="C60" i="8"/>
  <c r="A62" i="8"/>
  <c r="B63" i="8"/>
  <c r="C64" i="8"/>
  <c r="E53" i="8"/>
  <c r="E57" i="8"/>
  <c r="E46" i="8"/>
  <c r="E50" i="8"/>
  <c r="E54" i="8"/>
  <c r="E58" i="8"/>
  <c r="E62" i="8"/>
  <c r="E47" i="8"/>
  <c r="E51" i="8"/>
  <c r="E55" i="8"/>
  <c r="E59" i="8"/>
  <c r="E63" i="8"/>
  <c r="E49" i="8"/>
  <c r="E61" i="8"/>
  <c r="E48" i="8"/>
  <c r="E52" i="8"/>
  <c r="E56" i="8"/>
  <c r="E60" i="8"/>
  <c r="E64" i="8"/>
  <c r="C35" i="8"/>
  <c r="E29" i="8"/>
  <c r="E33" i="8"/>
  <c r="E37" i="8"/>
  <c r="B26" i="8"/>
  <c r="E26" i="8"/>
  <c r="E34" i="8"/>
  <c r="E42" i="8"/>
  <c r="C27" i="8"/>
  <c r="A33" i="8"/>
  <c r="E27" i="8"/>
  <c r="E31" i="8"/>
  <c r="E35" i="8"/>
  <c r="E39" i="8"/>
  <c r="E43" i="8"/>
  <c r="B30" i="8"/>
  <c r="E41" i="8"/>
  <c r="C31" i="8"/>
  <c r="E30" i="8"/>
  <c r="E38" i="8"/>
  <c r="A29" i="8"/>
  <c r="B34" i="8"/>
  <c r="E28" i="8"/>
  <c r="E32" i="8"/>
  <c r="E36" i="8"/>
  <c r="E40" i="8"/>
  <c r="E44" i="8"/>
  <c r="B38" i="8"/>
  <c r="A41" i="8"/>
  <c r="C43" i="8"/>
  <c r="C26" i="8"/>
  <c r="A28" i="8"/>
  <c r="B29" i="8"/>
  <c r="C30" i="8"/>
  <c r="A32" i="8"/>
  <c r="B33" i="8"/>
  <c r="C34" i="8"/>
  <c r="A36" i="8"/>
  <c r="B37" i="8"/>
  <c r="C38" i="8"/>
  <c r="A40" i="8"/>
  <c r="B41" i="8"/>
  <c r="C42" i="8"/>
  <c r="A44" i="8"/>
  <c r="A27" i="8"/>
  <c r="B28" i="8"/>
  <c r="C29" i="8"/>
  <c r="A31" i="8"/>
  <c r="B32" i="8"/>
  <c r="C33" i="8"/>
  <c r="A35" i="8"/>
  <c r="B36" i="8"/>
  <c r="C37" i="8"/>
  <c r="A39" i="8"/>
  <c r="B40" i="8"/>
  <c r="C41" i="8"/>
  <c r="A43" i="8"/>
  <c r="B44" i="8"/>
  <c r="A37" i="8"/>
  <c r="C39" i="8"/>
  <c r="B42" i="8"/>
  <c r="A26" i="8"/>
  <c r="B27" i="8"/>
  <c r="C28" i="8"/>
  <c r="A30" i="8"/>
  <c r="B31" i="8"/>
  <c r="C32" i="8"/>
  <c r="A34" i="8"/>
  <c r="B35" i="8"/>
  <c r="C36" i="8"/>
  <c r="A38" i="8"/>
  <c r="B39" i="8"/>
  <c r="C40" i="8"/>
  <c r="A42" i="8"/>
  <c r="B43" i="8"/>
  <c r="C44" i="8"/>
  <c r="J73" i="8"/>
  <c r="J13" i="8"/>
  <c r="J173" i="8"/>
  <c r="J33" i="8"/>
  <c r="J113" i="8"/>
  <c r="J153" i="8"/>
  <c r="J93" i="8"/>
  <c r="J53" i="8"/>
  <c r="J133" i="8"/>
  <c r="A19" i="8"/>
  <c r="E21" i="8"/>
  <c r="B10" i="8"/>
  <c r="E6" i="8"/>
  <c r="E10" i="8"/>
  <c r="E14" i="8"/>
  <c r="E18" i="8"/>
  <c r="E22" i="8"/>
  <c r="E9" i="8"/>
  <c r="E13" i="8"/>
  <c r="A9" i="8"/>
  <c r="E7" i="8"/>
  <c r="E11" i="8"/>
  <c r="E15" i="8"/>
  <c r="E19" i="8"/>
  <c r="E23" i="8"/>
  <c r="E17" i="8"/>
  <c r="A14" i="8"/>
  <c r="E8" i="8"/>
  <c r="E12" i="8"/>
  <c r="E16" i="8"/>
  <c r="E20" i="8"/>
  <c r="E24" i="8"/>
  <c r="B21" i="8"/>
  <c r="A10" i="8"/>
  <c r="A15" i="8"/>
  <c r="A21" i="8"/>
  <c r="C11" i="8"/>
  <c r="B23" i="8"/>
  <c r="A11" i="8"/>
  <c r="A17" i="8"/>
  <c r="A22" i="8"/>
  <c r="C23" i="8"/>
  <c r="A7" i="8"/>
  <c r="A13" i="8"/>
  <c r="A18" i="8"/>
  <c r="A23" i="8"/>
  <c r="B15" i="8"/>
  <c r="A8" i="8"/>
  <c r="A12" i="8"/>
  <c r="A16" i="8"/>
  <c r="A20" i="8"/>
  <c r="A24" i="8"/>
  <c r="C15" i="8"/>
  <c r="C24" i="8"/>
  <c r="B11" i="8"/>
  <c r="B17" i="8"/>
  <c r="B22" i="8"/>
  <c r="C7" i="8"/>
  <c r="C16" i="8"/>
  <c r="B7" i="8"/>
  <c r="B13" i="8"/>
  <c r="B18" i="8"/>
  <c r="C8" i="8"/>
  <c r="C19" i="8"/>
  <c r="B9" i="8"/>
  <c r="B14" i="8"/>
  <c r="B19" i="8"/>
  <c r="A6" i="8"/>
  <c r="C12" i="8"/>
  <c r="C20" i="8"/>
  <c r="B8" i="8"/>
  <c r="B12" i="8"/>
  <c r="B16" i="8"/>
  <c r="B20" i="8"/>
  <c r="B24" i="8"/>
  <c r="C9" i="8"/>
  <c r="C13" i="8"/>
  <c r="C17" i="8"/>
  <c r="C21" i="8"/>
  <c r="C6" i="8"/>
  <c r="C10" i="8"/>
  <c r="C14" i="8"/>
  <c r="C18" i="8"/>
  <c r="C22" i="8"/>
  <c r="J75" i="8"/>
  <c r="J77" i="8"/>
  <c r="J79" i="8"/>
  <c r="J99" i="8"/>
  <c r="J115" i="8"/>
  <c r="J138" i="8"/>
  <c r="J155" i="8"/>
  <c r="J166" i="8"/>
  <c r="J171" i="8" s="1"/>
  <c r="J15" i="8"/>
  <c r="J17" i="8"/>
  <c r="J19" i="8"/>
  <c r="J139" i="8"/>
  <c r="J146" i="8"/>
  <c r="J151" i="8" s="1"/>
  <c r="J177" i="8"/>
  <c r="J34" i="8"/>
  <c r="J36" i="8"/>
  <c r="J38" i="8"/>
  <c r="J86" i="8"/>
  <c r="J87" i="8" s="1"/>
  <c r="J106" i="8"/>
  <c r="J111" i="8" s="1"/>
  <c r="I106" i="8" s="1"/>
  <c r="J112" i="8" s="1"/>
  <c r="J117" i="8"/>
  <c r="J126" i="8"/>
  <c r="J129" i="8" s="1"/>
  <c r="J136" i="8"/>
  <c r="J157" i="8"/>
  <c r="J174" i="8"/>
  <c r="J178" i="8"/>
  <c r="J74" i="8"/>
  <c r="J76" i="8"/>
  <c r="J78" i="8"/>
  <c r="J95" i="8"/>
  <c r="J119" i="8"/>
  <c r="J134" i="8"/>
  <c r="J159" i="8"/>
  <c r="J176" i="8"/>
  <c r="J14" i="8"/>
  <c r="J16" i="8"/>
  <c r="J18" i="8"/>
  <c r="J96" i="8"/>
  <c r="J116" i="8"/>
  <c r="J135" i="8"/>
  <c r="J156" i="8"/>
  <c r="J35" i="8"/>
  <c r="J37" i="8"/>
  <c r="J39" i="8"/>
  <c r="J97" i="8"/>
  <c r="J54" i="8"/>
  <c r="J55" i="8"/>
  <c r="J56" i="8"/>
  <c r="J57" i="8"/>
  <c r="J58" i="8"/>
  <c r="J59" i="8"/>
  <c r="J94" i="8"/>
  <c r="J98" i="8"/>
  <c r="J114" i="8"/>
  <c r="J118" i="8"/>
  <c r="J137" i="8"/>
  <c r="J154" i="8"/>
  <c r="J158" i="8"/>
  <c r="J175" i="8"/>
  <c r="J179" i="8"/>
  <c r="J46" i="8"/>
  <c r="J26" i="8"/>
  <c r="J66" i="8"/>
  <c r="J11" i="8" l="1"/>
  <c r="J9" i="8"/>
  <c r="J10" i="8"/>
  <c r="J7" i="8"/>
  <c r="J8" i="8"/>
  <c r="J109" i="8"/>
  <c r="J107" i="8"/>
  <c r="J150" i="8"/>
  <c r="J149" i="8"/>
  <c r="J148" i="8"/>
  <c r="J147" i="8"/>
  <c r="I146" i="8"/>
  <c r="J152" i="8" s="1"/>
  <c r="J168" i="8"/>
  <c r="J91" i="8"/>
  <c r="I86" i="8" s="1"/>
  <c r="J92" i="8" s="1"/>
  <c r="J130" i="8"/>
  <c r="J128" i="8"/>
  <c r="J167" i="8"/>
  <c r="J90" i="8"/>
  <c r="J170" i="8"/>
  <c r="I166" i="8"/>
  <c r="J172" i="8" s="1"/>
  <c r="J169" i="8"/>
  <c r="J89" i="8"/>
  <c r="J131" i="8"/>
  <c r="I126" i="8" s="1"/>
  <c r="J132" i="8" s="1"/>
  <c r="J110" i="8"/>
  <c r="J108" i="8"/>
  <c r="J127" i="8"/>
  <c r="K104" i="8" l="1"/>
  <c r="K164" i="8"/>
  <c r="K124" i="8"/>
  <c r="K184" i="8"/>
  <c r="K144" i="8"/>
  <c r="J71" i="8"/>
  <c r="J70" i="8"/>
  <c r="J69" i="8"/>
  <c r="J68" i="8"/>
  <c r="J67" i="8"/>
  <c r="J51" i="8"/>
  <c r="J50" i="8"/>
  <c r="J49" i="8"/>
  <c r="J48" i="8"/>
  <c r="J47" i="8"/>
  <c r="J31" i="8"/>
  <c r="J30" i="8"/>
  <c r="J29" i="8"/>
  <c r="J28" i="8"/>
  <c r="J27" i="8"/>
  <c r="I6" i="8"/>
  <c r="J12" i="8" s="1"/>
  <c r="K24" i="8" s="1"/>
  <c r="I26" i="8" l="1"/>
  <c r="J32" i="8" s="1"/>
  <c r="K44" i="8" s="1"/>
  <c r="I46" i="8"/>
  <c r="J52" i="8" s="1"/>
  <c r="K64" i="8" s="1"/>
  <c r="I66" i="8"/>
  <c r="J72" i="8" s="1"/>
  <c r="K84" i="8" s="1"/>
</calcChain>
</file>

<file path=xl/sharedStrings.xml><?xml version="1.0" encoding="utf-8"?>
<sst xmlns="http://schemas.openxmlformats.org/spreadsheetml/2006/main" count="640" uniqueCount="123">
  <si>
    <t>CARGO</t>
  </si>
  <si>
    <t>FUNCIONÁRIO</t>
  </si>
  <si>
    <t>CC</t>
  </si>
  <si>
    <t>DS_CCUSTO</t>
  </si>
  <si>
    <t>DIRETORIA</t>
  </si>
  <si>
    <t>EMPRESA</t>
  </si>
  <si>
    <t>FGTS</t>
  </si>
  <si>
    <t>IRRF</t>
  </si>
  <si>
    <t>AJUDA DE CUSTO</t>
  </si>
  <si>
    <t>CARLOS ALBERTO GUEDES DO NASCIMENTO</t>
  </si>
  <si>
    <t>MAURILIO AGUSTINHO DA SILVA</t>
  </si>
  <si>
    <t>PROCONDUTOR</t>
  </si>
  <si>
    <t>YOUNDER</t>
  </si>
  <si>
    <t>AYALA FERREIRA LEMOS</t>
  </si>
  <si>
    <t>BRUNA JULIANA BOCATO</t>
  </si>
  <si>
    <t>ELAINE CRISTINA DOS SANTOS</t>
  </si>
  <si>
    <t>HERCILIA MARIA DA COSTA</t>
  </si>
  <si>
    <t>RODRIGO BARBOSA DA SILVA</t>
  </si>
  <si>
    <t>TATIANA VANESSA DE AMORIM AZOCAR</t>
  </si>
  <si>
    <t>FRETADO</t>
  </si>
  <si>
    <t>CLAUDIA ANA MUNIZ INVERNIZZI</t>
  </si>
  <si>
    <t>WAGNER DUTRA DE LIMA</t>
  </si>
  <si>
    <t>QTD.</t>
  </si>
  <si>
    <t>GESTOR</t>
  </si>
  <si>
    <t>RECEPCIONISTA</t>
  </si>
  <si>
    <t>OTAVIO MENEZES</t>
  </si>
  <si>
    <t>SECRETARIA EXECUTIVA</t>
  </si>
  <si>
    <t>ENCARREGADO DE LIMPEZA</t>
  </si>
  <si>
    <t>LIDER DE SERVIVOS GERAIS</t>
  </si>
  <si>
    <t>SUPERVISOR FINANCEIRO</t>
  </si>
  <si>
    <t>ANL CONTABIL JR</t>
  </si>
  <si>
    <t>MODELO</t>
  </si>
  <si>
    <t>CLT</t>
  </si>
  <si>
    <t>STATUS</t>
  </si>
  <si>
    <t>ASSISTENTE ADMINISTRATIVO</t>
  </si>
  <si>
    <t>MARCO ANTONIO PEREIRA DA SILVA</t>
  </si>
  <si>
    <t>SUPERVISOR DE COBRANCA</t>
  </si>
  <si>
    <t>KAROLINE DE FREITAS SILVA</t>
  </si>
  <si>
    <t>Total Geral</t>
  </si>
  <si>
    <t>Soma de CUSTO TOTAL SALARIO</t>
  </si>
  <si>
    <t>Soma de CUSTO ENCARGOS</t>
  </si>
  <si>
    <t>Soma de CUSTO BENEFICIOS</t>
  </si>
  <si>
    <t>Soma de TOTAL</t>
  </si>
  <si>
    <t>ELISANGELA GOMES</t>
  </si>
  <si>
    <t>AUXILIAR DE SERVICOS GERAIS</t>
  </si>
  <si>
    <t>FAP</t>
  </si>
  <si>
    <t>TERCEIROS</t>
  </si>
  <si>
    <t>IR</t>
  </si>
  <si>
    <t>VR</t>
  </si>
  <si>
    <t>VT EMPRESA</t>
  </si>
  <si>
    <t>SEG DE VIDA</t>
  </si>
  <si>
    <t>AUX CRECHE</t>
  </si>
  <si>
    <t>ASS MEDICA (PARTE EMPRESA)</t>
  </si>
  <si>
    <t>DESPESAS</t>
  </si>
  <si>
    <t>DEPENDENTES</t>
  </si>
  <si>
    <t>(Vários itens)</t>
  </si>
  <si>
    <t>Salário contribuição</t>
  </si>
  <si>
    <t>Aliquota</t>
  </si>
  <si>
    <t>Dedução</t>
  </si>
  <si>
    <t>-</t>
  </si>
  <si>
    <t>De</t>
  </si>
  <si>
    <t>Ate</t>
  </si>
  <si>
    <t>Deducao</t>
  </si>
  <si>
    <t>Máximo a ser descontado</t>
  </si>
  <si>
    <t>Dedução dependente</t>
  </si>
  <si>
    <t>PECENTUAL INSS</t>
  </si>
  <si>
    <t>SALÁRIO BASE</t>
  </si>
  <si>
    <t>INSS PARTE FUNCIONÁRIO</t>
  </si>
  <si>
    <t>ASS MEDICA (PARTE FUNCIONÁRIO)</t>
  </si>
  <si>
    <t>ASS ODONTOLÓGICA (PARTE EMPRESA)</t>
  </si>
  <si>
    <t>ASS ODONTOLOÓGICA (PARTE FUNCIONÁRIO)</t>
  </si>
  <si>
    <t>FUNCIONARIO</t>
  </si>
  <si>
    <t>ADMISSAO</t>
  </si>
  <si>
    <t>APROCONDUTOR</t>
  </si>
  <si>
    <t>SALARIO ATUAL</t>
  </si>
  <si>
    <t>VT FUNCIONARIO</t>
  </si>
  <si>
    <t>SEG VIDA</t>
  </si>
  <si>
    <t>ASS MEDICA EMPRESA</t>
  </si>
  <si>
    <t>ASS ODONTO EMPRESA</t>
  </si>
  <si>
    <t>ASS ODONTO FUNC</t>
  </si>
  <si>
    <t>ASS MEDICA FUNC (DEPENDENTE)</t>
  </si>
  <si>
    <t>E</t>
  </si>
  <si>
    <t>INSS EMPRESA</t>
  </si>
  <si>
    <t>F</t>
  </si>
  <si>
    <t>CUSTO TOTAL EMPRESA</t>
  </si>
  <si>
    <t>VT FUNCIONARIO 6%</t>
  </si>
  <si>
    <t>CENTRO DE CUSTO</t>
  </si>
  <si>
    <t>DESC CENTRO DE CUSTO</t>
  </si>
  <si>
    <t>VALE REFEICAO</t>
  </si>
  <si>
    <t>CUSTO</t>
  </si>
  <si>
    <t>BASE IRRF</t>
  </si>
  <si>
    <t>De R$ 1.302,01 até R$ 2.571,29</t>
  </si>
  <si>
    <t>De R$ 2.571,30 até R$ 3.856,94</t>
  </si>
  <si>
    <t>Até R$ 1.302,00</t>
  </si>
  <si>
    <t>De R$ 3.856,95 até R$ 7.507,49</t>
  </si>
  <si>
    <t>AMAURI SILVA DE SOUZA</t>
  </si>
  <si>
    <t>MARIANA DE SOUSA RODRIGUES</t>
  </si>
  <si>
    <t>NAYARA KELLY SILVA BERTIN</t>
  </si>
  <si>
    <t>ROBERTA ESPACACHERE LOPES DA COSTA</t>
  </si>
  <si>
    <t>ANDRESSA SILVA DE JESUS MORAES</t>
  </si>
  <si>
    <t>ALINE PEREIRA MORENO</t>
  </si>
  <si>
    <t>FABRICIO VALE DOS SANTOS</t>
  </si>
  <si>
    <t>MARCELO DE ALMEIDA AUGUSTO</t>
  </si>
  <si>
    <t>RICARDO ARRUDA DA SILVA</t>
  </si>
  <si>
    <t>DRUU</t>
  </si>
  <si>
    <t>COORDENADOR DE PRODUTOS</t>
  </si>
  <si>
    <t>ANALISTA DE E-LEARNING JR</t>
  </si>
  <si>
    <t>ANALISTA E-LEARNING SR</t>
  </si>
  <si>
    <t>ANALISTA DE IMPLANTACAO</t>
  </si>
  <si>
    <t>ESPECIALISTA DE PRODUTOS</t>
  </si>
  <si>
    <t>ANALISTA DE E-LEARNING PL</t>
  </si>
  <si>
    <t>DESIGNER GRAFICO</t>
  </si>
  <si>
    <t>ANALISTA PRODUTO SR</t>
  </si>
  <si>
    <t>ANALISTA E-LEARNING PL</t>
  </si>
  <si>
    <t>EXP - YOUNDER</t>
  </si>
  <si>
    <t>HUB - PROCONDUTOR</t>
  </si>
  <si>
    <t>PRODUTOS - PROCONDUTOR</t>
  </si>
  <si>
    <t>PRODUTOS</t>
  </si>
  <si>
    <t xml:space="preserve">PRODUTOS </t>
  </si>
  <si>
    <t>HUB - YOUNDER</t>
  </si>
  <si>
    <t>PRODUTOS TECNOLOGIA</t>
  </si>
  <si>
    <t>CUSTO EMPRESA</t>
  </si>
  <si>
    <t>CUSTO 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</si>
</sst>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0"/>
    <numFmt numFmtId="165" formatCode="000000000\-00"/>
    <numFmt numFmtId="166" formatCode="0.0%"/>
    <numFmt numFmtId="167" formatCode="&quot;R$&quot;\ #,##0.00"/>
    <numFmt numFmtId="168" formatCode="[$-416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Arial"/>
      <family val="2"/>
    </font>
    <font>
      <sz val="11"/>
      <color rgb="FF202124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/>
    <xf numFmtId="44" fontId="0" fillId="0" borderId="0" xfId="3" applyFont="1" applyAlignment="1"/>
    <xf numFmtId="166" fontId="0" fillId="0" borderId="0" xfId="1" applyNumberFormat="1" applyFont="1" applyAlignment="1"/>
    <xf numFmtId="0" fontId="3" fillId="5" borderId="0" xfId="0" applyFont="1" applyFill="1" applyAlignment="1">
      <alignment horizontal="left" vertical="center" indent="1"/>
    </xf>
    <xf numFmtId="4" fontId="4" fillId="5" borderId="0" xfId="0" applyNumberFormat="1" applyFont="1" applyFill="1" applyAlignment="1">
      <alignment horizontal="left" vertical="center" indent="1"/>
    </xf>
    <xf numFmtId="10" fontId="5" fillId="0" borderId="0" xfId="0" applyNumberFormat="1" applyFont="1"/>
    <xf numFmtId="9" fontId="5" fillId="0" borderId="0" xfId="0" applyNumberFormat="1" applyFont="1"/>
    <xf numFmtId="0" fontId="5" fillId="0" borderId="0" xfId="0" applyFont="1"/>
    <xf numFmtId="10" fontId="0" fillId="0" borderId="0" xfId="1" applyNumberFormat="1" applyFont="1"/>
    <xf numFmtId="43" fontId="0" fillId="0" borderId="0" xfId="0" applyNumberFormat="1"/>
    <xf numFmtId="0" fontId="6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Continuous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0" fontId="9" fillId="2" borderId="0" xfId="0" applyFont="1" applyFill="1"/>
    <xf numFmtId="167" fontId="9" fillId="2" borderId="0" xfId="0" applyNumberFormat="1" applyFont="1" applyFill="1" applyAlignment="1">
      <alignment horizontal="center"/>
    </xf>
    <xf numFmtId="14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0" fillId="0" borderId="0" xfId="0" applyNumberFormat="1"/>
    <xf numFmtId="0" fontId="10" fillId="0" borderId="0" xfId="0" applyFont="1" applyAlignment="1">
      <alignment horizontal="left"/>
    </xf>
    <xf numFmtId="10" fontId="7" fillId="2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43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43" fontId="0" fillId="3" borderId="0" xfId="0" applyNumberFormat="1" applyFill="1"/>
    <xf numFmtId="43" fontId="2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4">
    <cellStyle name="Moeda" xfId="3" builtinId="4"/>
    <cellStyle name="Normal" xfId="0" builtinId="0"/>
    <cellStyle name="Normal 13" xfId="2" xr:uid="{6B3A3278-F06A-44A8-B87B-4BB5DD1F8204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osimulador1.sharepoint.com/ADMINISTRACAO_DE_PESSOAL/FOLHA_DE_PAGAMENTO/ORCAMENTO/BD_HC_PARA_ORCAMENTO_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Ghilardi" refreshedDate="44607.695275231483" createdVersion="7" refreshedVersion="7" minRefreshableVersion="3" recordCount="97" xr:uid="{06EFBF47-5C15-4DA2-8BFD-9E88B5B7B868}">
  <cacheSource type="worksheet">
    <worksheetSource ref="A3:EX100" sheet="HC_2022" r:id="rId2"/>
  </cacheSource>
  <cacheFields count="154">
    <cacheField name="FUNCIONÁRIO" numFmtId="0">
      <sharedItems count="97">
        <s v="ALEXSANDRO LOPES DOS SANTOS"/>
        <s v="AMAURI SILVA DE SOUZA"/>
        <s v="ANA CLAUDIA OLIVEIRA DUARTE"/>
        <s v="ANDREI BERNARDES MACCAURO"/>
        <s v="ANTONIO GUIMARAES MANSO"/>
        <s v="ARIANE DE LIMA SILVA"/>
        <s v="AYALA FERREIRA LEMOS"/>
        <s v="BRENDA BARROS CERQUEIRA"/>
        <s v="BRUNA JULIANA BOCATO"/>
        <s v="CAIO NASCIMENTO BRANDAO"/>
        <s v="CARINA DE DIVITIIS FAVARIN"/>
        <s v="CARINA DE LIMA PITOMBEIRA"/>
        <s v="CARLOS ALBERTO GUEDES DO NASCIMENTO"/>
        <s v="CARLOS TEODOSIO BEZERRA"/>
        <s v="CINTIA RASQUINHO DA SILVA"/>
        <s v="DANILO OTAVIO PEREIRA GAMA"/>
        <s v="DENIS SILVA DE OLIVEIRA"/>
        <s v="DIEGO BEZERRA DA SILVA"/>
        <s v="DIEGO SULLEMANN DANTAS DA SILVA"/>
        <s v="DOUGLAS DA SILVA GRILLO"/>
        <s v="EDINALDO VITOR DOS SANTOS"/>
        <s v="EDUARDO ALEXANDRE DE SOUZA"/>
        <s v="ELAINE CRISTINA DOS SANTOS"/>
        <s v="ELIANA LUZ DE ANDRADE JUNQUEIRA"/>
        <s v="ELISANGELA GOMES"/>
        <s v="FABIO ALVES TESTA"/>
        <s v="FELIPE RODRIGUES RIBEIRO"/>
        <s v="FERNANDA GIRAO DE FREITAS BORGES"/>
        <s v="FERNANDO NOGUEIRA ABDO"/>
        <s v="FRANCINE DA SILVA SANTOS"/>
        <s v="GEOVANI TAVARES NOGUEIRA"/>
        <s v="GISELE RODRIGUES DE ALMEIDA"/>
        <s v="GRACIELA LOPES FERREIRA"/>
        <s v="GUSTAVO RODRIGUES DE TOLEDO"/>
        <s v="HENRIQUE SALVADOR PICOLO"/>
        <s v="HERCILIA MARIA DA COSTA"/>
        <s v="JEFERSON DOS SANTOS SILVA"/>
        <s v="JORGE RICARDO DA SILVA JUNIOR"/>
        <s v="JULIANA BARBARA TAVARES NOGUEIRA"/>
        <s v="JULIANA PEZZOTTI"/>
        <s v="KARINA DOS REIS PIRES MARTINS"/>
        <s v="KARINE ANDRADE DA SILVA"/>
        <s v="KAROLINE DE FREITAS SILVA"/>
        <s v="KLEBER DA SILVA"/>
        <s v="LAIS DE LIMA"/>
        <s v="LETICIA MOREIRA SALES"/>
        <s v="LOHANY DA SILVA CONSUL CATARINO"/>
        <s v="LUANA ANGELA CORDEIRO"/>
        <s v="LUCAS VIERI PONGILLO DE BARROS"/>
        <s v="LUIZ FELIPE NEUPMAN FISCHER"/>
        <s v="MARCO ANTONIO VENEZIANI DE ALMEIDA"/>
        <s v="MARCOS DOS SANTOS MENDES"/>
        <s v="MARCUS VINICIUS LOPES LEITE"/>
        <s v="MARIANA DE SOUSA RODRIGUES"/>
        <s v="MATHEUS STAPELFELDT VIEIRA DE CAMPOS"/>
        <s v="MAURILIO AGUSTINHO DA SILVA"/>
        <s v="MOHAMAD AHMAD CHARANEK"/>
        <s v="NAYARA KELLY SILVA BERTIN"/>
        <s v="NINIVI ROBERTA DOS SANTOS"/>
        <s v="PATRICK LOPES CANUTO"/>
        <s v="PAULO ROBERTO RODRIGUES DOS SANTOS"/>
        <s v="RAMON DA SILVA PEREIRA"/>
        <s v="RENATA ALINE BORGES SILVA"/>
        <s v="RENATA APARECIDA DOS SANTOS LIMA"/>
        <s v="RICARDO BITTAR JUNIOR"/>
        <s v="ROBERTA ESPACACHERE LOPES DA COSTA"/>
        <s v="ROBERTT MARK HERRERA"/>
        <s v="RODRIGO BARBOSA DA SILVA"/>
        <s v="SANDRA SANTOS DE ARAUJO"/>
        <s v="SILVIA NOGUEIRA DOS SANTOS BRITO"/>
        <s v="STEPHANIE PEREIRA DA SILVA"/>
        <s v="SUZANA FREITAS RICARTE DE BRITO"/>
        <s v="TATIANA VANESSA DE AMORIM AZOCAR"/>
        <s v="TONY WESDRA ALVES DA COSTA"/>
        <s v="VICTORIA CORREA BRANDAO"/>
        <s v="ADRIANA BUENO DE OLIVEIRA"/>
        <s v="ADRIANA GONCALVES CHAGAS CORREA"/>
        <s v="ALEXANDRE MAGNO PAPACHRISTODOULOU"/>
        <s v="ALEXANDRE SILVA COSTA"/>
        <s v="ALINE PEREIRA MORENO"/>
        <s v="EDEMAIKE IZEBRE DA SILVA"/>
        <s v="ELLEN DE BARROS AGOSTINHO"/>
        <s v="FABRICIO VALE DOS SANTOS"/>
        <s v="LUCAS CARVALHO DA SILVA"/>
        <s v="PAMELA MERCEDES LA ROSA DIEZ"/>
        <s v="RICARDO ARRUDA DA SILVA"/>
        <s v="RICARDO BIFULCO PEREIRA"/>
        <s v="ROBERTO KINN KOBASHIGAWA SANFINS"/>
        <s v="SERGIO ALVES DUARTE"/>
        <s v="VINICIUS DE AQUINO GOMES"/>
        <s v="VIVIANE MARTINS DE SOUZA"/>
        <s v="AGNALDO ROGERIO SOLDERA"/>
        <s v="CLAUDIA PEREIRA DE MORAES"/>
        <s v="MARCIO ANTONIO DA SILVA"/>
        <s v="ROBERTO CARVALHO NOGUEIRA"/>
        <s v="THIAGO LINS DE LIMA"/>
        <s v="PAULA THEREZA TOMBORELLI CORREA"/>
      </sharedItems>
    </cacheField>
    <cacheField name="DEP IRRF" numFmtId="0">
      <sharedItems containsString="0" containsBlank="1" containsNumber="1" containsInteger="1" minValue="0" maxValue="2"/>
    </cacheField>
    <cacheField name="MATRICULA" numFmtId="164">
      <sharedItems containsString="0" containsBlank="1" containsNumber="1" containsInteger="1" minValue="0" maxValue="4393"/>
    </cacheField>
    <cacheField name="CPF" numFmtId="165">
      <sharedItems containsMixedTypes="1" containsNumber="1" containsInteger="1" minValue="7412515748" maxValue="95003045204"/>
    </cacheField>
    <cacheField name="CC" numFmtId="0">
      <sharedItems containsSemiMixedTypes="0" containsString="0" containsNumber="1" containsInteger="1" minValue="20003" maxValue="200176"/>
    </cacheField>
    <cacheField name="DS_CCUSTO" numFmtId="165">
      <sharedItems/>
    </cacheField>
    <cacheField name="RATEIO (%)" numFmtId="166">
      <sharedItems containsSemiMixedTypes="0" containsString="0" containsNumber="1" minValue="0.04" maxValue="1"/>
    </cacheField>
    <cacheField name="RATEIO (N)" numFmtId="2">
      <sharedItems containsSemiMixedTypes="0" containsString="0" containsNumber="1" minValue="0.04" maxValue="1"/>
    </cacheField>
    <cacheField name="QTD." numFmtId="43">
      <sharedItems containsSemiMixedTypes="0" containsString="0" containsNumber="1" containsInteger="1" minValue="1" maxValue="1"/>
    </cacheField>
    <cacheField name="TIPO CC" numFmtId="165">
      <sharedItems containsBlank="1"/>
    </cacheField>
    <cacheField name="CUSTO/DESPESA" numFmtId="165">
      <sharedItems containsBlank="1"/>
    </cacheField>
    <cacheField name="CARGO" numFmtId="0">
      <sharedItems count="65">
        <s v="ANALISTA DE TESTES PL"/>
        <s v="ANL E-LEARNING PL"/>
        <s v="ASS ATENDIMENTO               "/>
        <s v="ANALISTA DE COMUNICACAO PL"/>
        <s v="ANL DEPTO PESSOAL SR"/>
        <s v="RECEPCIONISTA"/>
        <s v="SECRETARIA EXECUTIVA"/>
        <s v="SUPERVISOR DE ATENDIMENTO"/>
        <s v="INSIDE SALES"/>
        <s v="SUPERVISOR DE COBRANCA"/>
        <s v="COORD PRODUTOS"/>
        <s v="ANALISTA DE TESTES JR"/>
        <s v="ESPECIALISTA EM BRANDING"/>
        <s v="ANL INFRAESTRUTURA PL "/>
        <s v="SUPERVISOR COMERCIAL"/>
        <s v="ANL DE DESENVOLVIMENTO PL"/>
        <s v="ENCARREGADO DE LIMPEZA"/>
        <s v="GERENTE DE MARKETING"/>
        <s v="AUXILIAR DE SERVICOS GERAIS"/>
        <s v="ANL DESENVOLVIMENTO PL"/>
        <s v="ANALISTA DE DADOS SR"/>
        <s v="GERENTE DE GENTE E GESTAO"/>
        <s v="ANALISTA BACKOFFICE JR"/>
        <s v="ANL ATENDIMENTO PL"/>
        <s v="DESENVOLVEDOR SÊNIOR"/>
        <s v="DIRETOR DE ARTE PL"/>
        <s v="LIDER DE SERVIVOS GERAIS"/>
        <s v="ANALISTA DE PRODUTOS PL"/>
        <s v="ANALISTA DE ATENDIMENTO PL"/>
        <s v="ANL ADM SR"/>
        <s v="COORDENADOR COMERCIAL"/>
        <s v="AUXILIAR DE MARKETING"/>
        <s v="ASS JURIDICO"/>
        <s v="ANALISTA DE QUALIDADE JR"/>
        <s v="ADVOGADO PL"/>
        <s v="ANALISTA DE INFRAESTRUTURA SR"/>
        <s v="ANALISTA DE E-LEARNING JR"/>
        <s v="ANALISTA DE MARKETING PL"/>
        <s v="ASSISTENTE ADMINISTRATIVO"/>
        <s v="CONSULTOR(A) NEGOCIOS JR II"/>
        <s v="ANL E-LEARNING SR"/>
        <s v="ANALISTA DE GESTE E GESTAO SR"/>
        <s v="GERENTE DE TECNOLOGIA"/>
        <s v="ANALISTA DE COMPRAS JR"/>
        <s v="SUPERVISOR FINANCEIRO"/>
        <s v="ANL FISCAL PL"/>
        <s v="ANALISTA DE BACKOFFICE JR"/>
        <s v="ANL CONTABIL JR"/>
        <s v="CONSULTOR DE VENDAS INTERNAS"/>
        <s v="EXECUTIVO DE NEGOCIOS PL"/>
        <s v="GERENTE DE PRODUTOS"/>
        <s v="ANALISTA DE E-LEARNING PL"/>
        <s v="ANL DE MARKETING PLENO"/>
        <s v="EXECUTIVO DE NEGOCIO JR"/>
        <s v="DESIGNER GRAFICO"/>
        <s v="DESENVOLVEDOR FRONT END JR"/>
        <s v="EXECUTIVO DE NÉGOCIOS"/>
        <s v="ANALISTA DE CONTROLADORIA SR"/>
        <s v="ANL NEGOCIOS JR"/>
        <s v="CONSULTOR DE RELACOES INSTITUCIONAIS"/>
        <s v="PRESIDENTE"/>
        <s v="ANALISTA DE NEGÓCIOS"/>
        <s v="DESENVOLVEDOR "/>
        <s v="ANALISTA DE DESENVOLVIMENTO SR"/>
        <s v="DIRETOR(A) DE PRODUTO"/>
      </sharedItems>
    </cacheField>
    <cacheField name="DEPARTAMENTO" numFmtId="0">
      <sharedItems/>
    </cacheField>
    <cacheField name="GESTOR" numFmtId="0">
      <sharedItems count="24">
        <s v="RICARDO BITTAR JUNIOR"/>
        <s v="PAULA THEREZA TOMBORELLI CORREA"/>
        <s v="CAIO NASCIMENTO BRANDAO"/>
        <s v="ELIANA LUZ DE ANDRADE JUNQUEIRA"/>
        <s v="FRANCINE DA SILVA SANTOS"/>
        <s v="RODRIGO BARBOSA DA SILVA"/>
        <s v="WAGNER DUTRA DE LIMA"/>
        <s v="CECILIA JULIANA AFONSO TEIXEIRA"/>
        <s v="DOUGLAS RODE"/>
        <s v="OTAVIO MENEZES"/>
        <s v="CLAUDIA PEREIRA DE MORAES"/>
        <s v="MELQUISEDEQUE SOUZA CRUZ"/>
        <s v="JULIANA AURELIANO NICIOLI"/>
        <s v="CLAUDIA ANA MUNIZ INVERNIZZI"/>
        <s v="VICTOR GHILARDI"/>
        <s v="CARLOS TEODOSIO BEZERRA"/>
        <s v="GABRIEL BIAZZI MACIEL"/>
        <s v="CRISTIANO APARECIDO JOSE FRANCO CAPORICI"/>
        <s v="ALESSANDRA SOUZA VILELA"/>
        <s v="FABIANO ACIOLE DA SILVA"/>
        <s v="FLAVIA PEREIRA COUTO"/>
        <s v="MARCO ANTONIO PEREIRA DA SILVA"/>
        <s v="FABIANA LOPES DE BRITO SILVA"/>
        <s v="ALEXANDRE MAGNO PAPACHRISTODOULOU"/>
      </sharedItems>
    </cacheField>
    <cacheField name="DIRETORIA" numFmtId="0">
      <sharedItems count="9">
        <s v="CLAUDIA PEREIRA DE MORAES"/>
        <s v="VICTOR RICARDO DUTRA DE LIMA"/>
        <s v="VICTOR GHILARDI"/>
        <s v="OTAVIO MENEZES"/>
        <s v="JULIANA AURELIANO NICIOLI"/>
        <s v="ELIANA LUZ DE ANDRADE JUNQUEIRA"/>
        <s v="CRISTIANO APARECIDO JOSE FRANCO CAPORICI"/>
        <s v="CLAUDIA PINTO LOPES"/>
        <s v="WAGNER DUTRA DE LIMA"/>
      </sharedItems>
    </cacheField>
    <cacheField name="EMPRESA" numFmtId="0">
      <sharedItems count="2">
        <s v="PROCONDUTOR"/>
        <s v="YOUNDER"/>
      </sharedItems>
    </cacheField>
    <cacheField name="LOCAL" numFmtId="0">
      <sharedItems/>
    </cacheField>
    <cacheField name="MODELO" numFmtId="0">
      <sharedItems count="2">
        <s v="CLT"/>
        <s v="PJ"/>
      </sharedItems>
    </cacheField>
    <cacheField name="ADMISSÃO" numFmtId="14">
      <sharedItems containsDate="1" containsMixedTypes="1" minDate="2013-03-04T00:00:00" maxDate="2022-02-08T00:00:00"/>
    </cacheField>
    <cacheField name="ULTIMA MOVIMENTACAO" numFmtId="168">
      <sharedItems containsDate="1" containsBlank="1" containsMixedTypes="1" minDate="2019-04-01T00:00:00" maxDate="2021-11-02T00:00:00"/>
    </cacheField>
    <cacheField name="DEMISSAO" numFmtId="14">
      <sharedItems containsNonDate="0" containsDate="1" containsString="0" containsBlank="1" minDate="2022-02-07T00:00:00" maxDate="2022-02-08T00:00:00"/>
    </cacheField>
    <cacheField name="STATUS" numFmtId="14">
      <sharedItems count="3">
        <s v="ATIVO"/>
        <s v="ALTA"/>
        <s v="BAIXA"/>
      </sharedItems>
    </cacheField>
    <cacheField name="SALARIO" numFmtId="4">
      <sharedItems containsSemiMixedTypes="0" containsString="0" containsNumber="1" minValue="1463" maxValue="80000"/>
    </cacheField>
    <cacheField name="SALARIO - 20% " numFmtId="4">
      <sharedItems containsSemiMixedTypes="0" containsString="0" containsNumber="1" minValue="0" maxValue="64000"/>
    </cacheField>
    <cacheField name="MÊS" numFmtId="3">
      <sharedItems containsSemiMixedTypes="0" containsString="0" containsNumber="1" containsInteger="1" minValue="2" maxValue="2"/>
    </cacheField>
    <cacheField name="ANO" numFmtId="0">
      <sharedItems containsSemiMixedTypes="0" containsString="0" containsNumber="1" containsInteger="1" minValue="2022" maxValue="2022"/>
    </cacheField>
    <cacheField name="SALÁRIO BRUTO - FOLHA" numFmtId="4">
      <sharedItems containsSemiMixedTypes="0" containsString="0" containsNumber="1" minValue="0" maxValue="80000"/>
    </cacheField>
    <cacheField name="FRETADO" numFmtId="4">
      <sharedItems containsSemiMixedTypes="0" containsString="0" containsNumber="1" containsInteger="1" minValue="0" maxValue="670"/>
    </cacheField>
    <cacheField name="HE 75%" numFmtId="4">
      <sharedItems containsSemiMixedTypes="0" containsString="0" containsNumber="1" minValue="0" maxValue="691.95"/>
    </cacheField>
    <cacheField name="HE100%" numFmtId="4">
      <sharedItems containsSemiMixedTypes="0" containsString="0" containsNumber="1" containsInteger="1" minValue="0" maxValue="0"/>
    </cacheField>
    <cacheField name="HE NOTURNA" numFmtId="4">
      <sharedItems containsSemiMixedTypes="0" containsString="0" containsNumber="1" minValue="0" maxValue="681.98"/>
    </cacheField>
    <cacheField name="HE INTRAJORNADA" numFmtId="4">
      <sharedItems containsSemiMixedTypes="0" containsString="0" containsNumber="1" containsInteger="1" minValue="0" maxValue="0"/>
    </cacheField>
    <cacheField name="AJUDA DE CUSTO" numFmtId="4">
      <sharedItems containsSemiMixedTypes="0" containsString="0" containsNumber="1" containsInteger="1" minValue="0" maxValue="200"/>
    </cacheField>
    <cacheField name="AUXILIO DOENÇA" numFmtId="4">
      <sharedItems containsSemiMixedTypes="0" containsString="0" containsNumber="1" containsInteger="1" minValue="0" maxValue="2259"/>
    </cacheField>
    <cacheField name="DIFERENÇA SALARIO" numFmtId="4">
      <sharedItems containsSemiMixedTypes="0" containsString="0" containsNumber="1" containsInteger="1" minValue="0" maxValue="0"/>
    </cacheField>
    <cacheField name="COMISSÕES" numFmtId="4">
      <sharedItems containsSemiMixedTypes="0" containsString="0" containsNumber="1" minValue="0" maxValue="7264.82"/>
    </cacheField>
    <cacheField name="DSR S/ADICIONAL" numFmtId="4">
      <sharedItems containsSemiMixedTypes="0" containsString="0" containsNumber="1" minValue="0" maxValue="2421.61"/>
    </cacheField>
    <cacheField name="ADICIONAL NOTURNO 30%" numFmtId="4">
      <sharedItems containsSemiMixedTypes="0" containsString="0" containsNumber="1" minValue="0" maxValue="78.11"/>
    </cacheField>
    <cacheField name="MÉDIA HORA EXTRA" numFmtId="4">
      <sharedItems containsSemiMixedTypes="0" containsString="0" containsNumber="1" containsInteger="1" minValue="0" maxValue="0"/>
    </cacheField>
    <cacheField name="FÉRIAS" numFmtId="4">
      <sharedItems containsSemiMixedTypes="0" containsString="0" containsNumber="1" minValue="0" maxValue="12129.23"/>
    </cacheField>
    <cacheField name="DIF DISSIDIO" numFmtId="4">
      <sharedItems containsSemiMixedTypes="0" containsString="0" containsNumber="1" minValue="0" maxValue="487.44"/>
    </cacheField>
    <cacheField name="SALARIO MATERNIDADE" numFmtId="4">
      <sharedItems containsSemiMixedTypes="0" containsString="0" containsNumber="1" minValue="0" maxValue="0.01"/>
    </cacheField>
    <cacheField name="VALE REFEIÇÃO" numFmtId="4">
      <sharedItems containsSemiMixedTypes="0" containsString="0" containsNumber="1" containsInteger="1" minValue="0" maxValue="768"/>
    </cacheField>
    <cacheField name="AUX. CRECHE" numFmtId="4">
      <sharedItems containsSemiMixedTypes="0" containsString="0" containsNumber="1" containsInteger="1" minValue="0" maxValue="1050"/>
    </cacheField>
    <cacheField name="TROCO" numFmtId="4">
      <sharedItems containsSemiMixedTypes="0" containsString="0" containsNumber="1" minValue="0" maxValue="0.99"/>
    </cacheField>
    <cacheField name="SAL FAMILIA" numFmtId="4">
      <sharedItems containsSemiMixedTypes="0" containsString="0" containsNumber="1" minValue="0" maxValue="169.41"/>
    </cacheField>
    <cacheField name="VALE TRANSPORTE CREDITO" numFmtId="4">
      <sharedItems containsSemiMixedTypes="0" containsString="0" containsNumber="1" containsInteger="1" minValue="0" maxValue="0"/>
    </cacheField>
    <cacheField name="REEMBOLSO DESC INDEVIDO" numFmtId="4">
      <sharedItems containsSemiMixedTypes="0" containsString="0" containsNumber="1" containsInteger="1" minValue="0" maxValue="0"/>
    </cacheField>
    <cacheField name="INSUFUCIENCIA DE SALDO" numFmtId="4">
      <sharedItems containsSemiMixedTypes="0" containsString="0" containsNumber="1" minValue="0" maxValue="885.18"/>
    </cacheField>
    <cacheField name="VALE REFEICA0" numFmtId="4">
      <sharedItems containsSemiMixedTypes="0" containsString="0" containsNumber="1" containsInteger="1" minValue="0" maxValue="768"/>
    </cacheField>
    <cacheField name="ADTO" numFmtId="4">
      <sharedItems containsSemiMixedTypes="0" containsString="0" containsNumber="1" minValue="0" maxValue="8670.4"/>
    </cacheField>
    <cacheField name="INSUFICIENCIA DE SALDO" numFmtId="4">
      <sharedItems containsSemiMixedTypes="0" containsString="0" containsNumber="1" minValue="0" maxValue="3066.54"/>
    </cacheField>
    <cacheField name="LIQUIDO ABONO M A.N" numFmtId="4">
      <sharedItems containsSemiMixedTypes="0" containsString="0" containsNumber="1" containsInteger="1" minValue="0" maxValue="0"/>
    </cacheField>
    <cacheField name="TROCO ADIANTAMENTO" numFmtId="4">
      <sharedItems containsSemiMixedTypes="0" containsString="0" containsNumber="1" minValue="0" maxValue="0.99"/>
    </cacheField>
    <cacheField name="TROCO SALÁRIO" numFmtId="4">
      <sharedItems containsSemiMixedTypes="0" containsString="0" containsNumber="1" minValue="0" maxValue="0.97"/>
    </cacheField>
    <cacheField name="TROCO 13º" numFmtId="4">
      <sharedItems containsSemiMixedTypes="0" containsString="0" containsNumber="1" minValue="0" maxValue="0.72"/>
    </cacheField>
    <cacheField name="PENSÃO ALIMENTÍCIA" numFmtId="4">
      <sharedItems containsSemiMixedTypes="0" containsString="0" containsNumber="1" containsInteger="1" minValue="0" maxValue="0"/>
    </cacheField>
    <cacheField name="DESCONTO ADTO FÉRIAS" numFmtId="4">
      <sharedItems containsSemiMixedTypes="0" containsString="0" containsNumber="1" minValue="0" maxValue="7642.29"/>
    </cacheField>
    <cacheField name="INSS FÉRIAS" numFmtId="4">
      <sharedItems containsSemiMixedTypes="0" containsString="0" containsNumber="1" minValue="0" maxValue="751.97"/>
    </cacheField>
    <cacheField name="INSS FÉRIAS MÊS SEGUINTE" numFmtId="4">
      <sharedItems containsSemiMixedTypes="0" containsString="0" containsNumber="1" containsInteger="1" minValue="0" maxValue="0"/>
    </cacheField>
    <cacheField name="VALE TRANSPORTE 6%" numFmtId="4">
      <sharedItems containsSemiMixedTypes="0" containsString="0" containsNumber="1" minValue="0" maxValue="361.26"/>
    </cacheField>
    <cacheField name="MENSALIDADE SINDICATO" numFmtId="4">
      <sharedItems containsSemiMixedTypes="0" containsString="0" containsNumber="1" containsInteger="1" minValue="0" maxValue="0"/>
    </cacheField>
    <cacheField name="INSS FUNCIONARIO" numFmtId="4">
      <sharedItems containsSemiMixedTypes="0" containsString="0" containsNumber="1" minValue="0" maxValue="828.38"/>
    </cacheField>
    <cacheField name="INSS 13º SALARIO" numFmtId="4">
      <sharedItems containsSemiMixedTypes="0" containsString="0" containsNumber="1" containsInteger="1" minValue="0" maxValue="0"/>
    </cacheField>
    <cacheField name="IRRF FÉRIAS" numFmtId="4">
      <sharedItems containsSemiMixedTypes="0" containsString="0" containsNumber="1" minValue="0" maxValue="1555.86"/>
    </cacheField>
    <cacheField name="IRRF" numFmtId="4">
      <sharedItems containsSemiMixedTypes="0" containsString="0" containsNumber="1" minValue="0" maxValue="2613.42"/>
    </cacheField>
    <cacheField name="IRRF s/ ADIANT." numFmtId="4">
      <sharedItems containsSemiMixedTypes="0" containsString="0" containsNumber="1" containsInteger="1" minValue="0" maxValue="0"/>
    </cacheField>
    <cacheField name="ATRASO" numFmtId="4">
      <sharedItems containsSemiMixedTypes="0" containsString="0" containsNumber="1" containsInteger="1" minValue="0" maxValue="0"/>
    </cacheField>
    <cacheField name="LÍQUIDO 1ª PARC 13º" numFmtId="4">
      <sharedItems containsSemiMixedTypes="0" containsString="0" containsNumber="1" containsInteger="1" minValue="0" maxValue="0"/>
    </cacheField>
    <cacheField name="FARMACIA" numFmtId="4">
      <sharedItems containsSemiMixedTypes="0" containsString="0" containsNumber="1" minValue="0" maxValue="296.27"/>
    </cacheField>
    <cacheField name="CONT. ASSISTENCIAL" numFmtId="4">
      <sharedItems containsSemiMixedTypes="0" containsString="0" containsNumber="1" minValue="0" maxValue="50"/>
    </cacheField>
    <cacheField name="ASSIST. ODONTOLÓGICA" numFmtId="4">
      <sharedItems containsSemiMixedTypes="0" containsString="0" containsNumber="1" minValue="0" maxValue="16.760000000000002"/>
    </cacheField>
    <cacheField name="ASSIST. ODONTO TERCEIROS" numFmtId="4">
      <sharedItems containsSemiMixedTypes="0" containsString="0" containsNumber="1" minValue="0" maxValue="67.040000000000006"/>
    </cacheField>
    <cacheField name="ASSIST. MÉDICA" numFmtId="4">
      <sharedItems containsSemiMixedTypes="0" containsString="0" containsNumber="1" minValue="0" maxValue="1617.57"/>
    </cacheField>
    <cacheField name="ASSIST. MÉDICA TERCEIROS" numFmtId="4">
      <sharedItems containsSemiMixedTypes="0" containsString="0" containsNumber="1" minValue="0" maxValue="682.3"/>
    </cacheField>
    <cacheField name="COPARTICIPACAO" numFmtId="4">
      <sharedItems containsSemiMixedTypes="0" containsString="0" containsNumber="1" minValue="0" maxValue="162.91999999999999"/>
    </cacheField>
    <cacheField name="DESCONTO OUTROS" numFmtId="4">
      <sharedItems containsSemiMixedTypes="0" containsString="0" containsNumber="1" containsInteger="1" minValue="0" maxValue="0"/>
    </cacheField>
    <cacheField name="PGTO ANTECIPADO" numFmtId="4">
      <sharedItems containsSemiMixedTypes="0" containsString="0" containsNumber="1" containsInteger="1" minValue="0" maxValue="0"/>
    </cacheField>
    <cacheField name="FGTS 13º" numFmtId="4">
      <sharedItems containsSemiMixedTypes="0" containsString="0" containsNumber="1" containsInteger="1" minValue="0" maxValue="0"/>
    </cacheField>
    <cacheField name="FGTS" numFmtId="4">
      <sharedItems containsSemiMixedTypes="0" containsString="0" containsNumber="1" minValue="0" maxValue="2083.38"/>
    </cacheField>
    <cacheField name="INSS CUSTO EMPRESA" numFmtId="4">
      <sharedItems containsSemiMixedTypes="0" containsString="0" containsNumber="1" minValue="0" maxValue="6789.2800000000007"/>
    </cacheField>
    <cacheField name="LIQUIDO SALARIO" numFmtId="4">
      <sharedItems containsSemiMixedTypes="0" containsString="0" containsNumber="1" minValue="0" maxValue="79539.19"/>
    </cacheField>
    <cacheField name="ASSISTENCIA MEDICA" numFmtId="4">
      <sharedItems containsSemiMixedTypes="0" containsString="0" containsNumber="1" minValue="0" maxValue="1463.1"/>
    </cacheField>
    <cacheField name="ASSISTENCIA ODONTOLOGICA" numFmtId="4">
      <sharedItems containsSemiMixedTypes="0" containsString="0" containsNumber="1" minValue="0" maxValue="83.800000000000011"/>
    </cacheField>
    <cacheField name="SEGURO DE VIDA" numFmtId="4">
      <sharedItems containsSemiMixedTypes="0" containsString="0" containsNumber="1" minValue="0" maxValue="137.15"/>
    </cacheField>
    <cacheField name="MEDICINA E SEG TRAB" numFmtId="4">
      <sharedItems containsSemiMixedTypes="0" containsString="0" containsNumber="1" minValue="0" maxValue="7.7"/>
    </cacheField>
    <cacheField name="VALE TRANSPORTE" numFmtId="4">
      <sharedItems containsSemiMixedTypes="0" containsString="0" containsNumber="1" minValue="0" maxValue="536.84"/>
    </cacheField>
    <cacheField name="SALÁRIO BRUTO - FOLHA2" numFmtId="4">
      <sharedItems containsSemiMixedTypes="0" containsString="0" containsNumber="1" minValue="0" maxValue="80000"/>
    </cacheField>
    <cacheField name="FRETADO2" numFmtId="4">
      <sharedItems containsSemiMixedTypes="0" containsString="0" containsNumber="1" containsInteger="1" minValue="0" maxValue="670"/>
    </cacheField>
    <cacheField name="HE 75%2" numFmtId="4">
      <sharedItems containsSemiMixedTypes="0" containsString="0" containsNumber="1" minValue="0" maxValue="691.95"/>
    </cacheField>
    <cacheField name="HE100%2" numFmtId="4">
      <sharedItems containsSemiMixedTypes="0" containsString="0" containsNumber="1" containsInteger="1" minValue="0" maxValue="0"/>
    </cacheField>
    <cacheField name="HE NOTURNA2" numFmtId="4">
      <sharedItems containsSemiMixedTypes="0" containsString="0" containsNumber="1" minValue="0" maxValue="681.98"/>
    </cacheField>
    <cacheField name="HE INTRAJORNADA2" numFmtId="4">
      <sharedItems containsSemiMixedTypes="0" containsString="0" containsNumber="1" containsInteger="1" minValue="0" maxValue="0"/>
    </cacheField>
    <cacheField name="AJUDA DE CUSTO2" numFmtId="4">
      <sharedItems containsSemiMixedTypes="0" containsString="0" containsNumber="1" containsInteger="1" minValue="0" maxValue="200"/>
    </cacheField>
    <cacheField name="AUXILIO DOENÇA2" numFmtId="4">
      <sharedItems containsSemiMixedTypes="0" containsString="0" containsNumber="1" containsInteger="1" minValue="0" maxValue="2259"/>
    </cacheField>
    <cacheField name="DIFERENÇA SALARIO2" numFmtId="4">
      <sharedItems containsSemiMixedTypes="0" containsString="0" containsNumber="1" containsInteger="1" minValue="0" maxValue="0"/>
    </cacheField>
    <cacheField name="COMISSÕES2" numFmtId="4">
      <sharedItems containsSemiMixedTypes="0" containsString="0" containsNumber="1" minValue="0" maxValue="7264.82"/>
    </cacheField>
    <cacheField name="DSR S/ADICIONAL2" numFmtId="4">
      <sharedItems containsSemiMixedTypes="0" containsString="0" containsNumber="1" minValue="0" maxValue="2421.61"/>
    </cacheField>
    <cacheField name="ADICIONAL NOTURNO 30%2" numFmtId="4">
      <sharedItems containsSemiMixedTypes="0" containsString="0" containsNumber="1" minValue="0" maxValue="78.11"/>
    </cacheField>
    <cacheField name="MÉDIA HORA EXTRA2" numFmtId="4">
      <sharedItems containsSemiMixedTypes="0" containsString="0" containsNumber="1" containsInteger="1" minValue="0" maxValue="0"/>
    </cacheField>
    <cacheField name="FÉRIAS2" numFmtId="4">
      <sharedItems containsSemiMixedTypes="0" containsString="0" containsNumber="1" minValue="0" maxValue="12129.23"/>
    </cacheField>
    <cacheField name="DIF DISSIDIO2" numFmtId="4">
      <sharedItems containsSemiMixedTypes="0" containsString="0" containsNumber="1" minValue="0" maxValue="487.44"/>
    </cacheField>
    <cacheField name="SALARIO MATERNIDADE2" numFmtId="4">
      <sharedItems containsSemiMixedTypes="0" containsString="0" containsNumber="1" minValue="0" maxValue="0.01"/>
    </cacheField>
    <cacheField name="VALE REFEIÇÃO2" numFmtId="4">
      <sharedItems containsSemiMixedTypes="0" containsString="0" containsNumber="1" minValue="0" maxValue="768"/>
    </cacheField>
    <cacheField name="AUX. CRECHE2" numFmtId="4">
      <sharedItems containsSemiMixedTypes="0" containsString="0" containsNumber="1" containsInteger="1" minValue="0" maxValue="1050"/>
    </cacheField>
    <cacheField name="TROCO2" numFmtId="4">
      <sharedItems containsSemiMixedTypes="0" containsString="0" containsNumber="1" minValue="0" maxValue="0.99"/>
    </cacheField>
    <cacheField name="SAL FAMILIA2" numFmtId="4">
      <sharedItems containsSemiMixedTypes="0" containsString="0" containsNumber="1" minValue="0" maxValue="169.41"/>
    </cacheField>
    <cacheField name="VALE TRANSPORTE CREDITO2" numFmtId="4">
      <sharedItems containsSemiMixedTypes="0" containsString="0" containsNumber="1" containsInteger="1" minValue="0" maxValue="0"/>
    </cacheField>
    <cacheField name="REEMBOLSO DESC INDEVIDO2" numFmtId="4">
      <sharedItems containsSemiMixedTypes="0" containsString="0" containsNumber="1" containsInteger="1" minValue="0" maxValue="0"/>
    </cacheField>
    <cacheField name="INSUFUCIENCIA DE SALDO2" numFmtId="4">
      <sharedItems containsSemiMixedTypes="0" containsString="0" containsNumber="1" minValue="0" maxValue="885.18"/>
    </cacheField>
    <cacheField name="VALE REFEICA02" numFmtId="4">
      <sharedItems containsSemiMixedTypes="0" containsString="0" containsNumber="1" minValue="0" maxValue="768"/>
    </cacheField>
    <cacheField name="ADTO2" numFmtId="4">
      <sharedItems containsSemiMixedTypes="0" containsString="0" containsNumber="1" minValue="0" maxValue="8670.4"/>
    </cacheField>
    <cacheField name="INSUFICIENCIA DE SALDO2" numFmtId="4">
      <sharedItems containsSemiMixedTypes="0" containsString="0" containsNumber="1" minValue="0" maxValue="3066.54"/>
    </cacheField>
    <cacheField name="LIQUIDO ABONO M A.N2" numFmtId="4">
      <sharedItems containsSemiMixedTypes="0" containsString="0" containsNumber="1" containsInteger="1" minValue="0" maxValue="0"/>
    </cacheField>
    <cacheField name="TROCO ADIANTAMENTO2" numFmtId="4">
      <sharedItems containsSemiMixedTypes="0" containsString="0" containsNumber="1" minValue="0" maxValue="0.99"/>
    </cacheField>
    <cacheField name="TROCO SALÁRIO2" numFmtId="4">
      <sharedItems containsSemiMixedTypes="0" containsString="0" containsNumber="1" minValue="0" maxValue="0.97"/>
    </cacheField>
    <cacheField name="TROCO 13º2" numFmtId="4">
      <sharedItems containsSemiMixedTypes="0" containsString="0" containsNumber="1" minValue="0" maxValue="0.72"/>
    </cacheField>
    <cacheField name="PENSÃO ALIMENTÍCIA2" numFmtId="4">
      <sharedItems containsSemiMixedTypes="0" containsString="0" containsNumber="1" containsInteger="1" minValue="0" maxValue="0"/>
    </cacheField>
    <cacheField name="DESCONTO ADTO FÉRIAS2" numFmtId="4">
      <sharedItems containsSemiMixedTypes="0" containsString="0" containsNumber="1" minValue="0" maxValue="7642.29"/>
    </cacheField>
    <cacheField name="INSS FÉRIAS2" numFmtId="4">
      <sharedItems containsSemiMixedTypes="0" containsString="0" containsNumber="1" minValue="0" maxValue="751.97"/>
    </cacheField>
    <cacheField name="INSS FÉRIAS MÊS SEGUINTE2" numFmtId="4">
      <sharedItems containsSemiMixedTypes="0" containsString="0" containsNumber="1" containsInteger="1" minValue="0" maxValue="0"/>
    </cacheField>
    <cacheField name="VALE TRANSPORTE 6%2" numFmtId="4">
      <sharedItems containsSemiMixedTypes="0" containsString="0" containsNumber="1" minValue="0" maxValue="361.26"/>
    </cacheField>
    <cacheField name="MENSALIDADE SINDICATO2" numFmtId="4">
      <sharedItems containsSemiMixedTypes="0" containsString="0" containsNumber="1" containsInteger="1" minValue="0" maxValue="0"/>
    </cacheField>
    <cacheField name="INSS FUNCIONARIO2" numFmtId="4">
      <sharedItems containsSemiMixedTypes="0" containsString="0" containsNumber="1" minValue="0" maxValue="828.38"/>
    </cacheField>
    <cacheField name="INSS 13º SALARIO2" numFmtId="4">
      <sharedItems containsSemiMixedTypes="0" containsString="0" containsNumber="1" containsInteger="1" minValue="0" maxValue="0"/>
    </cacheField>
    <cacheField name="IRRF FÉRIAS2" numFmtId="4">
      <sharedItems containsSemiMixedTypes="0" containsString="0" containsNumber="1" minValue="0" maxValue="1555.86"/>
    </cacheField>
    <cacheField name="IRRF2" numFmtId="4">
      <sharedItems containsSemiMixedTypes="0" containsString="0" containsNumber="1" minValue="0" maxValue="2613.42"/>
    </cacheField>
    <cacheField name="IRRF s/ ADIANT.2" numFmtId="4">
      <sharedItems containsSemiMixedTypes="0" containsString="0" containsNumber="1" containsInteger="1" minValue="0" maxValue="0"/>
    </cacheField>
    <cacheField name="ATRASO2" numFmtId="4">
      <sharedItems containsSemiMixedTypes="0" containsString="0" containsNumber="1" containsInteger="1" minValue="0" maxValue="0"/>
    </cacheField>
    <cacheField name="LÍQUIDO 1ª PARC 13º2" numFmtId="4">
      <sharedItems containsSemiMixedTypes="0" containsString="0" containsNumber="1" containsInteger="1" minValue="0" maxValue="0"/>
    </cacheField>
    <cacheField name="FARMACIA2" numFmtId="4">
      <sharedItems containsSemiMixedTypes="0" containsString="0" containsNumber="1" minValue="0" maxValue="296.27"/>
    </cacheField>
    <cacheField name="CONT. ASSISTENCIAL2" numFmtId="4">
      <sharedItems containsSemiMixedTypes="0" containsString="0" containsNumber="1" minValue="0" maxValue="50"/>
    </cacheField>
    <cacheField name="ASSIST. ODONTOLÓGICA2" numFmtId="4">
      <sharedItems containsSemiMixedTypes="0" containsString="0" containsNumber="1" minValue="0" maxValue="16.760000000000002"/>
    </cacheField>
    <cacheField name="ASSIST. ODONTO TERCEIROS2" numFmtId="4">
      <sharedItems containsSemiMixedTypes="0" containsString="0" containsNumber="1" minValue="0" maxValue="33.520000000000003"/>
    </cacheField>
    <cacheField name="ASSIST. MÉDICA2" numFmtId="4">
      <sharedItems containsSemiMixedTypes="0" containsString="0" containsNumber="1" minValue="0" maxValue="1617.57"/>
    </cacheField>
    <cacheField name="ASSIST. MÉDICA TERCEIROS2" numFmtId="4">
      <sharedItems containsSemiMixedTypes="0" containsString="0" containsNumber="1" minValue="0" maxValue="682.3"/>
    </cacheField>
    <cacheField name="COPARTICIPACAO2" numFmtId="4">
      <sharedItems containsSemiMixedTypes="0" containsString="0" containsNumber="1" minValue="0" maxValue="162.91999999999999"/>
    </cacheField>
    <cacheField name="DESCONTO OUTROS2" numFmtId="4">
      <sharedItems containsSemiMixedTypes="0" containsString="0" containsNumber="1" containsInteger="1" minValue="0" maxValue="0"/>
    </cacheField>
    <cacheField name="PGTO ANTECIPADO2" numFmtId="4">
      <sharedItems containsSemiMixedTypes="0" containsString="0" containsNumber="1" containsInteger="1" minValue="0" maxValue="0"/>
    </cacheField>
    <cacheField name="FGTS 13º RATEIO" numFmtId="4">
      <sharedItems containsSemiMixedTypes="0" containsString="0" containsNumber="1" containsInteger="1" minValue="0" maxValue="0"/>
    </cacheField>
    <cacheField name="FGTS RATEIO" numFmtId="4">
      <sharedItems containsSemiMixedTypes="0" containsString="0" containsNumber="1" minValue="0" maxValue="2083.38"/>
    </cacheField>
    <cacheField name="INSS CUSTO EMPRESA RATEIO" numFmtId="4">
      <sharedItems containsSemiMixedTypes="0" containsString="0" containsNumber="1" minValue="0" maxValue="6789.2800000000007"/>
    </cacheField>
    <cacheField name="LIQUIDO SALARIO2" numFmtId="4">
      <sharedItems containsSemiMixedTypes="0" containsString="0" containsNumber="1" minValue="0" maxValue="79539.19"/>
    </cacheField>
    <cacheField name="ASSISTENCIA MEDICA2" numFmtId="2">
      <sharedItems containsSemiMixedTypes="0" containsString="0" containsNumber="1" minValue="0" maxValue="1463.1"/>
    </cacheField>
    <cacheField name="ASSISTENCIA ODONTOLOGICA2" numFmtId="2">
      <sharedItems containsSemiMixedTypes="0" containsString="0" containsNumber="1" minValue="0" maxValue="50.28"/>
    </cacheField>
    <cacheField name="SEGURO DE VIDA2" numFmtId="2">
      <sharedItems containsSemiMixedTypes="0" containsString="0" containsNumber="1" minValue="0" maxValue="137.15"/>
    </cacheField>
    <cacheField name="MEDICINA E SEG TRAB2" numFmtId="2">
      <sharedItems containsSemiMixedTypes="0" containsString="0" containsNumber="1" minValue="0" maxValue="7.7"/>
    </cacheField>
    <cacheField name="VALE TRANSPORTE2" numFmtId="2">
      <sharedItems containsSemiMixedTypes="0" containsString="0" containsNumber="1" minValue="0" maxValue="536.84"/>
    </cacheField>
    <cacheField name="CUSTO TOTAL SALARIO" numFmtId="4">
      <sharedItems containsSemiMixedTypes="0" containsString="0" containsNumber="1" minValue="0" maxValue="79539.19"/>
    </cacheField>
    <cacheField name="CUSTO ENCARGOS" numFmtId="4">
      <sharedItems containsSemiMixedTypes="0" containsString="0" containsNumber="1" minValue="0" maxValue="8562.35"/>
    </cacheField>
    <cacheField name="CUSTO BENEFICIOS" numFmtId="4">
      <sharedItems containsSemiMixedTypes="0" containsString="0" containsNumber="1" minValue="-913.56999999999994" maxValue="1586.77"/>
    </cacheField>
    <cacheField name="TOTAL" numFmtId="4">
      <sharedItems containsSemiMixedTypes="0" containsString="0" containsNumber="1" minValue="156.79759999999999" maxValue="79782.38"/>
    </cacheField>
    <cacheField name="LIQUIDO ADIANTAMENTO" numFmtId="4">
      <sharedItems containsSemiMixedTypes="0" containsString="0" containsNumber="1" containsInteger="1" minValue="0" maxValue="6287"/>
    </cacheField>
    <cacheField name="ADIANTAMENTO RATEIO" numFmtId="4">
      <sharedItems containsSemiMixedTypes="0" containsString="0" containsNumber="1" minValue="0" maxValue="6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n v="2"/>
    <n v="171"/>
    <n v="24693214841"/>
    <n v="200143"/>
    <s v="DESENVOLVIMENTO E TECNOLOGIA - PROCONDUT"/>
    <n v="1"/>
    <n v="1"/>
    <n v="1"/>
    <s v="DIRETO"/>
    <s v="CUSTO"/>
    <x v="0"/>
    <s v="DESENVOLVIMENTO"/>
    <x v="0"/>
    <x v="0"/>
    <x v="0"/>
    <s v="MORUMBI"/>
    <x v="0"/>
    <d v="2021-04-26T00:00:00"/>
    <s v="N/A"/>
    <m/>
    <x v="0"/>
    <n v="7688"/>
    <n v="6150.4000000000005"/>
    <n v="2"/>
    <n v="2022"/>
    <n v="7688"/>
    <n v="0"/>
    <n v="0"/>
    <n v="0"/>
    <n v="0"/>
    <n v="0"/>
    <n v="200"/>
    <n v="0"/>
    <n v="0"/>
    <n v="0"/>
    <n v="0"/>
    <n v="0"/>
    <n v="0"/>
    <n v="0"/>
    <n v="0"/>
    <n v="0"/>
    <n v="704"/>
    <n v="0"/>
    <n v="0.89"/>
    <n v="0"/>
    <n v="0"/>
    <n v="0"/>
    <n v="0"/>
    <n v="704"/>
    <n v="3075.2"/>
    <n v="0"/>
    <n v="0"/>
    <n v="0.64"/>
    <n v="0.55000000000000004"/>
    <n v="0"/>
    <n v="0"/>
    <n v="0"/>
    <n v="0"/>
    <n v="0"/>
    <n v="0"/>
    <n v="0"/>
    <n v="828.38"/>
    <n v="0"/>
    <n v="0"/>
    <n v="215.36"/>
    <n v="0"/>
    <n v="0"/>
    <n v="0"/>
    <n v="0"/>
    <n v="0"/>
    <n v="16.760000000000002"/>
    <n v="0"/>
    <n v="0"/>
    <n v="0"/>
    <n v="0"/>
    <n v="0"/>
    <n v="0"/>
    <n v="0"/>
    <n v="615.04"/>
    <n v="2942.5800000000004"/>
    <n v="3752"/>
    <n v="427.82"/>
    <n v="16.760000000000002"/>
    <n v="9.75"/>
    <n v="7.7"/>
    <n v="0"/>
    <n v="7688"/>
    <n v="0"/>
    <n v="0"/>
    <n v="0"/>
    <n v="0"/>
    <n v="0"/>
    <n v="200"/>
    <n v="0"/>
    <n v="0"/>
    <n v="0"/>
    <n v="0"/>
    <n v="0"/>
    <n v="0"/>
    <n v="0"/>
    <n v="0"/>
    <n v="0"/>
    <n v="704"/>
    <n v="0"/>
    <n v="0.89"/>
    <n v="0"/>
    <n v="0"/>
    <n v="0"/>
    <n v="0"/>
    <n v="704"/>
    <n v="3075.2"/>
    <n v="0"/>
    <n v="0"/>
    <n v="0.64"/>
    <n v="0.55000000000000004"/>
    <n v="0"/>
    <n v="0"/>
    <n v="0"/>
    <n v="0"/>
    <n v="0"/>
    <n v="0"/>
    <n v="0"/>
    <n v="828.38"/>
    <n v="0"/>
    <n v="0"/>
    <n v="215.36"/>
    <n v="0"/>
    <n v="0"/>
    <n v="0"/>
    <n v="0"/>
    <n v="0"/>
    <n v="16.760000000000002"/>
    <n v="0"/>
    <n v="0"/>
    <n v="0"/>
    <n v="0"/>
    <n v="0"/>
    <n v="0"/>
    <n v="0"/>
    <n v="615.04"/>
    <n v="2942.5800000000004"/>
    <n v="3752"/>
    <n v="427.82"/>
    <n v="16.760000000000002"/>
    <n v="9.75"/>
    <n v="7.7"/>
    <n v="0"/>
    <n v="5990"/>
    <n v="3557.6200000000003"/>
    <n v="1149.27"/>
    <n v="10696.890000000001"/>
    <n v="2238"/>
    <n v="2238"/>
  </r>
  <r>
    <x v="1"/>
    <m/>
    <n v="86"/>
    <n v="36468864801"/>
    <n v="200153"/>
    <s v="EXP - YOUNDER"/>
    <n v="1"/>
    <n v="1"/>
    <n v="1"/>
    <s v="DIRETO"/>
    <s v="CUSTO"/>
    <x v="1"/>
    <s v="PRODUTOS"/>
    <x v="1"/>
    <x v="0"/>
    <x v="0"/>
    <s v="MORUMBI"/>
    <x v="0"/>
    <d v="2020-01-27T00:00:00"/>
    <d v="2020-11-01T00:00:00"/>
    <m/>
    <x v="0"/>
    <n v="4627"/>
    <n v="3701.6000000000004"/>
    <n v="2"/>
    <n v="2022"/>
    <n v="4627"/>
    <n v="0"/>
    <n v="0"/>
    <n v="0"/>
    <n v="7.82"/>
    <n v="0"/>
    <n v="0"/>
    <n v="0"/>
    <n v="0"/>
    <n v="0"/>
    <n v="1.88"/>
    <n v="0"/>
    <n v="0"/>
    <n v="0"/>
    <n v="95.79"/>
    <n v="0"/>
    <n v="704"/>
    <n v="0"/>
    <n v="0.03"/>
    <n v="0"/>
    <n v="0"/>
    <n v="0"/>
    <n v="0"/>
    <n v="704"/>
    <n v="1850.8"/>
    <n v="0"/>
    <n v="0"/>
    <n v="0.87"/>
    <n v="0.18"/>
    <n v="0"/>
    <n v="0"/>
    <n v="0"/>
    <n v="0"/>
    <n v="0"/>
    <n v="0"/>
    <n v="0"/>
    <n v="498.72"/>
    <n v="0"/>
    <n v="0"/>
    <n v="35.92"/>
    <n v="0"/>
    <n v="0"/>
    <n v="0"/>
    <n v="0"/>
    <n v="46.27"/>
    <n v="16.760000000000002"/>
    <n v="0"/>
    <n v="0"/>
    <n v="0"/>
    <n v="0"/>
    <n v="0"/>
    <n v="0"/>
    <n v="0"/>
    <n v="378.59"/>
    <n v="1771.1450000000002"/>
    <n v="2282.9999999999995"/>
    <n v="0"/>
    <n v="16.760000000000002"/>
    <n v="9.75"/>
    <n v="7.7"/>
    <n v="0"/>
    <n v="4627"/>
    <n v="0"/>
    <n v="0"/>
    <n v="0"/>
    <n v="7.82"/>
    <n v="0"/>
    <n v="0"/>
    <n v="0"/>
    <n v="0"/>
    <n v="0"/>
    <n v="1.88"/>
    <n v="0"/>
    <n v="0"/>
    <n v="0"/>
    <n v="95.79"/>
    <n v="0"/>
    <n v="704"/>
    <n v="0"/>
    <n v="0.03"/>
    <n v="0"/>
    <n v="0"/>
    <n v="0"/>
    <n v="0"/>
    <n v="704"/>
    <n v="1850.8"/>
    <n v="0"/>
    <n v="0"/>
    <n v="0.87"/>
    <n v="0.18"/>
    <n v="0"/>
    <n v="0"/>
    <n v="0"/>
    <n v="0"/>
    <n v="0"/>
    <n v="0"/>
    <n v="0"/>
    <n v="498.72"/>
    <n v="0"/>
    <n v="0"/>
    <n v="35.92"/>
    <n v="0"/>
    <n v="0"/>
    <n v="0"/>
    <n v="0"/>
    <n v="46.27"/>
    <n v="16.760000000000002"/>
    <n v="0"/>
    <n v="0"/>
    <n v="0"/>
    <n v="0"/>
    <n v="0"/>
    <n v="0"/>
    <n v="0"/>
    <n v="378.59"/>
    <n v="1771.1450000000002"/>
    <n v="2282.9999999999995"/>
    <n v="0"/>
    <n v="16.760000000000002"/>
    <n v="9.75"/>
    <n v="7.7"/>
    <n v="0"/>
    <n v="3884.9999999999995"/>
    <n v="2149.7350000000001"/>
    <n v="721.45"/>
    <n v="6756.1849999999995"/>
    <n v="1602"/>
    <n v="1602"/>
  </r>
  <r>
    <x v="2"/>
    <m/>
    <n v="112"/>
    <n v="36634881871"/>
    <n v="200142"/>
    <s v="SUPORTE PRODUTOS"/>
    <n v="1"/>
    <n v="1"/>
    <n v="1"/>
    <s v="FIXO"/>
    <s v="DESPESA"/>
    <x v="2"/>
    <s v="SUPORTE ATENDIMENTO"/>
    <x v="2"/>
    <x v="1"/>
    <x v="0"/>
    <s v="MORUMBI"/>
    <x v="0"/>
    <d v="2019-04-29T00:00:00"/>
    <m/>
    <m/>
    <x v="0"/>
    <n v="1796"/>
    <n v="1436.8000000000002"/>
    <n v="2"/>
    <n v="2022"/>
    <n v="1796"/>
    <n v="0"/>
    <n v="0"/>
    <n v="0"/>
    <n v="0"/>
    <n v="0"/>
    <n v="0"/>
    <n v="0"/>
    <n v="0"/>
    <n v="0"/>
    <n v="0"/>
    <n v="0"/>
    <n v="0"/>
    <n v="0"/>
    <n v="40.36"/>
    <n v="0"/>
    <n v="384"/>
    <n v="0"/>
    <n v="0.01"/>
    <n v="0"/>
    <n v="0"/>
    <n v="0"/>
    <n v="0"/>
    <n v="384"/>
    <n v="718.4"/>
    <n v="0"/>
    <n v="0"/>
    <n v="0.6"/>
    <n v="0.76"/>
    <n v="0"/>
    <n v="0"/>
    <n v="0"/>
    <n v="0"/>
    <n v="0"/>
    <n v="107.76"/>
    <n v="0"/>
    <n v="147.09"/>
    <n v="0"/>
    <n v="0"/>
    <n v="0"/>
    <n v="0"/>
    <n v="0"/>
    <n v="0"/>
    <n v="0"/>
    <n v="0"/>
    <n v="16.760000000000002"/>
    <n v="0"/>
    <n v="0"/>
    <n v="0"/>
    <n v="26"/>
    <n v="0"/>
    <n v="0"/>
    <n v="0"/>
    <n v="146.9"/>
    <n v="640.99"/>
    <n v="819"/>
    <n v="427.82"/>
    <n v="16.760000000000002"/>
    <n v="9.75"/>
    <n v="7.7"/>
    <n v="207.57"/>
    <n v="1796"/>
    <n v="0"/>
    <n v="0"/>
    <n v="0"/>
    <n v="0"/>
    <n v="0"/>
    <n v="0"/>
    <n v="0"/>
    <n v="0"/>
    <n v="0"/>
    <n v="0"/>
    <n v="0"/>
    <n v="0"/>
    <n v="0"/>
    <n v="40.36"/>
    <n v="0"/>
    <n v="384"/>
    <n v="0"/>
    <n v="0.01"/>
    <n v="0"/>
    <n v="0"/>
    <n v="0"/>
    <n v="0"/>
    <n v="384"/>
    <n v="718.4"/>
    <n v="0"/>
    <n v="0"/>
    <n v="0.6"/>
    <n v="0.76"/>
    <n v="0"/>
    <n v="0"/>
    <n v="0"/>
    <n v="0"/>
    <n v="0"/>
    <n v="107.76"/>
    <n v="0"/>
    <n v="147.09"/>
    <n v="0"/>
    <n v="0"/>
    <n v="0"/>
    <n v="0"/>
    <n v="0"/>
    <n v="0"/>
    <n v="0"/>
    <n v="0"/>
    <n v="16.760000000000002"/>
    <n v="0"/>
    <n v="0"/>
    <n v="0"/>
    <n v="26"/>
    <n v="0"/>
    <n v="0"/>
    <n v="0"/>
    <n v="146.9"/>
    <n v="640.99"/>
    <n v="819"/>
    <n v="427.82"/>
    <n v="16.760000000000002"/>
    <n v="9.75"/>
    <n v="7.7"/>
    <n v="207.57"/>
    <n v="1538"/>
    <n v="787.89"/>
    <n v="929.07999999999993"/>
    <n v="3254.97"/>
    <n v="719"/>
    <n v="719"/>
  </r>
  <r>
    <x v="3"/>
    <m/>
    <n v="201"/>
    <n v="32886184861"/>
    <n v="20017"/>
    <s v="MARKETING"/>
    <n v="1"/>
    <n v="1"/>
    <n v="1"/>
    <s v="FIXO"/>
    <s v="DESPESA"/>
    <x v="3"/>
    <s v="MARKETING"/>
    <x v="3"/>
    <x v="0"/>
    <x v="0"/>
    <s v="MORUMBI"/>
    <x v="0"/>
    <d v="2022-01-05T00:00:00"/>
    <s v="N/A"/>
    <m/>
    <x v="0"/>
    <n v="4500"/>
    <n v="3120"/>
    <n v="2"/>
    <n v="2022"/>
    <n v="3900"/>
    <n v="0"/>
    <n v="0"/>
    <n v="0"/>
    <n v="0"/>
    <n v="0"/>
    <n v="0"/>
    <n v="0"/>
    <n v="0"/>
    <n v="0"/>
    <n v="0"/>
    <n v="0"/>
    <n v="0"/>
    <n v="0"/>
    <n v="0"/>
    <n v="0"/>
    <n v="704"/>
    <n v="0"/>
    <n v="0.17"/>
    <n v="0"/>
    <n v="0"/>
    <n v="0"/>
    <n v="0"/>
    <n v="704"/>
    <n v="1560"/>
    <n v="0"/>
    <n v="0"/>
    <n v="0"/>
    <n v="0"/>
    <n v="0"/>
    <n v="0"/>
    <n v="0"/>
    <n v="0"/>
    <n v="0"/>
    <n v="0"/>
    <n v="0"/>
    <n v="382.17"/>
    <n v="0"/>
    <n v="0"/>
    <n v="0"/>
    <n v="0"/>
    <n v="0"/>
    <n v="0"/>
    <n v="0"/>
    <n v="45"/>
    <n v="0"/>
    <n v="0"/>
    <n v="0"/>
    <n v="0"/>
    <n v="0"/>
    <n v="0"/>
    <n v="0"/>
    <n v="0"/>
    <n v="312"/>
    <n v="1454.67"/>
    <n v="1913"/>
    <n v="0"/>
    <n v="0"/>
    <n v="9.75"/>
    <n v="7.7"/>
    <n v="0"/>
    <n v="3900"/>
    <n v="0"/>
    <n v="0"/>
    <n v="0"/>
    <n v="0"/>
    <n v="0"/>
    <n v="0"/>
    <n v="0"/>
    <n v="0"/>
    <n v="0"/>
    <n v="0"/>
    <n v="0"/>
    <n v="0"/>
    <n v="0"/>
    <n v="0"/>
    <n v="0"/>
    <n v="704"/>
    <n v="0"/>
    <n v="0.17"/>
    <n v="0"/>
    <n v="0"/>
    <n v="0"/>
    <n v="0"/>
    <n v="704"/>
    <n v="1560"/>
    <n v="0"/>
    <n v="0"/>
    <n v="0"/>
    <n v="0"/>
    <n v="0"/>
    <n v="0"/>
    <n v="0"/>
    <n v="0"/>
    <n v="0"/>
    <n v="0"/>
    <n v="0"/>
    <n v="382.17"/>
    <n v="0"/>
    <n v="0"/>
    <n v="0"/>
    <n v="0"/>
    <n v="0"/>
    <n v="0"/>
    <n v="0"/>
    <n v="45"/>
    <n v="0"/>
    <n v="0"/>
    <n v="0"/>
    <n v="0"/>
    <n v="0"/>
    <n v="0"/>
    <n v="0"/>
    <n v="0"/>
    <n v="312"/>
    <n v="1454.67"/>
    <n v="1913"/>
    <n v="0"/>
    <n v="0"/>
    <n v="9.75"/>
    <n v="7.7"/>
    <n v="0"/>
    <n v="3473"/>
    <n v="1766.67"/>
    <n v="721.45"/>
    <n v="5961.12"/>
    <n v="1560"/>
    <n v="1560"/>
  </r>
  <r>
    <x v="4"/>
    <n v="1"/>
    <n v="113"/>
    <n v="32320499822"/>
    <n v="200150"/>
    <s v="GENTE E GESTÃO"/>
    <n v="1"/>
    <n v="1"/>
    <n v="1"/>
    <s v="FIXO"/>
    <s v="DESPESA"/>
    <x v="4"/>
    <s v="GENTE E GESTÃO"/>
    <x v="4"/>
    <x v="2"/>
    <x v="0"/>
    <s v="MORUMBI"/>
    <x v="0"/>
    <d v="2019-07-25T00:00:00"/>
    <d v="2021-08-01T00:00:00"/>
    <m/>
    <x v="0"/>
    <n v="6106"/>
    <n v="4884.8"/>
    <n v="2"/>
    <n v="2022"/>
    <n v="6106"/>
    <n v="0"/>
    <n v="0"/>
    <n v="0"/>
    <n v="0"/>
    <n v="0"/>
    <n v="0"/>
    <n v="0"/>
    <n v="0"/>
    <n v="0"/>
    <n v="0"/>
    <n v="0"/>
    <n v="0"/>
    <n v="0"/>
    <n v="114.45"/>
    <n v="0"/>
    <n v="704"/>
    <n v="0"/>
    <n v="0.68"/>
    <n v="0"/>
    <n v="0"/>
    <n v="0"/>
    <n v="0"/>
    <n v="704"/>
    <n v="2442.4"/>
    <n v="0"/>
    <n v="0"/>
    <n v="0.43"/>
    <n v="0.1"/>
    <n v="0"/>
    <n v="0"/>
    <n v="0"/>
    <n v="0"/>
    <n v="0"/>
    <n v="0"/>
    <n v="0"/>
    <n v="707.03"/>
    <n v="0"/>
    <n v="0"/>
    <n v="77.41"/>
    <n v="0"/>
    <n v="0"/>
    <n v="0"/>
    <n v="0"/>
    <n v="0"/>
    <n v="16.760000000000002"/>
    <n v="0"/>
    <n v="0"/>
    <n v="0"/>
    <n v="0"/>
    <n v="0"/>
    <n v="0"/>
    <n v="0"/>
    <n v="497.63"/>
    <n v="2386.1800000000003"/>
    <n v="2977"/>
    <n v="382.06"/>
    <n v="16.760000000000002"/>
    <n v="9.75"/>
    <n v="7.7"/>
    <n v="0"/>
    <n v="6106"/>
    <n v="0"/>
    <n v="0"/>
    <n v="0"/>
    <n v="0"/>
    <n v="0"/>
    <n v="0"/>
    <n v="0"/>
    <n v="0"/>
    <n v="0"/>
    <n v="0"/>
    <n v="0"/>
    <n v="0"/>
    <n v="0"/>
    <n v="114.45"/>
    <n v="0"/>
    <n v="704"/>
    <n v="0"/>
    <n v="0.68"/>
    <n v="0"/>
    <n v="0"/>
    <n v="0"/>
    <n v="0"/>
    <n v="704"/>
    <n v="2442.4"/>
    <n v="0"/>
    <n v="0"/>
    <n v="0.43"/>
    <n v="0.1"/>
    <n v="0"/>
    <n v="0"/>
    <n v="0"/>
    <n v="0"/>
    <n v="0"/>
    <n v="0"/>
    <n v="0"/>
    <n v="707.03"/>
    <n v="0"/>
    <n v="0"/>
    <n v="77.41"/>
    <n v="0"/>
    <n v="0"/>
    <n v="0"/>
    <n v="0"/>
    <n v="0"/>
    <n v="16.760000000000002"/>
    <n v="0"/>
    <n v="0"/>
    <n v="0"/>
    <n v="0"/>
    <n v="0"/>
    <n v="0"/>
    <n v="0"/>
    <n v="497.63"/>
    <n v="2386.1800000000003"/>
    <n v="2977"/>
    <n v="382.06"/>
    <n v="16.760000000000002"/>
    <n v="9.75"/>
    <n v="7.7"/>
    <n v="0"/>
    <n v="4950"/>
    <n v="2883.8100000000004"/>
    <n v="1103.51"/>
    <n v="8937.32"/>
    <n v="1973"/>
    <n v="1973"/>
  </r>
  <r>
    <x v="5"/>
    <m/>
    <n v="114"/>
    <n v="35304641809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11-03T00:00:00"/>
    <s v="N/A"/>
    <m/>
    <x v="0"/>
    <n v="1669"/>
    <n v="445.06400000000008"/>
    <n v="2"/>
    <n v="2022"/>
    <n v="556.33000000000004"/>
    <n v="0"/>
    <n v="0"/>
    <n v="0"/>
    <n v="0"/>
    <n v="0"/>
    <n v="0"/>
    <n v="0"/>
    <n v="0"/>
    <n v="0"/>
    <n v="0"/>
    <n v="0"/>
    <n v="0"/>
    <n v="2169.5099999999998"/>
    <n v="6.53"/>
    <n v="0"/>
    <n v="384"/>
    <n v="0"/>
    <n v="0.57999999999999996"/>
    <n v="0"/>
    <n v="0"/>
    <n v="0"/>
    <n v="0"/>
    <n v="384"/>
    <n v="0"/>
    <n v="0"/>
    <n v="0"/>
    <n v="0.17"/>
    <n v="0"/>
    <n v="0"/>
    <n v="0"/>
    <n v="1861.56"/>
    <n v="114.45"/>
    <n v="0"/>
    <n v="37.380000000000003"/>
    <n v="0"/>
    <n v="52.68"/>
    <n v="0"/>
    <n v="0"/>
    <n v="0"/>
    <n v="0"/>
    <n v="0"/>
    <n v="0"/>
    <n v="0"/>
    <n v="16.690000000000001"/>
    <n v="16.760000000000002"/>
    <n v="0"/>
    <n v="0"/>
    <n v="260.26"/>
    <n v="0"/>
    <n v="0"/>
    <n v="0"/>
    <n v="0"/>
    <n v="164.72"/>
    <n v="205.67075000000003"/>
    <n v="373"/>
    <n v="764.12"/>
    <n v="16.760000000000002"/>
    <n v="9.75"/>
    <n v="7.7"/>
    <n v="275"/>
    <n v="556.33000000000004"/>
    <n v="0"/>
    <n v="0"/>
    <n v="0"/>
    <n v="0"/>
    <n v="0"/>
    <n v="0"/>
    <n v="0"/>
    <n v="0"/>
    <n v="0"/>
    <n v="0"/>
    <n v="0"/>
    <n v="0"/>
    <n v="2169.5099999999998"/>
    <n v="6.53"/>
    <n v="0"/>
    <n v="384"/>
    <n v="0"/>
    <n v="0.57999999999999996"/>
    <n v="0"/>
    <n v="0"/>
    <n v="0"/>
    <n v="0"/>
    <n v="384"/>
    <n v="0"/>
    <n v="0"/>
    <n v="0"/>
    <n v="0.17"/>
    <n v="0"/>
    <n v="0"/>
    <n v="0"/>
    <n v="1861.56"/>
    <n v="114.45"/>
    <n v="0"/>
    <n v="37.380000000000003"/>
    <n v="0"/>
    <n v="52.68"/>
    <n v="0"/>
    <n v="0"/>
    <n v="0"/>
    <n v="0"/>
    <n v="0"/>
    <n v="0"/>
    <n v="0"/>
    <n v="16.690000000000001"/>
    <n v="16.760000000000002"/>
    <n v="0"/>
    <n v="0"/>
    <n v="260.26"/>
    <n v="0"/>
    <n v="0"/>
    <n v="0"/>
    <n v="0"/>
    <n v="164.72"/>
    <n v="205.67075000000003"/>
    <n v="373"/>
    <n v="764.12"/>
    <n v="16.760000000000002"/>
    <n v="9.75"/>
    <n v="7.7"/>
    <n v="275"/>
    <n v="373"/>
    <n v="370.39075000000003"/>
    <n v="1142.93"/>
    <n v="1886.3207500000001"/>
    <n v="0"/>
    <n v="0"/>
  </r>
  <r>
    <x v="6"/>
    <m/>
    <n v="161"/>
    <n v="38710338802"/>
    <n v="20003"/>
    <s v="ADMINISTRATIVO"/>
    <n v="1"/>
    <n v="1"/>
    <n v="1"/>
    <s v="FIXO"/>
    <s v="DESPESA"/>
    <x v="5"/>
    <s v="ADMINISTRATIVO"/>
    <x v="5"/>
    <x v="3"/>
    <x v="0"/>
    <s v="MORUMBI"/>
    <x v="0"/>
    <d v="2019-03-20T00:00:00"/>
    <s v="N/A"/>
    <m/>
    <x v="0"/>
    <n v="3139"/>
    <n v="837.06399999999996"/>
    <n v="2"/>
    <n v="2022"/>
    <n v="1046.33"/>
    <n v="0"/>
    <n v="0"/>
    <n v="0"/>
    <n v="0"/>
    <n v="0"/>
    <n v="0"/>
    <n v="0"/>
    <n v="0"/>
    <n v="0"/>
    <n v="0"/>
    <n v="0"/>
    <n v="0"/>
    <n v="4049.1800000000003"/>
    <n v="70.56"/>
    <n v="0"/>
    <n v="704"/>
    <n v="0"/>
    <n v="0.1"/>
    <n v="0"/>
    <n v="0"/>
    <n v="0"/>
    <n v="0"/>
    <n v="704"/>
    <n v="0"/>
    <n v="0"/>
    <n v="0"/>
    <n v="0.83"/>
    <n v="0"/>
    <n v="0"/>
    <n v="0"/>
    <n v="3393.7"/>
    <n v="275.86"/>
    <n v="0"/>
    <n v="0"/>
    <n v="0"/>
    <n v="107.63"/>
    <n v="0"/>
    <n v="29.15"/>
    <n v="0"/>
    <n v="0"/>
    <n v="0"/>
    <n v="0"/>
    <n v="0"/>
    <n v="0"/>
    <n v="0"/>
    <n v="0"/>
    <n v="0"/>
    <n v="0"/>
    <n v="26"/>
    <n v="0"/>
    <n v="0"/>
    <n v="0"/>
    <n v="312.74"/>
    <n v="395.37074999999999"/>
    <n v="1333.0000000000018"/>
    <n v="427.82"/>
    <n v="0"/>
    <n v="9.75"/>
    <n v="7.7"/>
    <n v="0"/>
    <n v="1046.33"/>
    <n v="0"/>
    <n v="0"/>
    <n v="0"/>
    <n v="0"/>
    <n v="0"/>
    <n v="0"/>
    <n v="0"/>
    <n v="0"/>
    <n v="0"/>
    <n v="0"/>
    <n v="0"/>
    <n v="0"/>
    <n v="4049.1800000000003"/>
    <n v="70.56"/>
    <n v="0"/>
    <n v="704"/>
    <n v="0"/>
    <n v="0.1"/>
    <n v="0"/>
    <n v="0"/>
    <n v="0"/>
    <n v="0"/>
    <n v="704"/>
    <n v="0"/>
    <n v="0"/>
    <n v="0"/>
    <n v="0.83"/>
    <n v="0"/>
    <n v="0"/>
    <n v="0"/>
    <n v="3393.7"/>
    <n v="275.86"/>
    <n v="0"/>
    <n v="0"/>
    <n v="0"/>
    <n v="107.63"/>
    <n v="0"/>
    <n v="29.15"/>
    <n v="0"/>
    <n v="0"/>
    <n v="0"/>
    <n v="0"/>
    <n v="0"/>
    <n v="0"/>
    <n v="0"/>
    <n v="0"/>
    <n v="0"/>
    <n v="0"/>
    <n v="26"/>
    <n v="0"/>
    <n v="0"/>
    <n v="0"/>
    <n v="312.74"/>
    <n v="395.37074999999999"/>
    <n v="1333.0000000000018"/>
    <n v="427.82"/>
    <n v="0"/>
    <n v="9.75"/>
    <n v="7.7"/>
    <n v="0"/>
    <n v="1333.0000000000018"/>
    <n v="708.11075000000005"/>
    <n v="1149.27"/>
    <n v="3190.3807500000021"/>
    <n v="0"/>
    <n v="0"/>
  </r>
  <r>
    <x v="7"/>
    <m/>
    <n v="116"/>
    <n v="41362087823"/>
    <n v="20024"/>
    <s v="PROSIMULADOR"/>
    <n v="1"/>
    <n v="1"/>
    <n v="1"/>
    <s v="FIXO"/>
    <s v="DESPESA"/>
    <x v="2"/>
    <s v="SUPORTE ATENDIMENTO"/>
    <x v="2"/>
    <x v="1"/>
    <x v="0"/>
    <s v="MORUMBI"/>
    <x v="0"/>
    <d v="2019-07-22T00:00:00"/>
    <m/>
    <m/>
    <x v="0"/>
    <n v="1777"/>
    <n v="1421.6000000000001"/>
    <n v="2"/>
    <n v="2022"/>
    <n v="1777"/>
    <n v="0"/>
    <n v="0"/>
    <n v="0"/>
    <n v="0"/>
    <n v="0"/>
    <n v="0"/>
    <n v="0"/>
    <n v="0"/>
    <n v="0"/>
    <n v="0"/>
    <n v="0"/>
    <n v="0"/>
    <n v="0"/>
    <n v="39.950000000000003"/>
    <n v="0"/>
    <n v="384"/>
    <n v="0"/>
    <n v="0.3"/>
    <n v="0"/>
    <n v="0"/>
    <n v="0"/>
    <n v="0"/>
    <n v="384"/>
    <n v="710.8"/>
    <n v="0"/>
    <n v="0"/>
    <n v="0.2"/>
    <n v="0.53"/>
    <n v="0"/>
    <n v="0"/>
    <n v="0"/>
    <n v="0"/>
    <n v="0"/>
    <n v="106.62"/>
    <n v="0"/>
    <n v="145.34"/>
    <n v="0"/>
    <n v="0"/>
    <n v="0"/>
    <n v="0"/>
    <n v="0"/>
    <n v="0"/>
    <n v="0"/>
    <n v="0"/>
    <n v="16.760000000000002"/>
    <n v="0"/>
    <n v="0"/>
    <n v="0"/>
    <n v="0"/>
    <n v="0"/>
    <n v="0"/>
    <n v="0"/>
    <n v="145.35"/>
    <n v="634.01499999999999"/>
    <n v="837"/>
    <n v="427.82"/>
    <n v="16.760000000000002"/>
    <n v="9.75"/>
    <n v="7.7"/>
    <n v="224.34"/>
    <n v="1777"/>
    <n v="0"/>
    <n v="0"/>
    <n v="0"/>
    <n v="0"/>
    <n v="0"/>
    <n v="0"/>
    <n v="0"/>
    <n v="0"/>
    <n v="0"/>
    <n v="0"/>
    <n v="0"/>
    <n v="0"/>
    <n v="0"/>
    <n v="39.950000000000003"/>
    <n v="0"/>
    <n v="384"/>
    <n v="0"/>
    <n v="0.3"/>
    <n v="0"/>
    <n v="0"/>
    <n v="0"/>
    <n v="0"/>
    <n v="384"/>
    <n v="710.8"/>
    <n v="0"/>
    <n v="0"/>
    <n v="0.2"/>
    <n v="0.53"/>
    <n v="0"/>
    <n v="0"/>
    <n v="0"/>
    <n v="0"/>
    <n v="0"/>
    <n v="106.62"/>
    <n v="0"/>
    <n v="145.34"/>
    <n v="0"/>
    <n v="0"/>
    <n v="0"/>
    <n v="0"/>
    <n v="0"/>
    <n v="0"/>
    <n v="0"/>
    <n v="0"/>
    <n v="16.760000000000002"/>
    <n v="0"/>
    <n v="0"/>
    <n v="0"/>
    <n v="0"/>
    <n v="0"/>
    <n v="0"/>
    <n v="0"/>
    <n v="145.35"/>
    <n v="634.01499999999999"/>
    <n v="837"/>
    <n v="427.82"/>
    <n v="16.760000000000002"/>
    <n v="9.75"/>
    <n v="7.7"/>
    <n v="224.34"/>
    <n v="1548"/>
    <n v="779.36500000000001"/>
    <n v="946.99"/>
    <n v="3274.3549999999996"/>
    <n v="711"/>
    <n v="711"/>
  </r>
  <r>
    <x v="8"/>
    <m/>
    <n v="117"/>
    <n v="35812374821"/>
    <n v="20003"/>
    <s v="ADMINISTRATIVO"/>
    <n v="1"/>
    <n v="1"/>
    <n v="1"/>
    <s v="FIXO"/>
    <s v="DESPESA"/>
    <x v="6"/>
    <s v="ADMINISTRATIVO"/>
    <x v="6"/>
    <x v="3"/>
    <x v="0"/>
    <s v="MORUMBI"/>
    <x v="0"/>
    <d v="2019-05-13T00:00:00"/>
    <s v="N/A"/>
    <m/>
    <x v="0"/>
    <n v="10470"/>
    <n v="8376"/>
    <n v="2"/>
    <n v="2022"/>
    <n v="10470"/>
    <n v="0"/>
    <n v="0"/>
    <n v="0"/>
    <n v="0"/>
    <n v="0"/>
    <n v="0"/>
    <n v="0"/>
    <n v="0"/>
    <n v="0"/>
    <n v="0"/>
    <n v="0"/>
    <n v="0"/>
    <n v="0"/>
    <n v="235.44"/>
    <n v="0"/>
    <n v="704"/>
    <n v="0"/>
    <n v="0.83"/>
    <n v="0"/>
    <n v="0"/>
    <n v="0"/>
    <n v="0"/>
    <n v="704"/>
    <n v="4188"/>
    <n v="0"/>
    <n v="0"/>
    <n v="0.7"/>
    <n v="0.67"/>
    <n v="0"/>
    <n v="0"/>
    <n v="0"/>
    <n v="0"/>
    <n v="0"/>
    <n v="0"/>
    <n v="0"/>
    <n v="828.38"/>
    <n v="0"/>
    <n v="0"/>
    <n v="695.13"/>
    <n v="0"/>
    <n v="0"/>
    <n v="0"/>
    <n v="0"/>
    <n v="50"/>
    <n v="16.760000000000002"/>
    <n v="0"/>
    <n v="0"/>
    <n v="0"/>
    <n v="4.63"/>
    <n v="0"/>
    <n v="0"/>
    <n v="0"/>
    <n v="856.43"/>
    <n v="3707.6300000000006"/>
    <n v="4922"/>
    <n v="539.19000000000005"/>
    <n v="16.760000000000002"/>
    <n v="9.75"/>
    <n v="7.7"/>
    <n v="0"/>
    <n v="10470"/>
    <n v="0"/>
    <n v="0"/>
    <n v="0"/>
    <n v="0"/>
    <n v="0"/>
    <n v="0"/>
    <n v="0"/>
    <n v="0"/>
    <n v="0"/>
    <n v="0"/>
    <n v="0"/>
    <n v="0"/>
    <n v="0"/>
    <n v="235.44"/>
    <n v="0"/>
    <n v="704"/>
    <n v="0"/>
    <n v="0.83"/>
    <n v="0"/>
    <n v="0"/>
    <n v="0"/>
    <n v="0"/>
    <n v="704"/>
    <n v="4188"/>
    <n v="0"/>
    <n v="0"/>
    <n v="0.7"/>
    <n v="0.67"/>
    <n v="0"/>
    <n v="0"/>
    <n v="0"/>
    <n v="0"/>
    <n v="0"/>
    <n v="0"/>
    <n v="0"/>
    <n v="828.38"/>
    <n v="0"/>
    <n v="0"/>
    <n v="695.13"/>
    <n v="0"/>
    <n v="0"/>
    <n v="0"/>
    <n v="0"/>
    <n v="50"/>
    <n v="16.760000000000002"/>
    <n v="0"/>
    <n v="0"/>
    <n v="0"/>
    <n v="4.63"/>
    <n v="0"/>
    <n v="0"/>
    <n v="0"/>
    <n v="856.43"/>
    <n v="3707.6300000000006"/>
    <n v="4922"/>
    <n v="539.19000000000005"/>
    <n v="16.760000000000002"/>
    <n v="9.75"/>
    <n v="7.7"/>
    <n v="0"/>
    <n v="7959"/>
    <n v="4564.0600000000004"/>
    <n v="1260.6400000000001"/>
    <n v="13783.7"/>
    <n v="3037"/>
    <n v="3037"/>
  </r>
  <r>
    <x v="9"/>
    <m/>
    <n v="119"/>
    <n v="40306082802"/>
    <n v="200141"/>
    <s v="SUPORTE ESTRUTURA"/>
    <n v="0.57999999999999996"/>
    <n v="0.57999999999999996"/>
    <n v="1"/>
    <s v="FIXO"/>
    <s v="CUSTO"/>
    <x v="7"/>
    <s v="SUPORTE ATENDIMENTO"/>
    <x v="7"/>
    <x v="1"/>
    <x v="0"/>
    <s v="MORUMBI"/>
    <x v="0"/>
    <d v="2015-09-21T00:00:00"/>
    <d v="2021-06-01T00:00:00"/>
    <m/>
    <x v="0"/>
    <n v="4608"/>
    <n v="3686.4"/>
    <n v="2"/>
    <n v="2022"/>
    <n v="4608"/>
    <n v="0"/>
    <n v="0"/>
    <n v="0"/>
    <n v="0"/>
    <n v="0"/>
    <n v="0"/>
    <n v="0"/>
    <n v="0"/>
    <n v="0"/>
    <n v="0"/>
    <n v="0"/>
    <n v="0"/>
    <n v="0"/>
    <n v="87.18"/>
    <n v="0"/>
    <n v="704"/>
    <n v="0"/>
    <n v="0.12"/>
    <n v="0"/>
    <n v="0"/>
    <n v="0"/>
    <n v="0"/>
    <n v="704"/>
    <n v="1843.2"/>
    <n v="0"/>
    <n v="0"/>
    <n v="0.28999999999999998"/>
    <n v="0.46"/>
    <n v="0"/>
    <n v="0"/>
    <n v="0"/>
    <n v="0"/>
    <n v="0"/>
    <n v="0"/>
    <n v="0"/>
    <n v="493.5"/>
    <n v="0"/>
    <n v="0"/>
    <n v="34.090000000000003"/>
    <n v="0"/>
    <n v="0"/>
    <n v="0"/>
    <n v="0"/>
    <n v="0"/>
    <n v="16.760000000000002"/>
    <n v="0"/>
    <n v="0"/>
    <n v="0"/>
    <n v="0"/>
    <n v="0"/>
    <n v="0"/>
    <n v="0"/>
    <n v="375.61"/>
    <n v="1760.7"/>
    <n v="2307"/>
    <n v="427.82"/>
    <n v="16.760000000000002"/>
    <n v="9.75"/>
    <n v="7.7"/>
    <n v="0"/>
    <n v="2672.64"/>
    <n v="0"/>
    <n v="0"/>
    <n v="0"/>
    <n v="0"/>
    <n v="0"/>
    <n v="0"/>
    <n v="0"/>
    <n v="0"/>
    <n v="0"/>
    <n v="0"/>
    <n v="0"/>
    <n v="0"/>
    <n v="0"/>
    <n v="50.564399999999999"/>
    <n v="0"/>
    <n v="408.32"/>
    <n v="0"/>
    <n v="6.9599999999999995E-2"/>
    <n v="0"/>
    <n v="0"/>
    <n v="0"/>
    <n v="0"/>
    <n v="408.32"/>
    <n v="1069.056"/>
    <n v="0"/>
    <n v="0"/>
    <n v="0.16819999999999999"/>
    <n v="0.26679999999999998"/>
    <n v="0"/>
    <n v="0"/>
    <n v="0"/>
    <n v="0"/>
    <n v="0"/>
    <n v="0"/>
    <n v="0"/>
    <n v="286.22999999999996"/>
    <n v="0"/>
    <n v="0"/>
    <n v="19.772200000000002"/>
    <n v="0"/>
    <n v="0"/>
    <n v="0"/>
    <n v="0"/>
    <n v="0"/>
    <n v="9.7208000000000006"/>
    <n v="0"/>
    <n v="0"/>
    <n v="0"/>
    <n v="0"/>
    <n v="0"/>
    <n v="0"/>
    <n v="0"/>
    <n v="217.85380000000001"/>
    <n v="1021.2059999999999"/>
    <n v="1338.06"/>
    <n v="248.13559999999998"/>
    <n v="9.7208000000000006"/>
    <n v="5.6549999999999994"/>
    <n v="4.4660000000000002"/>
    <n v="0"/>
    <n v="2264.8999999999996"/>
    <n v="1239.0598"/>
    <n v="666.57659999999998"/>
    <n v="4170.5364"/>
    <n v="1598"/>
    <n v="926.83999999999992"/>
  </r>
  <r>
    <x v="10"/>
    <m/>
    <n v="191"/>
    <n v="34509061862"/>
    <n v="200176"/>
    <s v="COMERCIAL INSIDE SALES"/>
    <n v="1"/>
    <n v="1"/>
    <n v="1"/>
    <s v="FIXO"/>
    <s v="DESPESA"/>
    <x v="8"/>
    <s v="COMERCIAL"/>
    <x v="8"/>
    <x v="4"/>
    <x v="0"/>
    <s v="MORUMBI"/>
    <x v="0"/>
    <d v="2021-11-16T00:00:00"/>
    <s v="N/A"/>
    <m/>
    <x v="0"/>
    <n v="2543"/>
    <n v="2034.4"/>
    <n v="2"/>
    <n v="2022"/>
    <n v="2543"/>
    <n v="0"/>
    <n v="0"/>
    <n v="0"/>
    <n v="0"/>
    <n v="0"/>
    <n v="0"/>
    <n v="0"/>
    <n v="0"/>
    <n v="0"/>
    <n v="0"/>
    <n v="0"/>
    <n v="0"/>
    <n v="0"/>
    <n v="0"/>
    <n v="0"/>
    <n v="704"/>
    <n v="0"/>
    <n v="0.81"/>
    <n v="0"/>
    <n v="0"/>
    <n v="0"/>
    <n v="0"/>
    <n v="704"/>
    <n v="1017.2"/>
    <n v="0"/>
    <n v="0"/>
    <n v="0.49"/>
    <n v="0.97"/>
    <n v="0"/>
    <n v="0"/>
    <n v="0"/>
    <n v="0"/>
    <n v="0"/>
    <n v="0"/>
    <n v="0"/>
    <n v="214.15"/>
    <n v="0"/>
    <n v="0"/>
    <n v="0"/>
    <n v="0"/>
    <n v="0"/>
    <n v="0"/>
    <n v="0"/>
    <n v="0"/>
    <n v="0"/>
    <n v="0"/>
    <n v="0"/>
    <n v="0"/>
    <n v="0"/>
    <n v="0"/>
    <n v="0"/>
    <n v="0"/>
    <n v="203.44"/>
    <n v="913.47500000000002"/>
    <n v="1310.9999999999998"/>
    <n v="0"/>
    <n v="0"/>
    <n v="9.75"/>
    <n v="7.7"/>
    <n v="0"/>
    <n v="2543"/>
    <n v="0"/>
    <n v="0"/>
    <n v="0"/>
    <n v="0"/>
    <n v="0"/>
    <n v="0"/>
    <n v="0"/>
    <n v="0"/>
    <n v="0"/>
    <n v="0"/>
    <n v="0"/>
    <n v="0"/>
    <n v="0"/>
    <n v="0"/>
    <n v="0"/>
    <n v="704"/>
    <n v="0"/>
    <n v="0.81"/>
    <n v="0"/>
    <n v="0"/>
    <n v="0"/>
    <n v="0"/>
    <n v="704"/>
    <n v="1017.2"/>
    <n v="0"/>
    <n v="0"/>
    <n v="0.49"/>
    <n v="0.97"/>
    <n v="0"/>
    <n v="0"/>
    <n v="0"/>
    <n v="0"/>
    <n v="0"/>
    <n v="0"/>
    <n v="0"/>
    <n v="214.15"/>
    <n v="0"/>
    <n v="0"/>
    <n v="0"/>
    <n v="0"/>
    <n v="0"/>
    <n v="0"/>
    <n v="0"/>
    <n v="0"/>
    <n v="0"/>
    <n v="0"/>
    <n v="0"/>
    <n v="0"/>
    <n v="0"/>
    <n v="0"/>
    <n v="0"/>
    <n v="0"/>
    <n v="203.44"/>
    <n v="913.47500000000002"/>
    <n v="1310.9999999999998"/>
    <n v="0"/>
    <n v="0"/>
    <n v="9.75"/>
    <n v="7.7"/>
    <n v="0"/>
    <n v="2299"/>
    <n v="1116.915"/>
    <n v="721.45"/>
    <n v="4137.3649999999998"/>
    <n v="988"/>
    <n v="988"/>
  </r>
  <r>
    <x v="11"/>
    <m/>
    <n v="120"/>
    <n v="22026190895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08-19T00:00:00"/>
    <s v="N/A"/>
    <m/>
    <x v="0"/>
    <n v="1684"/>
    <n v="1347.2"/>
    <n v="2"/>
    <n v="2022"/>
    <n v="1684"/>
    <n v="0"/>
    <n v="0"/>
    <n v="0"/>
    <n v="0"/>
    <n v="0"/>
    <n v="0"/>
    <n v="0"/>
    <n v="0"/>
    <n v="0"/>
    <n v="0"/>
    <n v="0"/>
    <n v="0"/>
    <n v="0"/>
    <n v="13.06"/>
    <n v="0"/>
    <n v="384"/>
    <n v="0"/>
    <n v="0.15"/>
    <n v="0"/>
    <n v="0"/>
    <n v="0"/>
    <n v="0"/>
    <n v="384"/>
    <n v="673.6"/>
    <n v="0"/>
    <n v="0"/>
    <n v="0.4"/>
    <n v="0.9"/>
    <n v="0"/>
    <n v="0"/>
    <n v="0"/>
    <n v="0"/>
    <n v="0"/>
    <n v="0"/>
    <n v="0"/>
    <n v="134.55000000000001"/>
    <n v="0"/>
    <n v="0"/>
    <n v="0"/>
    <n v="0"/>
    <n v="0"/>
    <n v="0"/>
    <n v="0"/>
    <n v="0"/>
    <n v="16.760000000000002"/>
    <n v="0"/>
    <n v="0"/>
    <n v="0"/>
    <n v="0"/>
    <n v="0"/>
    <n v="0"/>
    <n v="0"/>
    <n v="135.76"/>
    <n v="597.65000000000009"/>
    <n v="871"/>
    <n v="0"/>
    <n v="16.760000000000002"/>
    <n v="9.75"/>
    <n v="7.7"/>
    <n v="0"/>
    <n v="1684"/>
    <n v="0"/>
    <n v="0"/>
    <n v="0"/>
    <n v="0"/>
    <n v="0"/>
    <n v="0"/>
    <n v="0"/>
    <n v="0"/>
    <n v="0"/>
    <n v="0"/>
    <n v="0"/>
    <n v="0"/>
    <n v="0"/>
    <n v="13.06"/>
    <n v="0"/>
    <n v="384"/>
    <n v="0"/>
    <n v="0.15"/>
    <n v="0"/>
    <n v="0"/>
    <n v="0"/>
    <n v="0"/>
    <n v="384"/>
    <n v="673.6"/>
    <n v="0"/>
    <n v="0"/>
    <n v="0.4"/>
    <n v="0.9"/>
    <n v="0"/>
    <n v="0"/>
    <n v="0"/>
    <n v="0"/>
    <n v="0"/>
    <n v="0"/>
    <n v="0"/>
    <n v="134.55000000000001"/>
    <n v="0"/>
    <n v="0"/>
    <n v="0"/>
    <n v="0"/>
    <n v="0"/>
    <n v="0"/>
    <n v="0"/>
    <n v="0"/>
    <n v="16.760000000000002"/>
    <n v="0"/>
    <n v="0"/>
    <n v="0"/>
    <n v="0"/>
    <n v="0"/>
    <n v="0"/>
    <n v="0"/>
    <n v="135.76"/>
    <n v="597.65000000000009"/>
    <n v="871"/>
    <n v="0"/>
    <n v="16.760000000000002"/>
    <n v="9.75"/>
    <n v="7.7"/>
    <n v="0"/>
    <n v="1545"/>
    <n v="733.41000000000008"/>
    <n v="401.45"/>
    <n v="2679.8599999999997"/>
    <n v="674"/>
    <n v="674"/>
  </r>
  <r>
    <x v="12"/>
    <n v="1"/>
    <n v="103"/>
    <n v="10795744412"/>
    <n v="200041"/>
    <s v="FINANCEIRO"/>
    <n v="1"/>
    <n v="1"/>
    <n v="1"/>
    <s v="FIXO"/>
    <s v="DESPESA"/>
    <x v="9"/>
    <s v="COBRANÇA"/>
    <x v="9"/>
    <x v="3"/>
    <x v="0"/>
    <s v="MORUMBI"/>
    <x v="0"/>
    <d v="2017-12-13T00:00:00"/>
    <d v="2021-08-01T00:00:00"/>
    <m/>
    <x v="0"/>
    <n v="5329"/>
    <n v="4263.2"/>
    <n v="2"/>
    <n v="2022"/>
    <n v="5329"/>
    <n v="0"/>
    <n v="0"/>
    <n v="0"/>
    <n v="0"/>
    <n v="0"/>
    <n v="0"/>
    <n v="0"/>
    <n v="0"/>
    <n v="0"/>
    <n v="0"/>
    <n v="0"/>
    <n v="0"/>
    <n v="0"/>
    <n v="99.82"/>
    <n v="0"/>
    <n v="704"/>
    <n v="490"/>
    <n v="0.08"/>
    <n v="0"/>
    <n v="0"/>
    <n v="0"/>
    <n v="0"/>
    <n v="704"/>
    <n v="2131.6"/>
    <n v="0"/>
    <n v="0"/>
    <n v="0.4"/>
    <n v="0.34"/>
    <n v="0"/>
    <n v="0"/>
    <n v="0"/>
    <n v="0"/>
    <n v="0"/>
    <n v="0"/>
    <n v="0"/>
    <n v="596.21"/>
    <n v="0"/>
    <n v="0"/>
    <n v="45.56"/>
    <n v="0"/>
    <n v="0"/>
    <n v="0"/>
    <n v="296.27"/>
    <n v="0"/>
    <n v="16.760000000000002"/>
    <n v="16.760000000000002"/>
    <n v="0"/>
    <n v="0"/>
    <n v="0"/>
    <n v="0"/>
    <n v="0"/>
    <n v="0"/>
    <n v="434.3"/>
    <n v="2061.6850000000004"/>
    <n v="2814.9999999999991"/>
    <n v="0"/>
    <n v="33.520000000000003"/>
    <n v="9.75"/>
    <n v="7.7"/>
    <n v="0"/>
    <n v="5329"/>
    <n v="0"/>
    <n v="0"/>
    <n v="0"/>
    <n v="0"/>
    <n v="0"/>
    <n v="0"/>
    <n v="0"/>
    <n v="0"/>
    <n v="0"/>
    <n v="0"/>
    <n v="0"/>
    <n v="0"/>
    <n v="0"/>
    <n v="99.82"/>
    <n v="0"/>
    <n v="704"/>
    <n v="490"/>
    <n v="0.08"/>
    <n v="0"/>
    <n v="0"/>
    <n v="0"/>
    <n v="0"/>
    <n v="704"/>
    <n v="2131.6"/>
    <n v="0"/>
    <n v="0"/>
    <n v="0.4"/>
    <n v="0.34"/>
    <n v="0"/>
    <n v="0"/>
    <n v="0"/>
    <n v="0"/>
    <n v="0"/>
    <n v="0"/>
    <n v="0"/>
    <n v="596.21"/>
    <n v="0"/>
    <n v="0"/>
    <n v="45.56"/>
    <n v="0"/>
    <n v="0"/>
    <n v="0"/>
    <n v="296.27"/>
    <n v="0"/>
    <n v="16.760000000000002"/>
    <n v="16.760000000000002"/>
    <n v="0"/>
    <n v="0"/>
    <n v="0"/>
    <n v="0"/>
    <n v="0"/>
    <n v="0"/>
    <n v="434.3"/>
    <n v="2061.6850000000004"/>
    <n v="2814.9999999999991"/>
    <n v="0"/>
    <n v="33.520000000000003"/>
    <n v="9.75"/>
    <n v="7.7"/>
    <n v="0"/>
    <n v="4617.9999999999991"/>
    <n v="2495.9850000000006"/>
    <n v="721.45"/>
    <n v="7835.4349999999995"/>
    <n v="1803"/>
    <n v="1803"/>
  </r>
  <r>
    <x v="13"/>
    <n v="2"/>
    <n v="107"/>
    <n v="35167885850"/>
    <n v="200051"/>
    <s v="PRODUTOS"/>
    <n v="1"/>
    <n v="1"/>
    <n v="1"/>
    <s v="DIRETO"/>
    <s v="CUSTO"/>
    <x v="10"/>
    <s v="PRODUTOS"/>
    <x v="10"/>
    <x v="0"/>
    <x v="0"/>
    <s v="MORUMBI"/>
    <x v="0"/>
    <d v="2015-08-24T00:00:00"/>
    <d v="2020-07-01T00:00:00"/>
    <m/>
    <x v="0"/>
    <n v="12506"/>
    <n v="10004.800000000001"/>
    <n v="2"/>
    <n v="2022"/>
    <n v="12506"/>
    <n v="0"/>
    <n v="0"/>
    <n v="0"/>
    <n v="0"/>
    <n v="0"/>
    <n v="0"/>
    <n v="0"/>
    <n v="0"/>
    <n v="0"/>
    <n v="0"/>
    <n v="0"/>
    <n v="0"/>
    <n v="0"/>
    <n v="281.20999999999998"/>
    <n v="0"/>
    <n v="704"/>
    <n v="0"/>
    <n v="0.28000000000000003"/>
    <n v="0"/>
    <n v="0"/>
    <n v="0"/>
    <n v="0"/>
    <n v="704"/>
    <n v="5002.3999999999996"/>
    <n v="0"/>
    <n v="0"/>
    <n v="0.26"/>
    <n v="0.35"/>
    <n v="0"/>
    <n v="0"/>
    <n v="0"/>
    <n v="0"/>
    <n v="0"/>
    <n v="0"/>
    <n v="0"/>
    <n v="828.38"/>
    <n v="0"/>
    <n v="0"/>
    <n v="991.52"/>
    <n v="0"/>
    <n v="0"/>
    <n v="0"/>
    <n v="0"/>
    <n v="0"/>
    <n v="16.760000000000002"/>
    <n v="33.520000000000003"/>
    <n v="0"/>
    <n v="682.3"/>
    <n v="30"/>
    <n v="0"/>
    <n v="0"/>
    <n v="0"/>
    <n v="1022.97"/>
    <n v="4267.53"/>
    <n v="5202"/>
    <n v="1463.1"/>
    <n v="50.28"/>
    <n v="9.75"/>
    <n v="7.7"/>
    <n v="0"/>
    <n v="12506"/>
    <n v="0"/>
    <n v="0"/>
    <n v="0"/>
    <n v="0"/>
    <n v="0"/>
    <n v="0"/>
    <n v="0"/>
    <n v="0"/>
    <n v="0"/>
    <n v="0"/>
    <n v="0"/>
    <n v="0"/>
    <n v="0"/>
    <n v="281.20999999999998"/>
    <n v="0"/>
    <n v="704"/>
    <n v="0"/>
    <n v="0.28000000000000003"/>
    <n v="0"/>
    <n v="0"/>
    <n v="0"/>
    <n v="0"/>
    <n v="704"/>
    <n v="5002.3999999999996"/>
    <n v="0"/>
    <n v="0"/>
    <n v="0.26"/>
    <n v="0.35"/>
    <n v="0"/>
    <n v="0"/>
    <n v="0"/>
    <n v="0"/>
    <n v="0"/>
    <n v="0"/>
    <n v="0"/>
    <n v="828.38"/>
    <n v="0"/>
    <n v="0"/>
    <n v="991.52"/>
    <n v="0"/>
    <n v="0"/>
    <n v="0"/>
    <n v="0"/>
    <n v="0"/>
    <n v="16.760000000000002"/>
    <n v="33.520000000000003"/>
    <n v="0"/>
    <n v="682.3"/>
    <n v="30"/>
    <n v="0"/>
    <n v="0"/>
    <n v="0"/>
    <n v="1022.97"/>
    <n v="4267.53"/>
    <n v="5202"/>
    <n v="1463.1"/>
    <n v="50.28"/>
    <n v="9.75"/>
    <n v="7.7"/>
    <n v="0"/>
    <n v="8829"/>
    <n v="5290.5"/>
    <n v="1502.25"/>
    <n v="15621.75"/>
    <n v="3627"/>
    <n v="3627"/>
  </r>
  <r>
    <x v="14"/>
    <n v="0"/>
    <n v="170"/>
    <s v="351.678.858-50"/>
    <n v="200143"/>
    <s v="DESENVOLVIMENTO E TECNOLOGIA - PROCONDUT"/>
    <n v="1"/>
    <n v="1"/>
    <n v="1"/>
    <s v="DIRETO"/>
    <s v="CUSTO"/>
    <x v="11"/>
    <s v="DESENVOLVIMENTO"/>
    <x v="0"/>
    <x v="0"/>
    <x v="0"/>
    <s v="MORUMBI"/>
    <x v="0"/>
    <d v="2021-04-19T00:00:00"/>
    <s v="N/A"/>
    <m/>
    <x v="0"/>
    <n v="4805"/>
    <n v="3844"/>
    <n v="2"/>
    <n v="2022"/>
    <n v="4805"/>
    <n v="0"/>
    <n v="0"/>
    <n v="0"/>
    <n v="0"/>
    <n v="0"/>
    <n v="200"/>
    <n v="0"/>
    <n v="0"/>
    <n v="0"/>
    <n v="0"/>
    <n v="0"/>
    <n v="0"/>
    <n v="0"/>
    <n v="0"/>
    <n v="0"/>
    <n v="704"/>
    <n v="0"/>
    <n v="0.82"/>
    <n v="0"/>
    <n v="0"/>
    <n v="0"/>
    <n v="0"/>
    <n v="704"/>
    <n v="1922"/>
    <n v="0"/>
    <n v="0"/>
    <n v="0.17"/>
    <n v="0.08"/>
    <n v="0"/>
    <n v="0"/>
    <n v="0"/>
    <n v="0"/>
    <n v="0"/>
    <n v="0"/>
    <n v="0"/>
    <n v="508.87"/>
    <n v="0"/>
    <n v="0"/>
    <n v="35.26"/>
    <n v="0"/>
    <n v="0"/>
    <n v="0"/>
    <n v="0"/>
    <n v="0"/>
    <n v="0"/>
    <n v="0"/>
    <n v="0"/>
    <n v="0"/>
    <n v="153.44"/>
    <n v="0"/>
    <n v="0"/>
    <n v="0"/>
    <n v="384.4"/>
    <n v="1830.2449999999999"/>
    <n v="2385.9999999999995"/>
    <n v="427.82"/>
    <n v="0"/>
    <n v="9.75"/>
    <n v="7.7"/>
    <n v="0"/>
    <n v="4805"/>
    <n v="0"/>
    <n v="0"/>
    <n v="0"/>
    <n v="0"/>
    <n v="0"/>
    <n v="200"/>
    <n v="0"/>
    <n v="0"/>
    <n v="0"/>
    <n v="0"/>
    <n v="0"/>
    <n v="0"/>
    <n v="0"/>
    <n v="0"/>
    <n v="0"/>
    <n v="704"/>
    <n v="0"/>
    <n v="0.82"/>
    <n v="0"/>
    <n v="0"/>
    <n v="0"/>
    <n v="0"/>
    <n v="704"/>
    <n v="1922"/>
    <n v="0"/>
    <n v="0"/>
    <n v="0.17"/>
    <n v="0.08"/>
    <n v="0"/>
    <n v="0"/>
    <n v="0"/>
    <n v="0"/>
    <n v="0"/>
    <n v="0"/>
    <n v="0"/>
    <n v="508.87"/>
    <n v="0"/>
    <n v="0"/>
    <n v="35.26"/>
    <n v="0"/>
    <n v="0"/>
    <n v="0"/>
    <n v="0"/>
    <n v="0"/>
    <n v="0"/>
    <n v="0"/>
    <n v="0"/>
    <n v="0"/>
    <n v="153.44"/>
    <n v="0"/>
    <n v="0"/>
    <n v="0"/>
    <n v="384.4"/>
    <n v="1830.2449999999999"/>
    <n v="2385.9999999999995"/>
    <n v="427.82"/>
    <n v="0"/>
    <n v="9.75"/>
    <n v="7.7"/>
    <n v="0"/>
    <n v="3969.9999999999995"/>
    <n v="2214.645"/>
    <n v="1149.27"/>
    <n v="7333.9149999999991"/>
    <n v="1584"/>
    <n v="1584"/>
  </r>
  <r>
    <x v="15"/>
    <m/>
    <n v="203"/>
    <n v="95003045204"/>
    <n v="20017"/>
    <s v="MARKETING"/>
    <n v="1"/>
    <n v="1"/>
    <n v="1"/>
    <s v="FIXO"/>
    <s v="DESPESA"/>
    <x v="12"/>
    <s v="MARKETING"/>
    <x v="3"/>
    <x v="0"/>
    <x v="0"/>
    <s v="MORUMBI"/>
    <x v="0"/>
    <d v="2022-02-07T00:00:00"/>
    <s v="N/A"/>
    <m/>
    <x v="1"/>
    <n v="8000"/>
    <n v="6400"/>
    <n v="2"/>
    <n v="2022"/>
    <n v="8000"/>
    <n v="0"/>
    <n v="0"/>
    <n v="0"/>
    <n v="0"/>
    <n v="0"/>
    <n v="0"/>
    <n v="0"/>
    <n v="0"/>
    <n v="0"/>
    <n v="0"/>
    <n v="0"/>
    <n v="0"/>
    <n v="0"/>
    <n v="0"/>
    <n v="0"/>
    <n v="704"/>
    <n v="0"/>
    <n v="0.89"/>
    <n v="0"/>
    <n v="0"/>
    <n v="0"/>
    <n v="0"/>
    <n v="704"/>
    <n v="3200"/>
    <n v="0"/>
    <n v="0"/>
    <n v="0.01"/>
    <n v="0.41"/>
    <n v="0"/>
    <n v="0"/>
    <n v="0"/>
    <n v="0"/>
    <n v="0"/>
    <n v="0"/>
    <n v="0"/>
    <n v="751.97"/>
    <n v="0"/>
    <n v="0"/>
    <n v="298.97000000000003"/>
    <n v="0"/>
    <n v="0"/>
    <n v="0"/>
    <n v="0"/>
    <n v="0"/>
    <n v="0"/>
    <n v="0"/>
    <n v="0"/>
    <n v="0"/>
    <n v="0"/>
    <n v="0"/>
    <n v="0"/>
    <n v="0"/>
    <n v="640"/>
    <n v="2951.9700000000003"/>
    <n v="3749.5299999999988"/>
    <n v="0"/>
    <n v="0"/>
    <n v="9.75"/>
    <n v="7.7"/>
    <n v="0"/>
    <n v="8000"/>
    <n v="0"/>
    <n v="0"/>
    <n v="0"/>
    <n v="0"/>
    <n v="0"/>
    <n v="0"/>
    <n v="0"/>
    <n v="0"/>
    <n v="0"/>
    <n v="0"/>
    <n v="0"/>
    <n v="0"/>
    <n v="0"/>
    <n v="0"/>
    <n v="0"/>
    <n v="704"/>
    <n v="0"/>
    <n v="0.89"/>
    <n v="0"/>
    <n v="0"/>
    <n v="0"/>
    <n v="0"/>
    <n v="704"/>
    <n v="3200"/>
    <n v="0"/>
    <n v="0"/>
    <n v="0.01"/>
    <n v="0.41"/>
    <n v="0"/>
    <n v="0"/>
    <n v="0"/>
    <n v="0"/>
    <n v="0"/>
    <n v="0"/>
    <n v="0"/>
    <n v="751.97"/>
    <n v="0"/>
    <n v="0"/>
    <n v="298.97000000000003"/>
    <n v="0"/>
    <n v="0"/>
    <n v="0"/>
    <n v="0"/>
    <n v="0"/>
    <n v="0"/>
    <n v="0"/>
    <n v="0"/>
    <n v="0"/>
    <n v="0"/>
    <n v="0"/>
    <n v="0"/>
    <n v="0"/>
    <n v="640"/>
    <n v="2951.9700000000003"/>
    <n v="3749.5299999999988"/>
    <n v="0"/>
    <n v="0"/>
    <n v="9.75"/>
    <n v="7.7"/>
    <n v="0"/>
    <n v="6949.5299999999988"/>
    <n v="3591.9700000000003"/>
    <n v="721.45"/>
    <n v="11262.95"/>
    <n v="3200"/>
    <n v="3200"/>
  </r>
  <r>
    <x v="16"/>
    <m/>
    <n v="121"/>
    <n v="45444708892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07-20T00:00:00"/>
    <s v="N/A"/>
    <m/>
    <x v="0"/>
    <n v="1691"/>
    <n v="1352.8000000000002"/>
    <n v="2"/>
    <n v="2022"/>
    <n v="1691"/>
    <n v="0"/>
    <n v="0"/>
    <n v="0"/>
    <n v="0"/>
    <n v="0"/>
    <n v="0"/>
    <n v="0"/>
    <n v="0"/>
    <n v="0"/>
    <n v="0"/>
    <n v="0"/>
    <n v="0"/>
    <n v="0"/>
    <n v="16.329999999999998"/>
    <n v="0"/>
    <n v="384"/>
    <n v="0"/>
    <n v="0.98"/>
    <n v="0"/>
    <n v="0"/>
    <n v="0"/>
    <n v="0"/>
    <n v="384"/>
    <n v="676.4"/>
    <n v="0"/>
    <n v="0"/>
    <n v="0.6"/>
    <n v="0.47"/>
    <n v="0"/>
    <n v="0"/>
    <n v="0"/>
    <n v="0"/>
    <n v="0"/>
    <n v="101.46"/>
    <n v="0"/>
    <n v="135.47"/>
    <n v="0"/>
    <n v="0"/>
    <n v="0"/>
    <n v="0"/>
    <n v="0"/>
    <n v="0"/>
    <n v="0"/>
    <n v="16.91"/>
    <n v="0"/>
    <n v="0"/>
    <n v="0"/>
    <n v="0"/>
    <n v="0"/>
    <n v="0"/>
    <n v="0"/>
    <n v="0"/>
    <n v="136.58000000000001"/>
    <n v="600.495"/>
    <n v="776.99999999999977"/>
    <n v="427.82"/>
    <n v="0"/>
    <n v="9.75"/>
    <n v="7.7"/>
    <n v="397.08000000000004"/>
    <n v="1691"/>
    <n v="0"/>
    <n v="0"/>
    <n v="0"/>
    <n v="0"/>
    <n v="0"/>
    <n v="0"/>
    <n v="0"/>
    <n v="0"/>
    <n v="0"/>
    <n v="0"/>
    <n v="0"/>
    <n v="0"/>
    <n v="0"/>
    <n v="16.329999999999998"/>
    <n v="0"/>
    <n v="384"/>
    <n v="0"/>
    <n v="0.98"/>
    <n v="0"/>
    <n v="0"/>
    <n v="0"/>
    <n v="0"/>
    <n v="384"/>
    <n v="676.4"/>
    <n v="0"/>
    <n v="0"/>
    <n v="0.6"/>
    <n v="0.47"/>
    <n v="0"/>
    <n v="0"/>
    <n v="0"/>
    <n v="0"/>
    <n v="0"/>
    <n v="101.46"/>
    <n v="0"/>
    <n v="135.47"/>
    <n v="0"/>
    <n v="0"/>
    <n v="0"/>
    <n v="0"/>
    <n v="0"/>
    <n v="0"/>
    <n v="0"/>
    <n v="16.91"/>
    <n v="0"/>
    <n v="0"/>
    <n v="0"/>
    <n v="0"/>
    <n v="0"/>
    <n v="0"/>
    <n v="0"/>
    <n v="0"/>
    <n v="136.58000000000001"/>
    <n v="600.495"/>
    <n v="776.99999999999977"/>
    <n v="427.82"/>
    <n v="0"/>
    <n v="9.75"/>
    <n v="7.7"/>
    <n v="397.08000000000004"/>
    <n v="1453.9999999999998"/>
    <n v="737.07500000000005"/>
    <n v="1124.8900000000001"/>
    <n v="3315.9650000000001"/>
    <n v="677"/>
    <n v="677"/>
  </r>
  <r>
    <x v="17"/>
    <m/>
    <n v="122"/>
    <n v="39987880851"/>
    <n v="20024"/>
    <s v="PROSIMULADOR"/>
    <n v="1"/>
    <n v="1"/>
    <n v="1"/>
    <s v="FIXO"/>
    <s v="CUSTO"/>
    <x v="2"/>
    <s v="SUPORTE ATENDIMENTO"/>
    <x v="2"/>
    <x v="1"/>
    <x v="0"/>
    <s v="MORUMBI"/>
    <x v="0"/>
    <d v="2020-07-13T00:00:00"/>
    <s v="N/A"/>
    <m/>
    <x v="0"/>
    <n v="1699"/>
    <n v="1359.2"/>
    <n v="2"/>
    <n v="2022"/>
    <n v="1699"/>
    <n v="0"/>
    <n v="0"/>
    <n v="0"/>
    <n v="0"/>
    <n v="0"/>
    <n v="0"/>
    <n v="0"/>
    <n v="0"/>
    <n v="0"/>
    <n v="0"/>
    <n v="0"/>
    <n v="0"/>
    <n v="0"/>
    <n v="19.59"/>
    <n v="0"/>
    <n v="384"/>
    <n v="0"/>
    <n v="0.34"/>
    <n v="0"/>
    <n v="0"/>
    <n v="0"/>
    <n v="0"/>
    <n v="384"/>
    <n v="679.6"/>
    <n v="0"/>
    <n v="0"/>
    <n v="0.4"/>
    <n v="0.68"/>
    <n v="0"/>
    <n v="0"/>
    <n v="0"/>
    <n v="0"/>
    <n v="0"/>
    <n v="0"/>
    <n v="0"/>
    <n v="136.49"/>
    <n v="0"/>
    <n v="0"/>
    <n v="0"/>
    <n v="0"/>
    <n v="0"/>
    <n v="0"/>
    <n v="0"/>
    <n v="0"/>
    <n v="16.760000000000002"/>
    <n v="0"/>
    <n v="0"/>
    <n v="0"/>
    <n v="0"/>
    <n v="0"/>
    <n v="0"/>
    <n v="0"/>
    <n v="137.47999999999999"/>
    <n v="603.71500000000003"/>
    <n v="885.00000000000023"/>
    <n v="427.82"/>
    <n v="16.760000000000002"/>
    <n v="9.75"/>
    <n v="7.7"/>
    <n v="0"/>
    <n v="1699"/>
    <n v="0"/>
    <n v="0"/>
    <n v="0"/>
    <n v="0"/>
    <n v="0"/>
    <n v="0"/>
    <n v="0"/>
    <n v="0"/>
    <n v="0"/>
    <n v="0"/>
    <n v="0"/>
    <n v="0"/>
    <n v="0"/>
    <n v="19.59"/>
    <n v="0"/>
    <n v="384"/>
    <n v="0"/>
    <n v="0.34"/>
    <n v="0"/>
    <n v="0"/>
    <n v="0"/>
    <n v="0"/>
    <n v="384"/>
    <n v="679.6"/>
    <n v="0"/>
    <n v="0"/>
    <n v="0.4"/>
    <n v="0.68"/>
    <n v="0"/>
    <n v="0"/>
    <n v="0"/>
    <n v="0"/>
    <n v="0"/>
    <n v="0"/>
    <n v="0"/>
    <n v="136.49"/>
    <n v="0"/>
    <n v="0"/>
    <n v="0"/>
    <n v="0"/>
    <n v="0"/>
    <n v="0"/>
    <n v="0"/>
    <n v="0"/>
    <n v="16.760000000000002"/>
    <n v="0"/>
    <n v="0"/>
    <n v="0"/>
    <n v="0"/>
    <n v="0"/>
    <n v="0"/>
    <n v="0"/>
    <n v="137.47999999999999"/>
    <n v="603.71500000000003"/>
    <n v="885.00000000000023"/>
    <n v="427.82"/>
    <n v="16.760000000000002"/>
    <n v="9.75"/>
    <n v="7.7"/>
    <n v="0"/>
    <n v="1565.0000000000002"/>
    <n v="741.19500000000005"/>
    <n v="829.27"/>
    <n v="3135.4650000000001"/>
    <n v="680"/>
    <n v="680"/>
  </r>
  <r>
    <x v="18"/>
    <m/>
    <n v="123"/>
    <n v="35165630870"/>
    <n v="20006"/>
    <s v="TI / INFRAESTRUTURA"/>
    <n v="1"/>
    <n v="1"/>
    <n v="1"/>
    <s v="FIXO"/>
    <s v="DESPESA"/>
    <x v="13"/>
    <s v="TI / INFRAESTRUTURA"/>
    <x v="11"/>
    <x v="1"/>
    <x v="0"/>
    <s v="MORUMBI"/>
    <x v="0"/>
    <d v="2016-05-18T00:00:00"/>
    <d v="2021-02-01T00:00:00"/>
    <m/>
    <x v="0"/>
    <n v="5816"/>
    <n v="4652.8"/>
    <n v="2"/>
    <n v="2022"/>
    <n v="5816"/>
    <n v="0"/>
    <n v="0"/>
    <n v="0"/>
    <n v="681.98"/>
    <n v="0"/>
    <n v="0"/>
    <n v="0"/>
    <n v="0"/>
    <n v="0"/>
    <n v="163.68"/>
    <n v="0"/>
    <n v="0"/>
    <n v="0"/>
    <n v="130.76"/>
    <n v="0"/>
    <n v="704"/>
    <n v="0"/>
    <n v="0.78"/>
    <n v="0"/>
    <n v="0"/>
    <n v="0"/>
    <n v="0"/>
    <n v="704"/>
    <n v="2326.4"/>
    <n v="0"/>
    <n v="0"/>
    <n v="0.88"/>
    <n v="0.21"/>
    <n v="0"/>
    <n v="0"/>
    <n v="0"/>
    <n v="0"/>
    <n v="0"/>
    <n v="0"/>
    <n v="0"/>
    <n v="787.11"/>
    <n v="0"/>
    <n v="0"/>
    <n v="197.04"/>
    <n v="0"/>
    <n v="0"/>
    <n v="0"/>
    <n v="0"/>
    <n v="0"/>
    <n v="16.760000000000002"/>
    <n v="0"/>
    <n v="0"/>
    <n v="0"/>
    <n v="22.8"/>
    <n v="0"/>
    <n v="0"/>
    <n v="0"/>
    <n v="543.39"/>
    <n v="2386.5100000000002"/>
    <n v="3441.9999999999991"/>
    <n v="382.06"/>
    <n v="16.760000000000002"/>
    <n v="9.75"/>
    <n v="7.7"/>
    <n v="0"/>
    <n v="5816"/>
    <n v="0"/>
    <n v="0"/>
    <n v="0"/>
    <n v="681.98"/>
    <n v="0"/>
    <n v="0"/>
    <n v="0"/>
    <n v="0"/>
    <n v="0"/>
    <n v="163.68"/>
    <n v="0"/>
    <n v="0"/>
    <n v="0"/>
    <n v="130.76"/>
    <n v="0"/>
    <n v="704"/>
    <n v="0"/>
    <n v="0.78"/>
    <n v="0"/>
    <n v="0"/>
    <n v="0"/>
    <n v="0"/>
    <n v="704"/>
    <n v="2326.4"/>
    <n v="0"/>
    <n v="0"/>
    <n v="0.88"/>
    <n v="0.21"/>
    <n v="0"/>
    <n v="0"/>
    <n v="0"/>
    <n v="0"/>
    <n v="0"/>
    <n v="0"/>
    <n v="0"/>
    <n v="787.11"/>
    <n v="0"/>
    <n v="0"/>
    <n v="197.04"/>
    <n v="0"/>
    <n v="0"/>
    <n v="0"/>
    <n v="0"/>
    <n v="0"/>
    <n v="16.760000000000002"/>
    <n v="0"/>
    <n v="0"/>
    <n v="0"/>
    <n v="22.8"/>
    <n v="0"/>
    <n v="0"/>
    <n v="0"/>
    <n v="543.39"/>
    <n v="2386.5100000000002"/>
    <n v="3441.9999999999991"/>
    <n v="382.06"/>
    <n v="16.760000000000002"/>
    <n v="9.75"/>
    <n v="7.7"/>
    <n v="0"/>
    <n v="5207.9999999999991"/>
    <n v="2929.9"/>
    <n v="1103.51"/>
    <n v="9241.41"/>
    <n v="1766"/>
    <n v="1766"/>
  </r>
  <r>
    <x v="19"/>
    <m/>
    <n v="124"/>
    <n v="35856970896"/>
    <n v="20024"/>
    <s v="PROSIMULADOR"/>
    <n v="1"/>
    <n v="1"/>
    <n v="1"/>
    <s v="FIXO"/>
    <s v="CUSTO"/>
    <x v="2"/>
    <s v="SUPORTE ATENDIMENTO"/>
    <x v="2"/>
    <x v="1"/>
    <x v="0"/>
    <s v="MORUMBI"/>
    <x v="0"/>
    <d v="2019-06-10T00:00:00"/>
    <s v="N/A"/>
    <m/>
    <x v="0"/>
    <n v="1791"/>
    <n v="1432.8000000000002"/>
    <n v="2"/>
    <n v="2022"/>
    <n v="1791"/>
    <n v="0"/>
    <n v="0"/>
    <n v="0"/>
    <n v="0"/>
    <n v="0"/>
    <n v="0"/>
    <n v="0"/>
    <n v="0"/>
    <n v="0"/>
    <n v="0"/>
    <n v="0"/>
    <n v="0"/>
    <n v="0"/>
    <n v="40.229999999999997"/>
    <n v="0"/>
    <n v="384"/>
    <n v="0"/>
    <n v="0.03"/>
    <n v="0"/>
    <n v="0"/>
    <n v="0"/>
    <n v="0"/>
    <n v="384"/>
    <n v="716.4"/>
    <n v="0"/>
    <n v="0"/>
    <n v="0.6"/>
    <n v="0.41"/>
    <n v="0"/>
    <n v="0"/>
    <n v="0"/>
    <n v="0"/>
    <n v="0"/>
    <n v="107.46"/>
    <n v="0"/>
    <n v="146.63"/>
    <n v="0"/>
    <n v="0"/>
    <n v="0"/>
    <n v="0"/>
    <n v="0"/>
    <n v="0"/>
    <n v="0"/>
    <n v="0"/>
    <n v="16.760000000000002"/>
    <n v="0"/>
    <n v="0"/>
    <n v="0"/>
    <n v="0"/>
    <n v="0"/>
    <n v="0"/>
    <n v="0"/>
    <n v="146.49"/>
    <n v="639.15499999999997"/>
    <n v="843.00000000000023"/>
    <n v="0"/>
    <n v="16.760000000000002"/>
    <n v="9.75"/>
    <n v="7.7"/>
    <n v="397.08000000000004"/>
    <n v="1791"/>
    <n v="0"/>
    <n v="0"/>
    <n v="0"/>
    <n v="0"/>
    <n v="0"/>
    <n v="0"/>
    <n v="0"/>
    <n v="0"/>
    <n v="0"/>
    <n v="0"/>
    <n v="0"/>
    <n v="0"/>
    <n v="0"/>
    <n v="40.229999999999997"/>
    <n v="0"/>
    <n v="384"/>
    <n v="0"/>
    <n v="0.03"/>
    <n v="0"/>
    <n v="0"/>
    <n v="0"/>
    <n v="0"/>
    <n v="384"/>
    <n v="716.4"/>
    <n v="0"/>
    <n v="0"/>
    <n v="0.6"/>
    <n v="0.41"/>
    <n v="0"/>
    <n v="0"/>
    <n v="0"/>
    <n v="0"/>
    <n v="0"/>
    <n v="107.46"/>
    <n v="0"/>
    <n v="146.63"/>
    <n v="0"/>
    <n v="0"/>
    <n v="0"/>
    <n v="0"/>
    <n v="0"/>
    <n v="0"/>
    <n v="0"/>
    <n v="0"/>
    <n v="16.760000000000002"/>
    <n v="0"/>
    <n v="0"/>
    <n v="0"/>
    <n v="0"/>
    <n v="0"/>
    <n v="0"/>
    <n v="0"/>
    <n v="146.49"/>
    <n v="639.15499999999997"/>
    <n v="843.00000000000023"/>
    <n v="0"/>
    <n v="16.760000000000002"/>
    <n v="9.75"/>
    <n v="7.7"/>
    <n v="397.08000000000004"/>
    <n v="1560.0000000000002"/>
    <n v="785.64499999999998"/>
    <n v="691.07"/>
    <n v="3036.7150000000006"/>
    <n v="717"/>
    <n v="717"/>
  </r>
  <r>
    <x v="20"/>
    <m/>
    <n v="92"/>
    <n v="64885836549"/>
    <n v="20009"/>
    <s v="COMERCIAL"/>
    <n v="1"/>
    <n v="1"/>
    <n v="1"/>
    <s v="FIXO"/>
    <s v="DESPESA"/>
    <x v="14"/>
    <s v="COMERCIAL"/>
    <x v="12"/>
    <x v="4"/>
    <x v="0"/>
    <s v="EXTERNO"/>
    <x v="0"/>
    <d v="2013-05-14T00:00:00"/>
    <m/>
    <m/>
    <x v="0"/>
    <n v="7654"/>
    <n v="6123.2000000000007"/>
    <n v="2"/>
    <n v="2022"/>
    <n v="7654"/>
    <n v="0"/>
    <n v="0"/>
    <n v="0"/>
    <n v="0"/>
    <n v="0"/>
    <n v="0"/>
    <n v="0"/>
    <n v="0"/>
    <n v="0"/>
    <n v="0"/>
    <n v="0"/>
    <n v="0"/>
    <n v="0"/>
    <n v="172.11"/>
    <n v="0"/>
    <n v="594"/>
    <n v="0"/>
    <n v="0.61"/>
    <n v="0"/>
    <n v="0"/>
    <n v="0"/>
    <n v="0"/>
    <n v="594"/>
    <n v="3061.6"/>
    <n v="0"/>
    <n v="0"/>
    <n v="0.55000000000000004"/>
    <n v="0.18"/>
    <n v="0"/>
    <n v="0"/>
    <n v="0"/>
    <n v="0"/>
    <n v="0"/>
    <n v="0"/>
    <n v="0"/>
    <n v="828.38"/>
    <n v="0"/>
    <n v="0"/>
    <n v="249.5"/>
    <n v="0"/>
    <n v="0"/>
    <n v="0"/>
    <n v="0"/>
    <n v="0"/>
    <n v="16.760000000000002"/>
    <n v="0"/>
    <n v="0"/>
    <n v="0"/>
    <n v="91.75"/>
    <n v="0"/>
    <n v="0"/>
    <n v="0"/>
    <n v="626.08000000000004"/>
    <n v="2933.2300000000005"/>
    <n v="3578.0000000000009"/>
    <n v="487.7"/>
    <n v="16.760000000000002"/>
    <n v="9.75"/>
    <n v="7.7"/>
    <n v="0"/>
    <n v="7654"/>
    <n v="0"/>
    <n v="0"/>
    <n v="0"/>
    <n v="0"/>
    <n v="0"/>
    <n v="0"/>
    <n v="0"/>
    <n v="0"/>
    <n v="0"/>
    <n v="0"/>
    <n v="0"/>
    <n v="0"/>
    <n v="0"/>
    <n v="172.11"/>
    <n v="0"/>
    <n v="594"/>
    <n v="0"/>
    <n v="0.61"/>
    <n v="0"/>
    <n v="0"/>
    <n v="0"/>
    <n v="0"/>
    <n v="594"/>
    <n v="3061.6"/>
    <n v="0"/>
    <n v="0"/>
    <n v="0.55000000000000004"/>
    <n v="0.18"/>
    <n v="0"/>
    <n v="0"/>
    <n v="0"/>
    <n v="0"/>
    <n v="0"/>
    <n v="0"/>
    <n v="0"/>
    <n v="828.38"/>
    <n v="0"/>
    <n v="0"/>
    <n v="249.5"/>
    <n v="0"/>
    <n v="0"/>
    <n v="0"/>
    <n v="0"/>
    <n v="0"/>
    <n v="16.760000000000002"/>
    <n v="0"/>
    <n v="0"/>
    <n v="0"/>
    <n v="91.75"/>
    <n v="0"/>
    <n v="0"/>
    <n v="0"/>
    <n v="626.08000000000004"/>
    <n v="2933.2300000000005"/>
    <n v="3578.0000000000009"/>
    <n v="487.7"/>
    <n v="16.760000000000002"/>
    <n v="9.75"/>
    <n v="7.7"/>
    <n v="0"/>
    <n v="5861.0000000000009"/>
    <n v="3559.3100000000004"/>
    <n v="1099.1500000000001"/>
    <n v="10519.460000000001"/>
    <n v="2283"/>
    <n v="2283"/>
  </r>
  <r>
    <x v="21"/>
    <m/>
    <n v="68"/>
    <n v="40117996882"/>
    <n v="200143"/>
    <s v="DESENVOLVIMENTO E TECNOLOGIA - PROCONDUT"/>
    <n v="1"/>
    <n v="1"/>
    <n v="1"/>
    <s v="DIRETO"/>
    <s v="CUSTO"/>
    <x v="15"/>
    <s v="DESENVOLVIMENTO"/>
    <x v="0"/>
    <x v="0"/>
    <x v="0"/>
    <s v="MORUMBI"/>
    <x v="0"/>
    <d v="2018-07-02T00:00:00"/>
    <d v="2021-07-01T00:00:00"/>
    <m/>
    <x v="0"/>
    <n v="8053"/>
    <n v="6442.4000000000005"/>
    <n v="2"/>
    <n v="2022"/>
    <n v="8053"/>
    <n v="0"/>
    <n v="0"/>
    <n v="0"/>
    <n v="0"/>
    <n v="0"/>
    <n v="200"/>
    <n v="0"/>
    <n v="0"/>
    <n v="0"/>
    <n v="0"/>
    <n v="0"/>
    <n v="0"/>
    <n v="0"/>
    <n v="148.47"/>
    <n v="0"/>
    <n v="704"/>
    <n v="0"/>
    <n v="0.7"/>
    <n v="0"/>
    <n v="0"/>
    <n v="0"/>
    <n v="0"/>
    <n v="704"/>
    <n v="3221.2"/>
    <n v="0"/>
    <n v="0"/>
    <n v="0.89"/>
    <n v="0.89"/>
    <n v="0"/>
    <n v="0"/>
    <n v="0"/>
    <n v="0"/>
    <n v="0"/>
    <n v="0"/>
    <n v="0"/>
    <n v="828.38"/>
    <n v="0"/>
    <n v="0"/>
    <n v="298.05"/>
    <n v="0"/>
    <n v="0"/>
    <n v="0"/>
    <n v="0"/>
    <n v="0"/>
    <n v="16.760000000000002"/>
    <n v="0"/>
    <n v="0"/>
    <n v="0"/>
    <n v="0"/>
    <n v="0"/>
    <n v="0"/>
    <n v="0"/>
    <n v="656.11"/>
    <n v="3042.9550000000004"/>
    <n v="4036"/>
    <n v="382.06"/>
    <n v="16.760000000000002"/>
    <n v="9.75"/>
    <n v="7.7"/>
    <n v="0"/>
    <n v="8053"/>
    <n v="0"/>
    <n v="0"/>
    <n v="0"/>
    <n v="0"/>
    <n v="0"/>
    <n v="200"/>
    <n v="0"/>
    <n v="0"/>
    <n v="0"/>
    <n v="0"/>
    <n v="0"/>
    <n v="0"/>
    <n v="0"/>
    <n v="148.47"/>
    <n v="0"/>
    <n v="704"/>
    <n v="0"/>
    <n v="0.7"/>
    <n v="0"/>
    <n v="0"/>
    <n v="0"/>
    <n v="0"/>
    <n v="704"/>
    <n v="3221.2"/>
    <n v="0"/>
    <n v="0"/>
    <n v="0.89"/>
    <n v="0.89"/>
    <n v="0"/>
    <n v="0"/>
    <n v="0"/>
    <n v="0"/>
    <n v="0"/>
    <n v="0"/>
    <n v="0"/>
    <n v="828.38"/>
    <n v="0"/>
    <n v="0"/>
    <n v="298.05"/>
    <n v="0"/>
    <n v="0"/>
    <n v="0"/>
    <n v="0"/>
    <n v="0"/>
    <n v="16.760000000000002"/>
    <n v="0"/>
    <n v="0"/>
    <n v="0"/>
    <n v="0"/>
    <n v="0"/>
    <n v="0"/>
    <n v="0"/>
    <n v="656.11"/>
    <n v="3042.9550000000004"/>
    <n v="4036"/>
    <n v="382.06"/>
    <n v="16.760000000000002"/>
    <n v="9.75"/>
    <n v="7.7"/>
    <n v="0"/>
    <n v="6401"/>
    <n v="3699.0650000000005"/>
    <n v="1103.51"/>
    <n v="11203.575000000001"/>
    <n v="2365"/>
    <n v="2365"/>
  </r>
  <r>
    <x v="22"/>
    <m/>
    <n v="125"/>
    <n v="18025378802"/>
    <n v="20003"/>
    <s v="ADMINISTRATIVO"/>
    <n v="1"/>
    <n v="1"/>
    <n v="1"/>
    <s v="FIXO"/>
    <s v="DESPESA"/>
    <x v="16"/>
    <s v="ADMINISTRATIVO"/>
    <x v="5"/>
    <x v="3"/>
    <x v="0"/>
    <s v="MORUMBI"/>
    <x v="0"/>
    <d v="2019-03-20T00:00:00"/>
    <s v="N/A"/>
    <m/>
    <x v="0"/>
    <n v="2355"/>
    <n v="0"/>
    <n v="2"/>
    <n v="2022"/>
    <n v="0"/>
    <n v="0"/>
    <n v="0"/>
    <n v="0"/>
    <n v="0"/>
    <n v="0"/>
    <n v="0"/>
    <n v="2259"/>
    <n v="0"/>
    <n v="0"/>
    <n v="0"/>
    <n v="0"/>
    <n v="0"/>
    <n v="0"/>
    <n v="0"/>
    <n v="0"/>
    <n v="0"/>
    <n v="0"/>
    <n v="0"/>
    <n v="0"/>
    <n v="0"/>
    <n v="0"/>
    <n v="885.18"/>
    <n v="0"/>
    <n v="0"/>
    <n v="3066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60000000000002"/>
    <n v="0"/>
    <n v="0"/>
    <n v="0"/>
    <n v="60.88"/>
    <n v="0"/>
    <n v="0"/>
    <n v="0"/>
    <n v="0"/>
    <n v="0"/>
    <n v="0"/>
    <n v="382.06"/>
    <n v="16.760000000000002"/>
    <n v="9.75"/>
    <n v="7.7"/>
    <n v="0"/>
    <n v="0"/>
    <n v="0"/>
    <n v="0"/>
    <n v="0"/>
    <n v="0"/>
    <n v="0"/>
    <n v="0"/>
    <n v="2259"/>
    <n v="0"/>
    <n v="0"/>
    <n v="0"/>
    <n v="0"/>
    <n v="0"/>
    <n v="0"/>
    <n v="0"/>
    <n v="0"/>
    <n v="0"/>
    <n v="0"/>
    <n v="0"/>
    <n v="0"/>
    <n v="0"/>
    <n v="0"/>
    <n v="885.18"/>
    <n v="0"/>
    <n v="0"/>
    <n v="3066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.760000000000002"/>
    <n v="0"/>
    <n v="0"/>
    <n v="0"/>
    <n v="60.88"/>
    <n v="0"/>
    <n v="0"/>
    <n v="0"/>
    <n v="0"/>
    <n v="0"/>
    <n v="0"/>
    <n v="382.06"/>
    <n v="16.760000000000002"/>
    <n v="9.75"/>
    <n v="7.7"/>
    <n v="0"/>
    <n v="0"/>
    <n v="0"/>
    <n v="399.51"/>
    <n v="399.51"/>
    <n v="0"/>
    <n v="0"/>
  </r>
  <r>
    <x v="23"/>
    <n v="1"/>
    <n v="176"/>
    <n v="46090566829"/>
    <n v="20017"/>
    <s v="MARKETING"/>
    <n v="1"/>
    <n v="1"/>
    <n v="1"/>
    <s v="FIXO"/>
    <s v="DESPESA"/>
    <x v="17"/>
    <s v="MARKETING"/>
    <x v="10"/>
    <x v="0"/>
    <x v="0"/>
    <s v="MORUMBI"/>
    <x v="0"/>
    <d v="2021-06-14T00:00:00"/>
    <s v="N/A"/>
    <m/>
    <x v="0"/>
    <n v="13771"/>
    <n v="11016.800000000001"/>
    <n v="2"/>
    <n v="2022"/>
    <n v="13771"/>
    <n v="0"/>
    <n v="0"/>
    <n v="0"/>
    <n v="0"/>
    <n v="0"/>
    <n v="0"/>
    <n v="0"/>
    <n v="0"/>
    <n v="0"/>
    <n v="0"/>
    <n v="0"/>
    <n v="0"/>
    <n v="0"/>
    <n v="0"/>
    <n v="0"/>
    <n v="704"/>
    <n v="0"/>
    <n v="0.24"/>
    <n v="0"/>
    <n v="0"/>
    <n v="0"/>
    <n v="0"/>
    <n v="704"/>
    <n v="5508.4"/>
    <n v="0"/>
    <n v="0"/>
    <n v="0.41"/>
    <n v="0.24"/>
    <n v="0"/>
    <n v="0"/>
    <n v="0"/>
    <n v="0"/>
    <n v="0"/>
    <n v="0"/>
    <n v="0"/>
    <n v="828.38"/>
    <n v="0"/>
    <n v="0"/>
    <n v="1175.05"/>
    <n v="0"/>
    <n v="0"/>
    <n v="0"/>
    <n v="0"/>
    <n v="0"/>
    <n v="16.760000000000002"/>
    <n v="0"/>
    <n v="0"/>
    <n v="0"/>
    <n v="0"/>
    <n v="0"/>
    <n v="0"/>
    <n v="0"/>
    <n v="1101.68"/>
    <n v="4615.4049999999997"/>
    <n v="6242"/>
    <n v="487.7"/>
    <n v="16.760000000000002"/>
    <n v="137.15"/>
    <n v="7.7"/>
    <n v="0"/>
    <n v="13771"/>
    <n v="0"/>
    <n v="0"/>
    <n v="0"/>
    <n v="0"/>
    <n v="0"/>
    <n v="0"/>
    <n v="0"/>
    <n v="0"/>
    <n v="0"/>
    <n v="0"/>
    <n v="0"/>
    <n v="0"/>
    <n v="0"/>
    <n v="0"/>
    <n v="0"/>
    <n v="704"/>
    <n v="0"/>
    <n v="0.24"/>
    <n v="0"/>
    <n v="0"/>
    <n v="0"/>
    <n v="0"/>
    <n v="704"/>
    <n v="5508.4"/>
    <n v="0"/>
    <n v="0"/>
    <n v="0.41"/>
    <n v="0.24"/>
    <n v="0"/>
    <n v="0"/>
    <n v="0"/>
    <n v="0"/>
    <n v="0"/>
    <n v="0"/>
    <n v="0"/>
    <n v="828.38"/>
    <n v="0"/>
    <n v="0"/>
    <n v="1175.05"/>
    <n v="0"/>
    <n v="0"/>
    <n v="0"/>
    <n v="0"/>
    <n v="0"/>
    <n v="16.760000000000002"/>
    <n v="0"/>
    <n v="0"/>
    <n v="0"/>
    <n v="0"/>
    <n v="0"/>
    <n v="0"/>
    <n v="0"/>
    <n v="1101.68"/>
    <n v="4615.4049999999997"/>
    <n v="6242"/>
    <n v="487.7"/>
    <n v="16.760000000000002"/>
    <n v="137.15"/>
    <n v="7.7"/>
    <n v="0"/>
    <n v="10236"/>
    <n v="5717.085"/>
    <n v="1336.5500000000002"/>
    <n v="17289.634999999998"/>
    <n v="3994"/>
    <n v="3994"/>
  </r>
  <r>
    <x v="24"/>
    <n v="0"/>
    <n v="197"/>
    <n v="17628009859"/>
    <n v="20003"/>
    <s v="ADMINISTRATIVO"/>
    <n v="1"/>
    <n v="1"/>
    <n v="1"/>
    <s v="FIXO"/>
    <s v="DESPESA"/>
    <x v="18"/>
    <s v="ADMINISTRATIVO"/>
    <x v="13"/>
    <x v="3"/>
    <x v="0"/>
    <s v="MORUMBI"/>
    <x v="0"/>
    <d v="2021-12-07T00:00:00"/>
    <s v="N/A"/>
    <m/>
    <x v="0"/>
    <n v="1463"/>
    <n v="1170.4000000000001"/>
    <n v="2"/>
    <n v="2022"/>
    <n v="1463"/>
    <n v="0"/>
    <n v="0"/>
    <n v="0"/>
    <n v="0"/>
    <n v="0"/>
    <n v="0"/>
    <n v="0"/>
    <n v="0"/>
    <n v="0"/>
    <n v="0"/>
    <n v="0"/>
    <n v="0"/>
    <n v="0"/>
    <n v="0"/>
    <n v="0"/>
    <n v="704"/>
    <n v="0"/>
    <n v="0.22"/>
    <n v="0"/>
    <n v="0"/>
    <n v="0"/>
    <n v="0"/>
    <n v="704"/>
    <n v="585.20000000000005"/>
    <n v="0"/>
    <n v="0"/>
    <n v="0.8"/>
    <n v="0.73"/>
    <n v="0"/>
    <n v="0"/>
    <n v="0"/>
    <n v="0"/>
    <n v="0"/>
    <n v="81"/>
    <n v="0"/>
    <n v="113.49"/>
    <n v="0"/>
    <n v="0"/>
    <n v="0"/>
    <n v="0"/>
    <n v="0"/>
    <n v="0"/>
    <n v="0"/>
    <n v="0"/>
    <n v="0"/>
    <n v="0"/>
    <n v="0"/>
    <n v="0"/>
    <n v="0"/>
    <n v="0"/>
    <n v="0"/>
    <n v="0"/>
    <n v="117.04"/>
    <n v="515.81500000000005"/>
    <n v="681.99999999999977"/>
    <n v="0"/>
    <n v="0"/>
    <n v="9.75"/>
    <n v="7.7"/>
    <n v="536.84"/>
    <n v="1463"/>
    <n v="0"/>
    <n v="0"/>
    <n v="0"/>
    <n v="0"/>
    <n v="0"/>
    <n v="0"/>
    <n v="0"/>
    <n v="0"/>
    <n v="0"/>
    <n v="0"/>
    <n v="0"/>
    <n v="0"/>
    <n v="0"/>
    <n v="0"/>
    <n v="0"/>
    <n v="704"/>
    <n v="0"/>
    <n v="0.22"/>
    <n v="0"/>
    <n v="0"/>
    <n v="0"/>
    <n v="0"/>
    <n v="704"/>
    <n v="585.20000000000005"/>
    <n v="0"/>
    <n v="0"/>
    <n v="0.8"/>
    <n v="0.73"/>
    <n v="0"/>
    <n v="0"/>
    <n v="0"/>
    <n v="0"/>
    <n v="0"/>
    <n v="81"/>
    <n v="0"/>
    <n v="113.49"/>
    <n v="0"/>
    <n v="0"/>
    <n v="0"/>
    <n v="0"/>
    <n v="0"/>
    <n v="0"/>
    <n v="0"/>
    <n v="0"/>
    <n v="0"/>
    <n v="0"/>
    <n v="0"/>
    <n v="0"/>
    <n v="0"/>
    <n v="0"/>
    <n v="0"/>
    <n v="0"/>
    <n v="117.04"/>
    <n v="515.81500000000005"/>
    <n v="681.99999999999977"/>
    <n v="0"/>
    <n v="0"/>
    <n v="9.75"/>
    <n v="7.7"/>
    <n v="536.84"/>
    <n v="1267.9999999999998"/>
    <n v="632.85500000000002"/>
    <n v="1177.29"/>
    <n v="3078.1449999999995"/>
    <n v="586"/>
    <n v="586"/>
  </r>
  <r>
    <x v="25"/>
    <n v="2"/>
    <n v="101"/>
    <n v="38282435848"/>
    <n v="200143"/>
    <s v="DESENVOLVIMENTO E TECNOLOGIA - PROCONDUT"/>
    <n v="1"/>
    <n v="1"/>
    <n v="1"/>
    <s v="DIRETO"/>
    <s v="CUSTO"/>
    <x v="11"/>
    <s v="DESENVOLVIMENTO"/>
    <x v="0"/>
    <x v="0"/>
    <x v="0"/>
    <s v="MORUMBI"/>
    <x v="0"/>
    <d v="2020-12-07T00:00:00"/>
    <s v="N/A"/>
    <m/>
    <x v="0"/>
    <n v="5147"/>
    <n v="4117.6000000000004"/>
    <n v="2"/>
    <n v="2022"/>
    <n v="5147"/>
    <n v="0"/>
    <n v="0"/>
    <n v="0"/>
    <n v="0"/>
    <n v="0"/>
    <n v="200"/>
    <n v="0"/>
    <n v="0"/>
    <n v="0"/>
    <n v="0"/>
    <n v="0"/>
    <n v="0"/>
    <n v="0"/>
    <n v="10.119999999999999"/>
    <n v="0"/>
    <n v="704"/>
    <n v="0"/>
    <n v="0.82"/>
    <n v="0"/>
    <n v="0"/>
    <n v="0"/>
    <n v="0"/>
    <n v="704"/>
    <n v="2058.8000000000002"/>
    <n v="11.74"/>
    <n v="0"/>
    <n v="0.2"/>
    <n v="0"/>
    <n v="0"/>
    <n v="0"/>
    <n v="0"/>
    <n v="0"/>
    <n v="0"/>
    <n v="0"/>
    <n v="0"/>
    <n v="558.16999999999996"/>
    <n v="0"/>
    <n v="0"/>
    <n v="19.27"/>
    <n v="0"/>
    <n v="0"/>
    <n v="0"/>
    <n v="0"/>
    <n v="50"/>
    <n v="16.760000000000002"/>
    <n v="0"/>
    <n v="0"/>
    <n v="0"/>
    <n v="30"/>
    <n v="0"/>
    <n v="0"/>
    <n v="0"/>
    <n v="412.56"/>
    <n v="1973.5950000000003"/>
    <n v="2612.9999999999995"/>
    <n v="382.06"/>
    <n v="16.760000000000002"/>
    <n v="9.75"/>
    <n v="7.7"/>
    <n v="0"/>
    <n v="5147"/>
    <n v="0"/>
    <n v="0"/>
    <n v="0"/>
    <n v="0"/>
    <n v="0"/>
    <n v="200"/>
    <n v="0"/>
    <n v="0"/>
    <n v="0"/>
    <n v="0"/>
    <n v="0"/>
    <n v="0"/>
    <n v="0"/>
    <n v="10.119999999999999"/>
    <n v="0"/>
    <n v="704"/>
    <n v="0"/>
    <n v="0.82"/>
    <n v="0"/>
    <n v="0"/>
    <n v="0"/>
    <n v="0"/>
    <n v="704"/>
    <n v="2058.8000000000002"/>
    <n v="11.74"/>
    <n v="0"/>
    <n v="0.2"/>
    <n v="0"/>
    <n v="0"/>
    <n v="0"/>
    <n v="0"/>
    <n v="0"/>
    <n v="0"/>
    <n v="0"/>
    <n v="0"/>
    <n v="558.16999999999996"/>
    <n v="0"/>
    <n v="0"/>
    <n v="19.27"/>
    <n v="0"/>
    <n v="0"/>
    <n v="0"/>
    <n v="0"/>
    <n v="50"/>
    <n v="16.760000000000002"/>
    <n v="0"/>
    <n v="0"/>
    <n v="0"/>
    <n v="30"/>
    <n v="0"/>
    <n v="0"/>
    <n v="0"/>
    <n v="412.56"/>
    <n v="1973.5950000000003"/>
    <n v="2612.9999999999995"/>
    <n v="382.06"/>
    <n v="16.760000000000002"/>
    <n v="9.75"/>
    <n v="7.7"/>
    <n v="0"/>
    <n v="4672"/>
    <n v="2386.1550000000002"/>
    <n v="1103.51"/>
    <n v="8161.6650000000009"/>
    <n v="2059"/>
    <n v="2059"/>
  </r>
  <r>
    <x v="26"/>
    <m/>
    <n v="162"/>
    <n v="42324462818"/>
    <n v="200143"/>
    <s v="DESENVOLVIMENTO E TECNOLOGIA - PROCONDUT"/>
    <n v="1"/>
    <n v="1"/>
    <n v="1"/>
    <s v="DIRETO"/>
    <s v="CUSTO"/>
    <x v="19"/>
    <s v="DESENVOLVIMENTO"/>
    <x v="0"/>
    <x v="0"/>
    <x v="0"/>
    <s v="MORUMBI"/>
    <x v="0"/>
    <d v="2021-02-08T00:00:00"/>
    <s v="N/A"/>
    <m/>
    <x v="0"/>
    <n v="7652"/>
    <n v="6121.6"/>
    <n v="2"/>
    <n v="2022"/>
    <n v="7652"/>
    <n v="0"/>
    <n v="0"/>
    <n v="0"/>
    <n v="0"/>
    <n v="0"/>
    <n v="200"/>
    <n v="0"/>
    <n v="0"/>
    <n v="0"/>
    <n v="0"/>
    <n v="0"/>
    <n v="0"/>
    <n v="0"/>
    <n v="0"/>
    <n v="0"/>
    <n v="704"/>
    <n v="0"/>
    <n v="0.76"/>
    <n v="0"/>
    <n v="0"/>
    <n v="0"/>
    <n v="0"/>
    <n v="704"/>
    <n v="3060.8"/>
    <n v="0"/>
    <n v="0"/>
    <n v="0.37"/>
    <n v="0.95"/>
    <n v="0"/>
    <n v="0"/>
    <n v="0"/>
    <n v="0"/>
    <n v="0"/>
    <n v="0"/>
    <n v="0"/>
    <n v="828.38"/>
    <n v="0"/>
    <n v="0"/>
    <n v="210.5"/>
    <n v="0"/>
    <n v="0"/>
    <n v="0"/>
    <n v="0"/>
    <n v="0"/>
    <n v="16.760000000000002"/>
    <n v="0"/>
    <n v="0"/>
    <n v="0"/>
    <n v="0"/>
    <n v="0"/>
    <n v="0"/>
    <n v="0"/>
    <n v="612.16"/>
    <n v="2932.6800000000003"/>
    <n v="3735"/>
    <n v="427.82"/>
    <n v="16.760000000000002"/>
    <n v="9.75"/>
    <n v="7.7"/>
    <n v="0"/>
    <n v="7652"/>
    <n v="0"/>
    <n v="0"/>
    <n v="0"/>
    <n v="0"/>
    <n v="0"/>
    <n v="200"/>
    <n v="0"/>
    <n v="0"/>
    <n v="0"/>
    <n v="0"/>
    <n v="0"/>
    <n v="0"/>
    <n v="0"/>
    <n v="0"/>
    <n v="0"/>
    <n v="704"/>
    <n v="0"/>
    <n v="0.76"/>
    <n v="0"/>
    <n v="0"/>
    <n v="0"/>
    <n v="0"/>
    <n v="704"/>
    <n v="3060.8"/>
    <n v="0"/>
    <n v="0"/>
    <n v="0.37"/>
    <n v="0.95"/>
    <n v="0"/>
    <n v="0"/>
    <n v="0"/>
    <n v="0"/>
    <n v="0"/>
    <n v="0"/>
    <n v="0"/>
    <n v="828.38"/>
    <n v="0"/>
    <n v="0"/>
    <n v="210.5"/>
    <n v="0"/>
    <n v="0"/>
    <n v="0"/>
    <n v="0"/>
    <n v="0"/>
    <n v="16.760000000000002"/>
    <n v="0"/>
    <n v="0"/>
    <n v="0"/>
    <n v="0"/>
    <n v="0"/>
    <n v="0"/>
    <n v="0"/>
    <n v="612.16"/>
    <n v="2932.6800000000003"/>
    <n v="3735"/>
    <n v="427.82"/>
    <n v="16.760000000000002"/>
    <n v="9.75"/>
    <n v="7.7"/>
    <n v="0"/>
    <n v="6038"/>
    <n v="3544.84"/>
    <n v="1149.27"/>
    <n v="10732.11"/>
    <n v="2303"/>
    <n v="2303"/>
  </r>
  <r>
    <x v="27"/>
    <m/>
    <n v="126"/>
    <n v="46996039800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12-01T00:00:00"/>
    <s v="N/A"/>
    <m/>
    <x v="0"/>
    <n v="1662"/>
    <n v="1329.6000000000001"/>
    <n v="2"/>
    <n v="2022"/>
    <n v="1662"/>
    <n v="0"/>
    <n v="0"/>
    <n v="0"/>
    <n v="0"/>
    <n v="0"/>
    <n v="0"/>
    <n v="0"/>
    <n v="0"/>
    <n v="0"/>
    <n v="0"/>
    <n v="0"/>
    <n v="0"/>
    <n v="0"/>
    <n v="3.27"/>
    <n v="0"/>
    <n v="384"/>
    <n v="0"/>
    <n v="0.56000000000000005"/>
    <n v="0"/>
    <n v="0"/>
    <n v="0"/>
    <n v="0"/>
    <n v="384"/>
    <n v="664.8"/>
    <n v="0"/>
    <n v="0"/>
    <n v="0.2"/>
    <n v="0.66"/>
    <n v="0"/>
    <n v="0"/>
    <n v="0"/>
    <n v="0"/>
    <n v="0"/>
    <n v="99.72"/>
    <n v="0"/>
    <n v="131.69"/>
    <n v="0"/>
    <n v="0"/>
    <n v="0"/>
    <n v="0"/>
    <n v="0"/>
    <n v="0"/>
    <n v="0"/>
    <n v="0"/>
    <n v="16.760000000000002"/>
    <n v="0"/>
    <n v="0"/>
    <n v="0"/>
    <n v="26"/>
    <n v="0"/>
    <n v="0"/>
    <n v="0"/>
    <n v="133.22"/>
    <n v="588.74"/>
    <n v="725.99999999999977"/>
    <n v="427.82"/>
    <n v="16.760000000000002"/>
    <n v="9.75"/>
    <n v="7.7"/>
    <n v="397.08000000000004"/>
    <n v="1662"/>
    <n v="0"/>
    <n v="0"/>
    <n v="0"/>
    <n v="0"/>
    <n v="0"/>
    <n v="0"/>
    <n v="0"/>
    <n v="0"/>
    <n v="0"/>
    <n v="0"/>
    <n v="0"/>
    <n v="0"/>
    <n v="0"/>
    <n v="3.27"/>
    <n v="0"/>
    <n v="384"/>
    <n v="0"/>
    <n v="0.56000000000000005"/>
    <n v="0"/>
    <n v="0"/>
    <n v="0"/>
    <n v="0"/>
    <n v="384"/>
    <n v="664.8"/>
    <n v="0"/>
    <n v="0"/>
    <n v="0.2"/>
    <n v="0.66"/>
    <n v="0"/>
    <n v="0"/>
    <n v="0"/>
    <n v="0"/>
    <n v="0"/>
    <n v="99.72"/>
    <n v="0"/>
    <n v="131.69"/>
    <n v="0"/>
    <n v="0"/>
    <n v="0"/>
    <n v="0"/>
    <n v="0"/>
    <n v="0"/>
    <n v="0"/>
    <n v="0"/>
    <n v="16.760000000000002"/>
    <n v="0"/>
    <n v="0"/>
    <n v="0"/>
    <n v="26"/>
    <n v="0"/>
    <n v="0"/>
    <n v="0"/>
    <n v="133.22"/>
    <n v="588.74"/>
    <n v="725.99999999999977"/>
    <n v="427.82"/>
    <n v="16.760000000000002"/>
    <n v="9.75"/>
    <n v="7.7"/>
    <n v="397.08000000000004"/>
    <n v="1390.9999999999998"/>
    <n v="721.96"/>
    <n v="1126.6300000000001"/>
    <n v="3239.59"/>
    <n v="665"/>
    <n v="665"/>
  </r>
  <r>
    <x v="28"/>
    <n v="0"/>
    <n v="195"/>
    <n v="37230806852"/>
    <n v="20017"/>
    <s v="MARKETING"/>
    <n v="1"/>
    <n v="1"/>
    <n v="1"/>
    <s v="FIXO"/>
    <s v="DESPESA"/>
    <x v="20"/>
    <s v="MARKETING"/>
    <x v="10"/>
    <x v="5"/>
    <x v="0"/>
    <s v="MORUMBI"/>
    <x v="0"/>
    <d v="2021-12-01T00:00:00"/>
    <s v="N/A"/>
    <m/>
    <x v="0"/>
    <n v="6051"/>
    <n v="4840.8"/>
    <n v="2"/>
    <n v="2022"/>
    <n v="6051"/>
    <n v="0"/>
    <n v="0"/>
    <n v="0"/>
    <n v="0"/>
    <n v="0"/>
    <n v="0"/>
    <n v="0"/>
    <n v="0"/>
    <n v="0"/>
    <n v="0"/>
    <n v="0"/>
    <n v="0"/>
    <n v="0"/>
    <n v="0"/>
    <n v="0"/>
    <n v="704"/>
    <n v="0"/>
    <n v="0.1"/>
    <n v="0"/>
    <n v="0"/>
    <n v="0"/>
    <n v="0"/>
    <n v="704"/>
    <n v="2420.4"/>
    <n v="0"/>
    <n v="0"/>
    <n v="0.47"/>
    <n v="0.89"/>
    <n v="0"/>
    <n v="0"/>
    <n v="0"/>
    <n v="0"/>
    <n v="0"/>
    <n v="0"/>
    <n v="0"/>
    <n v="683.31"/>
    <n v="0"/>
    <n v="0"/>
    <n v="64.03"/>
    <n v="0"/>
    <n v="0"/>
    <n v="0"/>
    <n v="0"/>
    <n v="0"/>
    <n v="0"/>
    <n v="0"/>
    <n v="0"/>
    <n v="0"/>
    <n v="0"/>
    <n v="0"/>
    <n v="0"/>
    <n v="0"/>
    <n v="484.08"/>
    <n v="2347.335"/>
    <n v="2882.0000000000005"/>
    <n v="0"/>
    <n v="0"/>
    <n v="9.75"/>
    <n v="7.7"/>
    <n v="0"/>
    <n v="6051"/>
    <n v="0"/>
    <n v="0"/>
    <n v="0"/>
    <n v="0"/>
    <n v="0"/>
    <n v="0"/>
    <n v="0"/>
    <n v="0"/>
    <n v="0"/>
    <n v="0"/>
    <n v="0"/>
    <n v="0"/>
    <n v="0"/>
    <n v="0"/>
    <n v="0"/>
    <n v="704"/>
    <n v="0"/>
    <n v="0.1"/>
    <n v="0"/>
    <n v="0"/>
    <n v="0"/>
    <n v="0"/>
    <n v="704"/>
    <n v="2420.4"/>
    <n v="0"/>
    <n v="0"/>
    <n v="0.47"/>
    <n v="0.89"/>
    <n v="0"/>
    <n v="0"/>
    <n v="0"/>
    <n v="0"/>
    <n v="0"/>
    <n v="0"/>
    <n v="0"/>
    <n v="683.31"/>
    <n v="0"/>
    <n v="0"/>
    <n v="64.03"/>
    <n v="0"/>
    <n v="0"/>
    <n v="0"/>
    <n v="0"/>
    <n v="0"/>
    <n v="0"/>
    <n v="0"/>
    <n v="0"/>
    <n v="0"/>
    <n v="0"/>
    <n v="0"/>
    <n v="0"/>
    <n v="0"/>
    <n v="484.08"/>
    <n v="2347.335"/>
    <n v="2882.0000000000005"/>
    <n v="0"/>
    <n v="0"/>
    <n v="9.75"/>
    <n v="7.7"/>
    <n v="0"/>
    <n v="4820"/>
    <n v="2831.415"/>
    <n v="721.45"/>
    <n v="8372.8649999999998"/>
    <n v="1938"/>
    <n v="1938"/>
  </r>
  <r>
    <x v="29"/>
    <n v="0"/>
    <n v="183"/>
    <n v="28649264824"/>
    <n v="200150"/>
    <s v="GENTE E GESTÃO"/>
    <n v="1"/>
    <n v="1"/>
    <n v="1"/>
    <s v="FIXO"/>
    <s v="DESPESA"/>
    <x v="21"/>
    <s v="GENTE E GESTÃO"/>
    <x v="14"/>
    <x v="2"/>
    <x v="0"/>
    <s v="MORUMBI"/>
    <x v="0"/>
    <d v="2021-08-16T00:00:00"/>
    <s v="N/A"/>
    <m/>
    <x v="0"/>
    <n v="15635"/>
    <n v="12508"/>
    <n v="2"/>
    <n v="2022"/>
    <n v="15635"/>
    <n v="0"/>
    <n v="0"/>
    <n v="0"/>
    <n v="0"/>
    <n v="0"/>
    <n v="0"/>
    <n v="0"/>
    <n v="0"/>
    <n v="0"/>
    <n v="0"/>
    <n v="0"/>
    <n v="0"/>
    <n v="0"/>
    <n v="0"/>
    <n v="0"/>
    <n v="704"/>
    <n v="0"/>
    <n v="0.14000000000000001"/>
    <n v="0"/>
    <n v="0"/>
    <n v="0"/>
    <n v="0"/>
    <n v="704"/>
    <n v="6254"/>
    <n v="0"/>
    <n v="0"/>
    <n v="0.85"/>
    <n v="0.54"/>
    <n v="0"/>
    <n v="0"/>
    <n v="0"/>
    <n v="0"/>
    <n v="0"/>
    <n v="0"/>
    <n v="0"/>
    <n v="828.38"/>
    <n v="0"/>
    <n v="0"/>
    <n v="1482.61"/>
    <n v="0"/>
    <n v="0"/>
    <n v="0"/>
    <n v="0"/>
    <n v="0"/>
    <n v="16.760000000000002"/>
    <n v="0"/>
    <n v="0"/>
    <n v="0"/>
    <n v="0"/>
    <n v="0"/>
    <n v="0"/>
    <n v="0"/>
    <n v="1250.8"/>
    <n v="5128.0050000000001"/>
    <n v="7051.9999999999982"/>
    <n v="487.7"/>
    <n v="16.760000000000002"/>
    <n v="137.15"/>
    <n v="7.7"/>
    <n v="0"/>
    <n v="15635"/>
    <n v="0"/>
    <n v="0"/>
    <n v="0"/>
    <n v="0"/>
    <n v="0"/>
    <n v="0"/>
    <n v="0"/>
    <n v="0"/>
    <n v="0"/>
    <n v="0"/>
    <n v="0"/>
    <n v="0"/>
    <n v="0"/>
    <n v="0"/>
    <n v="0"/>
    <n v="704"/>
    <n v="0"/>
    <n v="0.14000000000000001"/>
    <n v="0"/>
    <n v="0"/>
    <n v="0"/>
    <n v="0"/>
    <n v="704"/>
    <n v="6254"/>
    <n v="0"/>
    <n v="0"/>
    <n v="0.85"/>
    <n v="0.54"/>
    <n v="0"/>
    <n v="0"/>
    <n v="0"/>
    <n v="0"/>
    <n v="0"/>
    <n v="0"/>
    <n v="0"/>
    <n v="828.38"/>
    <n v="0"/>
    <n v="0"/>
    <n v="1482.61"/>
    <n v="0"/>
    <n v="0"/>
    <n v="0"/>
    <n v="0"/>
    <n v="0"/>
    <n v="16.760000000000002"/>
    <n v="0"/>
    <n v="0"/>
    <n v="0"/>
    <n v="0"/>
    <n v="0"/>
    <n v="0"/>
    <n v="0"/>
    <n v="1250.8"/>
    <n v="5128.0050000000001"/>
    <n v="7051.9999999999982"/>
    <n v="487.7"/>
    <n v="16.760000000000002"/>
    <n v="137.15"/>
    <n v="7.7"/>
    <n v="0"/>
    <n v="11586.999999999998"/>
    <n v="6378.8050000000003"/>
    <n v="1336.5500000000002"/>
    <n v="19302.355"/>
    <n v="4535"/>
    <n v="4535"/>
  </r>
  <r>
    <x v="30"/>
    <m/>
    <n v="166"/>
    <n v="42208412885"/>
    <n v="200142"/>
    <s v="SUPORTE PRODUTOS"/>
    <n v="1"/>
    <n v="1"/>
    <n v="1"/>
    <s v="FIXO"/>
    <s v="CUSTO"/>
    <x v="22"/>
    <s v="SUPORTE ATENDIMENTO"/>
    <x v="2"/>
    <x v="1"/>
    <x v="0"/>
    <s v="MORUMBI"/>
    <x v="0"/>
    <d v="2015-03-09T00:00:00"/>
    <m/>
    <m/>
    <x v="0"/>
    <n v="3161"/>
    <n v="2528.8000000000002"/>
    <n v="2"/>
    <n v="2022"/>
    <n v="3161"/>
    <n v="0"/>
    <n v="0"/>
    <n v="0"/>
    <n v="0"/>
    <n v="0"/>
    <n v="0"/>
    <n v="0"/>
    <n v="0"/>
    <n v="0"/>
    <n v="1.78"/>
    <n v="7.4"/>
    <n v="0"/>
    <n v="0"/>
    <n v="71.06"/>
    <n v="0"/>
    <n v="768"/>
    <n v="0"/>
    <n v="0.6"/>
    <n v="0"/>
    <n v="0"/>
    <n v="0"/>
    <n v="0"/>
    <n v="768"/>
    <n v="1264.4000000000001"/>
    <n v="0"/>
    <n v="0"/>
    <n v="0.93"/>
    <n v="0.5"/>
    <n v="0"/>
    <n v="0"/>
    <n v="0"/>
    <n v="0"/>
    <n v="0"/>
    <n v="189.66"/>
    <n v="0"/>
    <n v="297.94"/>
    <n v="0"/>
    <n v="0"/>
    <n v="0"/>
    <n v="0"/>
    <n v="0"/>
    <n v="0"/>
    <n v="232.83"/>
    <n v="0"/>
    <n v="16.760000000000002"/>
    <n v="0"/>
    <n v="0"/>
    <n v="0"/>
    <n v="69.819999999999993"/>
    <n v="0"/>
    <n v="0"/>
    <n v="0"/>
    <n v="259.29000000000002"/>
    <n v="1167.2150000000001"/>
    <n v="1168.9999999999995"/>
    <n v="382.06"/>
    <n v="16.760000000000002"/>
    <n v="9.75"/>
    <n v="7.7"/>
    <n v="207.57"/>
    <n v="3161"/>
    <n v="0"/>
    <n v="0"/>
    <n v="0"/>
    <n v="0"/>
    <n v="0"/>
    <n v="0"/>
    <n v="0"/>
    <n v="0"/>
    <n v="0"/>
    <n v="1.78"/>
    <n v="7.4"/>
    <n v="0"/>
    <n v="0"/>
    <n v="71.06"/>
    <n v="0"/>
    <n v="768"/>
    <n v="0"/>
    <n v="0.6"/>
    <n v="0"/>
    <n v="0"/>
    <n v="0"/>
    <n v="0"/>
    <n v="768"/>
    <n v="1264.4000000000001"/>
    <n v="0"/>
    <n v="0"/>
    <n v="0.93"/>
    <n v="0.5"/>
    <n v="0"/>
    <n v="0"/>
    <n v="0"/>
    <n v="0"/>
    <n v="0"/>
    <n v="189.66"/>
    <n v="0"/>
    <n v="297.94"/>
    <n v="0"/>
    <n v="0"/>
    <n v="0"/>
    <n v="0"/>
    <n v="0"/>
    <n v="0"/>
    <n v="232.83"/>
    <n v="0"/>
    <n v="16.760000000000002"/>
    <n v="0"/>
    <n v="0"/>
    <n v="0"/>
    <n v="69.819999999999993"/>
    <n v="0"/>
    <n v="0"/>
    <n v="0"/>
    <n v="259.29000000000002"/>
    <n v="1167.2150000000001"/>
    <n v="1168.9999999999995"/>
    <n v="382.06"/>
    <n v="16.760000000000002"/>
    <n v="9.75"/>
    <n v="7.7"/>
    <n v="207.57"/>
    <n v="2366.9999999999995"/>
    <n v="1426.5050000000001"/>
    <n v="1185.42"/>
    <n v="4978.9249999999993"/>
    <n v="1198"/>
    <n v="1198"/>
  </r>
  <r>
    <x v="31"/>
    <m/>
    <n v="127"/>
    <n v="37787628855"/>
    <n v="20024"/>
    <s v="PROSIMULADOR"/>
    <n v="1"/>
    <n v="1"/>
    <n v="1"/>
    <s v="FIXO"/>
    <s v="DESPESA"/>
    <x v="23"/>
    <s v="SUPORTE ATENDIMENTO"/>
    <x v="2"/>
    <x v="1"/>
    <x v="0"/>
    <s v="MORUMBI"/>
    <x v="0"/>
    <d v="2017-11-06T00:00:00"/>
    <m/>
    <m/>
    <x v="0"/>
    <n v="2764"/>
    <n v="2211.2000000000003"/>
    <n v="2"/>
    <n v="2022"/>
    <n v="2764"/>
    <n v="0"/>
    <n v="0"/>
    <n v="0"/>
    <n v="0"/>
    <n v="0"/>
    <n v="0"/>
    <n v="0"/>
    <n v="0"/>
    <n v="0"/>
    <n v="0"/>
    <n v="0"/>
    <n v="0"/>
    <n v="0"/>
    <n v="62.13"/>
    <n v="0"/>
    <n v="384"/>
    <n v="0"/>
    <n v="0.81"/>
    <n v="0"/>
    <n v="0"/>
    <n v="0"/>
    <n v="0"/>
    <n v="384"/>
    <n v="1105.5999999999999"/>
    <n v="0"/>
    <n v="0"/>
    <n v="0.83"/>
    <n v="0.78"/>
    <n v="0"/>
    <n v="0"/>
    <n v="0"/>
    <n v="0"/>
    <n v="0"/>
    <n v="165.84"/>
    <n v="0"/>
    <n v="248.13"/>
    <n v="0"/>
    <n v="0"/>
    <n v="0"/>
    <n v="0"/>
    <n v="0"/>
    <n v="0"/>
    <n v="0"/>
    <n v="0"/>
    <n v="16.760000000000002"/>
    <n v="0"/>
    <n v="0"/>
    <n v="0"/>
    <n v="0"/>
    <n v="0"/>
    <n v="0"/>
    <n v="0"/>
    <n v="226.09"/>
    <n v="1008.23"/>
    <n v="1289.0000000000002"/>
    <n v="427.82"/>
    <n v="16.760000000000002"/>
    <n v="9.75"/>
    <n v="7.7"/>
    <n v="397.09000000000003"/>
    <n v="2764"/>
    <n v="0"/>
    <n v="0"/>
    <n v="0"/>
    <n v="0"/>
    <n v="0"/>
    <n v="0"/>
    <n v="0"/>
    <n v="0"/>
    <n v="0"/>
    <n v="0"/>
    <n v="0"/>
    <n v="0"/>
    <n v="0"/>
    <n v="62.13"/>
    <n v="0"/>
    <n v="384"/>
    <n v="0"/>
    <n v="0.81"/>
    <n v="0"/>
    <n v="0"/>
    <n v="0"/>
    <n v="0"/>
    <n v="384"/>
    <n v="1105.5999999999999"/>
    <n v="0"/>
    <n v="0"/>
    <n v="0.83"/>
    <n v="0.78"/>
    <n v="0"/>
    <n v="0"/>
    <n v="0"/>
    <n v="0"/>
    <n v="0"/>
    <n v="165.84"/>
    <n v="0"/>
    <n v="248.13"/>
    <n v="0"/>
    <n v="0"/>
    <n v="0"/>
    <n v="0"/>
    <n v="0"/>
    <n v="0"/>
    <n v="0"/>
    <n v="0"/>
    <n v="16.760000000000002"/>
    <n v="0"/>
    <n v="0"/>
    <n v="0"/>
    <n v="0"/>
    <n v="0"/>
    <n v="0"/>
    <n v="0"/>
    <n v="226.09"/>
    <n v="1008.23"/>
    <n v="1289.0000000000002"/>
    <n v="427.82"/>
    <n v="16.760000000000002"/>
    <n v="9.75"/>
    <n v="7.7"/>
    <n v="397.09000000000003"/>
    <n v="2354"/>
    <n v="1234.32"/>
    <n v="1060.52"/>
    <n v="4648.84"/>
    <n v="1065"/>
    <n v="1065"/>
  </r>
  <r>
    <x v="32"/>
    <m/>
    <n v="128"/>
    <n v="35755841845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10-13T00:00:00"/>
    <s v="N/A"/>
    <m/>
    <x v="0"/>
    <n v="1676"/>
    <n v="1340.8000000000002"/>
    <n v="2"/>
    <n v="2022"/>
    <n v="1676"/>
    <n v="0"/>
    <n v="0"/>
    <n v="0"/>
    <n v="0"/>
    <n v="0"/>
    <n v="0"/>
    <n v="0"/>
    <n v="0"/>
    <n v="0"/>
    <n v="0.05"/>
    <n v="0.22"/>
    <n v="0"/>
    <n v="0"/>
    <n v="9.8000000000000007"/>
    <n v="0"/>
    <n v="384"/>
    <n v="0"/>
    <n v="0.5"/>
    <n v="0"/>
    <n v="0"/>
    <n v="0"/>
    <n v="0"/>
    <n v="384"/>
    <n v="670.4"/>
    <n v="0"/>
    <n v="0"/>
    <n v="0.6"/>
    <n v="0.21"/>
    <n v="0"/>
    <n v="0"/>
    <n v="0"/>
    <n v="0"/>
    <n v="0"/>
    <n v="0"/>
    <n v="0"/>
    <n v="133.56"/>
    <n v="0"/>
    <n v="0"/>
    <n v="0"/>
    <n v="0"/>
    <n v="0"/>
    <n v="0"/>
    <n v="0"/>
    <n v="0"/>
    <n v="0"/>
    <n v="0"/>
    <n v="0"/>
    <n v="0"/>
    <n v="22.8"/>
    <n v="0"/>
    <n v="0"/>
    <n v="0"/>
    <n v="134.88"/>
    <n v="594.46"/>
    <n v="858.99999999999977"/>
    <n v="427.82"/>
    <n v="0"/>
    <n v="9.75"/>
    <n v="7.7"/>
    <n v="0"/>
    <n v="1676"/>
    <n v="0"/>
    <n v="0"/>
    <n v="0"/>
    <n v="0"/>
    <n v="0"/>
    <n v="0"/>
    <n v="0"/>
    <n v="0"/>
    <n v="0"/>
    <n v="0.05"/>
    <n v="0.22"/>
    <n v="0"/>
    <n v="0"/>
    <n v="9.8000000000000007"/>
    <n v="0"/>
    <n v="384"/>
    <n v="0"/>
    <n v="0.5"/>
    <n v="0"/>
    <n v="0"/>
    <n v="0"/>
    <n v="0"/>
    <n v="384"/>
    <n v="670.4"/>
    <n v="0"/>
    <n v="0"/>
    <n v="0.6"/>
    <n v="0.21"/>
    <n v="0"/>
    <n v="0"/>
    <n v="0"/>
    <n v="0"/>
    <n v="0"/>
    <n v="0"/>
    <n v="0"/>
    <n v="133.56"/>
    <n v="0"/>
    <n v="0"/>
    <n v="0"/>
    <n v="0"/>
    <n v="0"/>
    <n v="0"/>
    <n v="0"/>
    <n v="0"/>
    <n v="0"/>
    <n v="0"/>
    <n v="0"/>
    <n v="0"/>
    <n v="22.8"/>
    <n v="0"/>
    <n v="0"/>
    <n v="0"/>
    <n v="134.88"/>
    <n v="594.46"/>
    <n v="858.99999999999977"/>
    <n v="427.82"/>
    <n v="0"/>
    <n v="9.75"/>
    <n v="7.7"/>
    <n v="0"/>
    <n v="1529.9999999999998"/>
    <n v="729.34"/>
    <n v="829.27"/>
    <n v="3088.6099999999997"/>
    <n v="671"/>
    <n v="671"/>
  </r>
  <r>
    <x v="33"/>
    <m/>
    <n v="105"/>
    <n v="35103195836"/>
    <n v="200143"/>
    <s v="DESENVOLVIMENTO E TECNOLOGIA - PROCONDUT"/>
    <n v="1"/>
    <n v="1"/>
    <n v="1"/>
    <s v="DIRETO"/>
    <s v="CUSTO"/>
    <x v="24"/>
    <s v="DESENVOLVIMENTO"/>
    <x v="0"/>
    <x v="0"/>
    <x v="0"/>
    <s v="MORUMBI"/>
    <x v="0"/>
    <d v="2016-12-21T00:00:00"/>
    <d v="2020-07-01T00:00:00"/>
    <m/>
    <x v="0"/>
    <n v="12434"/>
    <n v="9947.2000000000007"/>
    <n v="2"/>
    <n v="2022"/>
    <n v="12434"/>
    <n v="0"/>
    <n v="691.95"/>
    <n v="0"/>
    <n v="350.76"/>
    <n v="0"/>
    <n v="200"/>
    <n v="0"/>
    <n v="0"/>
    <n v="0"/>
    <n v="250.25"/>
    <n v="0"/>
    <n v="0"/>
    <n v="0"/>
    <n v="279.62"/>
    <n v="0"/>
    <n v="704"/>
    <n v="0"/>
    <n v="0.74"/>
    <n v="0"/>
    <n v="0"/>
    <n v="0"/>
    <n v="0"/>
    <n v="704"/>
    <n v="4973.6000000000004"/>
    <n v="0"/>
    <n v="0"/>
    <n v="0.14000000000000001"/>
    <n v="0.26"/>
    <n v="0"/>
    <n v="0"/>
    <n v="0"/>
    <n v="0"/>
    <n v="0"/>
    <n v="0"/>
    <n v="0"/>
    <n v="828.38"/>
    <n v="0"/>
    <n v="0"/>
    <n v="1386.91"/>
    <n v="0"/>
    <n v="0"/>
    <n v="0"/>
    <n v="0"/>
    <n v="0"/>
    <n v="16.760000000000002"/>
    <n v="0"/>
    <n v="0"/>
    <n v="299.27"/>
    <n v="0"/>
    <n v="0"/>
    <n v="0"/>
    <n v="0"/>
    <n v="1120.52"/>
    <n v="4247.7300000000005"/>
    <n v="6702"/>
    <n v="855.64"/>
    <n v="16.760000000000002"/>
    <n v="9.75"/>
    <n v="7.7"/>
    <n v="0"/>
    <n v="12434"/>
    <n v="0"/>
    <n v="691.95"/>
    <n v="0"/>
    <n v="350.76"/>
    <n v="0"/>
    <n v="200"/>
    <n v="0"/>
    <n v="0"/>
    <n v="0"/>
    <n v="250.25"/>
    <n v="0"/>
    <n v="0"/>
    <n v="0"/>
    <n v="279.62"/>
    <n v="0"/>
    <n v="704"/>
    <n v="0"/>
    <n v="0.74"/>
    <n v="0"/>
    <n v="0"/>
    <n v="0"/>
    <n v="0"/>
    <n v="704"/>
    <n v="4973.6000000000004"/>
    <n v="0"/>
    <n v="0"/>
    <n v="0.14000000000000001"/>
    <n v="0.26"/>
    <n v="0"/>
    <n v="0"/>
    <n v="0"/>
    <n v="0"/>
    <n v="0"/>
    <n v="0"/>
    <n v="0"/>
    <n v="828.38"/>
    <n v="0"/>
    <n v="0"/>
    <n v="1386.91"/>
    <n v="0"/>
    <n v="0"/>
    <n v="0"/>
    <n v="0"/>
    <n v="0"/>
    <n v="16.760000000000002"/>
    <n v="0"/>
    <n v="0"/>
    <n v="299.27"/>
    <n v="0"/>
    <n v="0"/>
    <n v="0"/>
    <n v="0"/>
    <n v="1120.52"/>
    <n v="4247.7300000000005"/>
    <n v="6702"/>
    <n v="855.64"/>
    <n v="16.760000000000002"/>
    <n v="9.75"/>
    <n v="7.7"/>
    <n v="0"/>
    <n v="10308"/>
    <n v="5368.25"/>
    <n v="1277.8200000000002"/>
    <n v="16954.07"/>
    <n v="3606"/>
    <n v="3606"/>
  </r>
  <r>
    <x v="34"/>
    <m/>
    <n v="4393"/>
    <n v="40968836895"/>
    <n v="20017"/>
    <s v="MARKETING"/>
    <n v="1"/>
    <n v="1"/>
    <n v="1"/>
    <s v="FIXO"/>
    <s v="DESPESA"/>
    <x v="25"/>
    <s v="MARKETING"/>
    <x v="3"/>
    <x v="0"/>
    <x v="0"/>
    <s v="MORUMBI"/>
    <x v="0"/>
    <d v="2019-07-22T00:00:00"/>
    <s v="N/A"/>
    <m/>
    <x v="0"/>
    <n v="5919"/>
    <n v="4735.2"/>
    <n v="2"/>
    <n v="2022"/>
    <n v="5919"/>
    <n v="625"/>
    <n v="0"/>
    <n v="0"/>
    <n v="0"/>
    <n v="0"/>
    <n v="0"/>
    <n v="0"/>
    <n v="0"/>
    <n v="0"/>
    <n v="0"/>
    <n v="0"/>
    <n v="0"/>
    <n v="0"/>
    <n v="133.08000000000001"/>
    <n v="0"/>
    <n v="704"/>
    <n v="0"/>
    <n v="0.55000000000000004"/>
    <n v="0"/>
    <n v="0"/>
    <n v="0"/>
    <n v="0"/>
    <n v="704"/>
    <n v="2367.6"/>
    <n v="0"/>
    <n v="0"/>
    <n v="0.51"/>
    <n v="0.01"/>
    <n v="0"/>
    <n v="0"/>
    <n v="0"/>
    <n v="0"/>
    <n v="0"/>
    <n v="355.14"/>
    <n v="0"/>
    <n v="683.46"/>
    <n v="0"/>
    <n v="0"/>
    <n v="95.35"/>
    <n v="0"/>
    <n v="0"/>
    <n v="0"/>
    <n v="0"/>
    <n v="0"/>
    <n v="16.760000000000002"/>
    <n v="0"/>
    <n v="0"/>
    <n v="0"/>
    <n v="22.8"/>
    <n v="0"/>
    <n v="0"/>
    <n v="0"/>
    <n v="484.16"/>
    <n v="2311.1850000000004"/>
    <n v="3135.9999999999991"/>
    <n v="427.82"/>
    <n v="16.760000000000002"/>
    <n v="9.75"/>
    <n v="7.7"/>
    <n v="0"/>
    <n v="5919"/>
    <n v="625"/>
    <n v="0"/>
    <n v="0"/>
    <n v="0"/>
    <n v="0"/>
    <n v="0"/>
    <n v="0"/>
    <n v="0"/>
    <n v="0"/>
    <n v="0"/>
    <n v="0"/>
    <n v="0"/>
    <n v="0"/>
    <n v="133.08000000000001"/>
    <n v="0"/>
    <n v="704"/>
    <n v="0"/>
    <n v="0.55000000000000004"/>
    <n v="0"/>
    <n v="0"/>
    <n v="0"/>
    <n v="0"/>
    <n v="704"/>
    <n v="2367.6"/>
    <n v="0"/>
    <n v="0"/>
    <n v="0.51"/>
    <n v="0.01"/>
    <n v="0"/>
    <n v="0"/>
    <n v="0"/>
    <n v="0"/>
    <n v="0"/>
    <n v="355.14"/>
    <n v="0"/>
    <n v="683.46"/>
    <n v="0"/>
    <n v="0"/>
    <n v="95.35"/>
    <n v="0"/>
    <n v="0"/>
    <n v="0"/>
    <n v="0"/>
    <n v="0"/>
    <n v="16.760000000000002"/>
    <n v="0"/>
    <n v="0"/>
    <n v="0"/>
    <n v="22.8"/>
    <n v="0"/>
    <n v="0"/>
    <n v="0"/>
    <n v="484.16"/>
    <n v="2311.1850000000004"/>
    <n v="3135.9999999999991"/>
    <n v="427.82"/>
    <n v="16.760000000000002"/>
    <n v="9.75"/>
    <n v="7.7"/>
    <n v="0"/>
    <n v="5035.9999999999991"/>
    <n v="2795.3450000000003"/>
    <n v="794.13"/>
    <n v="8625.4749999999985"/>
    <n v="1900"/>
    <n v="1900"/>
  </r>
  <r>
    <x v="35"/>
    <m/>
    <n v="160"/>
    <n v="14728198880"/>
    <n v="20003"/>
    <s v="ADMINISTRATIVO"/>
    <n v="1"/>
    <n v="1"/>
    <n v="1"/>
    <s v="FIXO"/>
    <s v="DESPESA"/>
    <x v="26"/>
    <s v="ADMINISTRATIVO"/>
    <x v="5"/>
    <x v="3"/>
    <x v="0"/>
    <s v="MORUMBI"/>
    <x v="0"/>
    <d v="2019-03-20T00:00:00"/>
    <s v="N/A"/>
    <m/>
    <x v="0"/>
    <n v="2261"/>
    <n v="1748.5040000000001"/>
    <n v="2"/>
    <n v="2022"/>
    <n v="2185.63"/>
    <n v="0"/>
    <n v="0"/>
    <n v="0"/>
    <n v="0"/>
    <n v="0"/>
    <n v="0"/>
    <n v="0"/>
    <n v="0"/>
    <n v="0"/>
    <n v="0"/>
    <n v="0"/>
    <n v="0"/>
    <n v="101.24000000000001"/>
    <n v="50.81"/>
    <n v="0"/>
    <n v="704"/>
    <n v="0"/>
    <n v="0.31"/>
    <n v="0"/>
    <n v="0"/>
    <n v="0"/>
    <n v="0"/>
    <n v="704"/>
    <n v="874.25"/>
    <n v="0"/>
    <n v="0"/>
    <n v="0.75"/>
    <n v="0.22"/>
    <n v="0"/>
    <n v="0"/>
    <n v="83.68"/>
    <n v="8.2000000000000011"/>
    <n v="0"/>
    <n v="123.12"/>
    <n v="0"/>
    <n v="184.01"/>
    <n v="0"/>
    <n v="0"/>
    <n v="0"/>
    <n v="0"/>
    <n v="0"/>
    <n v="0"/>
    <n v="0"/>
    <n v="0"/>
    <n v="16.760000000000002"/>
    <n v="0"/>
    <n v="0"/>
    <n v="0"/>
    <n v="0"/>
    <n v="0"/>
    <n v="0"/>
    <n v="0"/>
    <n v="187.01"/>
    <n v="785.05825000000004"/>
    <n v="1046.9999999999995"/>
    <n v="382.06"/>
    <n v="16.760000000000002"/>
    <n v="9.75"/>
    <n v="7.7"/>
    <n v="536.84"/>
    <n v="2185.63"/>
    <n v="0"/>
    <n v="0"/>
    <n v="0"/>
    <n v="0"/>
    <n v="0"/>
    <n v="0"/>
    <n v="0"/>
    <n v="0"/>
    <n v="0"/>
    <n v="0"/>
    <n v="0"/>
    <n v="0"/>
    <n v="101.24000000000001"/>
    <n v="50.81"/>
    <n v="0"/>
    <n v="704"/>
    <n v="0"/>
    <n v="0.31"/>
    <n v="0"/>
    <n v="0"/>
    <n v="0"/>
    <n v="0"/>
    <n v="704"/>
    <n v="874.25"/>
    <n v="0"/>
    <n v="0"/>
    <n v="0.75"/>
    <n v="0.22"/>
    <n v="0"/>
    <n v="0"/>
    <n v="83.68"/>
    <n v="8.2000000000000011"/>
    <n v="0"/>
    <n v="123.12"/>
    <n v="0"/>
    <n v="184.01"/>
    <n v="0"/>
    <n v="0"/>
    <n v="0"/>
    <n v="0"/>
    <n v="0"/>
    <n v="0"/>
    <n v="0"/>
    <n v="0"/>
    <n v="16.760000000000002"/>
    <n v="0"/>
    <n v="0"/>
    <n v="0"/>
    <n v="0"/>
    <n v="0"/>
    <n v="0"/>
    <n v="0"/>
    <n v="187.01"/>
    <n v="785.05825000000004"/>
    <n v="1046.9999999999995"/>
    <n v="382.06"/>
    <n v="16.760000000000002"/>
    <n v="9.75"/>
    <n v="7.7"/>
    <n v="536.84"/>
    <n v="1921.9999999999995"/>
    <n v="972.06825000000003"/>
    <n v="1517.23"/>
    <n v="4411.2982499999998"/>
    <n v="875"/>
    <n v="875"/>
  </r>
  <r>
    <x v="36"/>
    <m/>
    <n v="200"/>
    <n v="38914622800"/>
    <n v="200051"/>
    <s v="PRODUTOS"/>
    <n v="1"/>
    <n v="1"/>
    <n v="1"/>
    <s v="DIRETO"/>
    <s v="CUSTO"/>
    <x v="27"/>
    <s v="PRODUTOS"/>
    <x v="15"/>
    <x v="0"/>
    <x v="0"/>
    <s v="MORUMBI"/>
    <x v="0"/>
    <d v="2022-01-03T00:00:00"/>
    <s v="N/A"/>
    <m/>
    <x v="0"/>
    <n v="6000"/>
    <n v="4480"/>
    <n v="2"/>
    <n v="2022"/>
    <n v="5600"/>
    <n v="0"/>
    <n v="0"/>
    <n v="0"/>
    <n v="0"/>
    <n v="0"/>
    <n v="0"/>
    <n v="0"/>
    <n v="0"/>
    <n v="0"/>
    <n v="0"/>
    <n v="0"/>
    <n v="0"/>
    <n v="0"/>
    <n v="0"/>
    <n v="0"/>
    <n v="704"/>
    <n v="0"/>
    <n v="0.06"/>
    <n v="0"/>
    <n v="0"/>
    <n v="0"/>
    <n v="0"/>
    <n v="704"/>
    <n v="2240"/>
    <n v="0"/>
    <n v="0"/>
    <n v="0"/>
    <n v="0.2"/>
    <n v="0"/>
    <n v="0"/>
    <n v="0"/>
    <n v="0"/>
    <n v="0"/>
    <n v="0"/>
    <n v="0"/>
    <n v="620.16999999999996"/>
    <n v="0"/>
    <n v="0"/>
    <n v="62.69"/>
    <n v="0"/>
    <n v="0"/>
    <n v="0"/>
    <n v="0"/>
    <n v="0"/>
    <n v="0"/>
    <n v="0"/>
    <n v="0"/>
    <n v="0"/>
    <n v="0"/>
    <n v="0"/>
    <n v="0"/>
    <n v="0"/>
    <n v="448"/>
    <n v="2160.17"/>
    <n v="2677.0000000000005"/>
    <n v="0"/>
    <n v="0"/>
    <n v="9.75"/>
    <n v="7.7"/>
    <n v="0"/>
    <n v="5600"/>
    <n v="0"/>
    <n v="0"/>
    <n v="0"/>
    <n v="0"/>
    <n v="0"/>
    <n v="0"/>
    <n v="0"/>
    <n v="0"/>
    <n v="0"/>
    <n v="0"/>
    <n v="0"/>
    <n v="0"/>
    <n v="0"/>
    <n v="0"/>
    <n v="0"/>
    <n v="704"/>
    <n v="0"/>
    <n v="0.06"/>
    <n v="0"/>
    <n v="0"/>
    <n v="0"/>
    <n v="0"/>
    <n v="704"/>
    <n v="2240"/>
    <n v="0"/>
    <n v="0"/>
    <n v="0"/>
    <n v="0.2"/>
    <n v="0"/>
    <n v="0"/>
    <n v="0"/>
    <n v="0"/>
    <n v="0"/>
    <n v="0"/>
    <n v="0"/>
    <n v="620.16999999999996"/>
    <n v="0"/>
    <n v="0"/>
    <n v="62.69"/>
    <n v="0"/>
    <n v="0"/>
    <n v="0"/>
    <n v="0"/>
    <n v="0"/>
    <n v="0"/>
    <n v="0"/>
    <n v="0"/>
    <n v="0"/>
    <n v="0"/>
    <n v="0"/>
    <n v="0"/>
    <n v="0"/>
    <n v="448"/>
    <n v="2160.17"/>
    <n v="2677.0000000000005"/>
    <n v="0"/>
    <n v="0"/>
    <n v="9.75"/>
    <n v="7.7"/>
    <n v="0"/>
    <n v="4892"/>
    <n v="2608.17"/>
    <n v="721.45"/>
    <n v="8221.6200000000008"/>
    <n v="2215"/>
    <n v="2215"/>
  </r>
  <r>
    <x v="37"/>
    <m/>
    <n v="132"/>
    <n v="42356316833"/>
    <n v="200142"/>
    <s v="SUPORTE PRODUTOS"/>
    <n v="1"/>
    <n v="1"/>
    <n v="1"/>
    <s v="FIXO"/>
    <s v="CUSTO"/>
    <x v="2"/>
    <s v="SUPORTE ATENDIMENTO"/>
    <x v="2"/>
    <x v="1"/>
    <x v="0"/>
    <s v="MORUMBI"/>
    <x v="0"/>
    <s v="01/09/2020"/>
    <s v="N/A"/>
    <m/>
    <x v="0"/>
    <n v="1684"/>
    <n v="1347.2"/>
    <n v="2"/>
    <n v="2022"/>
    <n v="1684"/>
    <n v="0"/>
    <n v="0"/>
    <n v="0"/>
    <n v="0"/>
    <n v="0"/>
    <n v="0"/>
    <n v="0"/>
    <n v="0"/>
    <n v="0"/>
    <n v="0"/>
    <n v="0"/>
    <n v="0"/>
    <n v="0"/>
    <n v="13.06"/>
    <n v="0"/>
    <n v="368"/>
    <n v="0"/>
    <n v="0.59"/>
    <n v="0"/>
    <n v="0"/>
    <n v="0"/>
    <n v="0"/>
    <n v="368"/>
    <n v="673.6"/>
    <n v="0"/>
    <n v="0"/>
    <n v="0.4"/>
    <n v="0.21"/>
    <n v="0"/>
    <n v="0"/>
    <n v="0"/>
    <n v="0"/>
    <n v="0"/>
    <n v="101.04"/>
    <n v="0"/>
    <n v="134.55000000000001"/>
    <n v="0"/>
    <n v="0"/>
    <n v="0"/>
    <n v="0"/>
    <n v="0"/>
    <n v="0"/>
    <n v="0"/>
    <n v="0"/>
    <n v="16.760000000000002"/>
    <n v="0"/>
    <n v="0"/>
    <n v="299.27"/>
    <n v="117.82"/>
    <n v="0"/>
    <n v="0"/>
    <n v="0"/>
    <n v="135.76"/>
    <n v="597.65000000000009"/>
    <n v="354.00000000000023"/>
    <n v="855.64"/>
    <n v="16.760000000000002"/>
    <n v="9.75"/>
    <n v="7.7"/>
    <n v="397.08000000000004"/>
    <n v="1684"/>
    <n v="0"/>
    <n v="0"/>
    <n v="0"/>
    <n v="0"/>
    <n v="0"/>
    <n v="0"/>
    <n v="0"/>
    <n v="0"/>
    <n v="0"/>
    <n v="0"/>
    <n v="0"/>
    <n v="0"/>
    <n v="0"/>
    <n v="13.06"/>
    <n v="0"/>
    <n v="368"/>
    <n v="0"/>
    <n v="0.59"/>
    <n v="0"/>
    <n v="0"/>
    <n v="0"/>
    <n v="0"/>
    <n v="368"/>
    <n v="673.6"/>
    <n v="0"/>
    <n v="0"/>
    <n v="0.4"/>
    <n v="0.21"/>
    <n v="0"/>
    <n v="0"/>
    <n v="0"/>
    <n v="0"/>
    <n v="0"/>
    <n v="101.04"/>
    <n v="0"/>
    <n v="134.55000000000001"/>
    <n v="0"/>
    <n v="0"/>
    <n v="0"/>
    <n v="0"/>
    <n v="0"/>
    <n v="0"/>
    <n v="0"/>
    <n v="0"/>
    <n v="16.760000000000002"/>
    <n v="0"/>
    <n v="0"/>
    <n v="299.27"/>
    <n v="117.82"/>
    <n v="0"/>
    <n v="0"/>
    <n v="0"/>
    <n v="135.76"/>
    <n v="597.65000000000009"/>
    <n v="354.00000000000023"/>
    <n v="855.64"/>
    <n v="16.760000000000002"/>
    <n v="9.75"/>
    <n v="7.7"/>
    <n v="397.08000000000004"/>
    <n v="1028.0000000000002"/>
    <n v="733.41000000000008"/>
    <n v="1237.8600000000001"/>
    <n v="2999.2700000000004"/>
    <n v="674"/>
    <n v="674"/>
  </r>
  <r>
    <x v="38"/>
    <m/>
    <n v="84"/>
    <n v="44053705835"/>
    <n v="20024"/>
    <s v="PROSIMULADOR"/>
    <n v="1"/>
    <n v="1"/>
    <n v="1"/>
    <s v="FIXO"/>
    <s v="CUSTO"/>
    <x v="28"/>
    <s v="SUPORTE ATENDIMENTO"/>
    <x v="2"/>
    <x v="1"/>
    <x v="0"/>
    <s v="MORUMBI"/>
    <x v="0"/>
    <d v="2019-08-19T00:00:00"/>
    <d v="2020-10-01T00:00:00"/>
    <m/>
    <x v="0"/>
    <n v="2352"/>
    <n v="1881.6000000000001"/>
    <n v="2"/>
    <n v="2022"/>
    <n v="2352"/>
    <n v="0"/>
    <n v="0"/>
    <n v="0"/>
    <n v="0"/>
    <n v="0"/>
    <n v="0"/>
    <n v="0"/>
    <n v="0"/>
    <n v="0"/>
    <n v="0"/>
    <n v="0"/>
    <n v="0"/>
    <n v="0"/>
    <n v="52.85"/>
    <n v="0"/>
    <n v="384"/>
    <n v="0"/>
    <n v="0.09"/>
    <n v="0"/>
    <n v="0"/>
    <n v="0"/>
    <n v="0"/>
    <n v="384"/>
    <n v="940.8"/>
    <n v="0"/>
    <n v="0"/>
    <n v="7.0000000000000007E-2"/>
    <n v="0.1"/>
    <n v="0"/>
    <n v="0"/>
    <n v="0"/>
    <n v="0"/>
    <n v="0"/>
    <n v="141.12"/>
    <n v="0"/>
    <n v="198.25"/>
    <n v="0"/>
    <n v="0"/>
    <n v="0"/>
    <n v="0"/>
    <n v="0"/>
    <n v="0"/>
    <n v="125.6"/>
    <n v="0"/>
    <n v="0"/>
    <n v="0"/>
    <n v="0"/>
    <n v="0"/>
    <n v="0"/>
    <n v="0"/>
    <n v="0"/>
    <n v="0"/>
    <n v="192.38"/>
    <n v="845.05000000000007"/>
    <n v="999.00000000000045"/>
    <n v="382.06"/>
    <n v="0"/>
    <n v="9.75"/>
    <n v="7.7"/>
    <n v="397.08000000000004"/>
    <n v="2352"/>
    <n v="0"/>
    <n v="0"/>
    <n v="0"/>
    <n v="0"/>
    <n v="0"/>
    <n v="0"/>
    <n v="0"/>
    <n v="0"/>
    <n v="0"/>
    <n v="0"/>
    <n v="0"/>
    <n v="0"/>
    <n v="0"/>
    <n v="52.85"/>
    <n v="0"/>
    <n v="384"/>
    <n v="0"/>
    <n v="0.09"/>
    <n v="0"/>
    <n v="0"/>
    <n v="0"/>
    <n v="0"/>
    <n v="384"/>
    <n v="940.8"/>
    <n v="0"/>
    <n v="0"/>
    <n v="7.0000000000000007E-2"/>
    <n v="0.1"/>
    <n v="0"/>
    <n v="0"/>
    <n v="0"/>
    <n v="0"/>
    <n v="0"/>
    <n v="141.12"/>
    <n v="0"/>
    <n v="198.25"/>
    <n v="0"/>
    <n v="0"/>
    <n v="0"/>
    <n v="0"/>
    <n v="0"/>
    <n v="0"/>
    <n v="125.6"/>
    <n v="0"/>
    <n v="0"/>
    <n v="0"/>
    <n v="0"/>
    <n v="0"/>
    <n v="0"/>
    <n v="0"/>
    <n v="0"/>
    <n v="0"/>
    <n v="192.38"/>
    <n v="845.05000000000007"/>
    <n v="999.00000000000045"/>
    <n v="382.06"/>
    <n v="0"/>
    <n v="9.75"/>
    <n v="7.7"/>
    <n v="397.08000000000004"/>
    <n v="1925.0000000000005"/>
    <n v="1037.43"/>
    <n v="1039.47"/>
    <n v="4001.9000000000005"/>
    <n v="926"/>
    <n v="926"/>
  </r>
  <r>
    <x v="39"/>
    <m/>
    <n v="134"/>
    <n v="38409613867"/>
    <n v="20009"/>
    <s v="COMERCIAL"/>
    <n v="1"/>
    <n v="1"/>
    <n v="1"/>
    <s v="FIXO"/>
    <s v="DESPESA"/>
    <x v="14"/>
    <s v="COMERCIAL"/>
    <x v="16"/>
    <x v="4"/>
    <x v="0"/>
    <s v="EXTERNO"/>
    <x v="0"/>
    <d v="2014-01-20T00:00:00"/>
    <d v="2020-09-01T00:00:00"/>
    <m/>
    <x v="0"/>
    <n v="7423"/>
    <n v="5938.4000000000005"/>
    <n v="2"/>
    <n v="2022"/>
    <n v="7423"/>
    <n v="0"/>
    <n v="0"/>
    <n v="0"/>
    <n v="0"/>
    <n v="0"/>
    <n v="0"/>
    <n v="0"/>
    <n v="0"/>
    <n v="0"/>
    <n v="0"/>
    <n v="0"/>
    <n v="0"/>
    <n v="1319.63"/>
    <n v="166.91"/>
    <n v="0"/>
    <n v="594"/>
    <n v="0"/>
    <n v="0.25"/>
    <n v="0"/>
    <n v="0"/>
    <n v="0"/>
    <n v="0"/>
    <n v="594"/>
    <n v="2969.2"/>
    <n v="0"/>
    <n v="0"/>
    <n v="0.65"/>
    <n v="0.45"/>
    <n v="0"/>
    <n v="0"/>
    <n v="1187.02"/>
    <n v="0"/>
    <n v="0"/>
    <n v="0"/>
    <n v="0"/>
    <n v="828.38"/>
    <n v="0"/>
    <n v="0"/>
    <n v="217.14"/>
    <n v="0"/>
    <n v="0"/>
    <n v="0"/>
    <n v="0"/>
    <n v="50"/>
    <n v="16.760000000000002"/>
    <n v="16.760000000000002"/>
    <n v="0"/>
    <n v="299.27"/>
    <n v="119.16"/>
    <n v="0"/>
    <n v="0"/>
    <n v="0"/>
    <n v="607.19000000000005"/>
    <n v="2869.7050000000004"/>
    <n v="3205"/>
    <n v="855.64"/>
    <n v="33.520000000000003"/>
    <n v="9.75"/>
    <n v="7.7"/>
    <n v="0"/>
    <n v="7423"/>
    <n v="0"/>
    <n v="0"/>
    <n v="0"/>
    <n v="0"/>
    <n v="0"/>
    <n v="0"/>
    <n v="0"/>
    <n v="0"/>
    <n v="0"/>
    <n v="0"/>
    <n v="0"/>
    <n v="0"/>
    <n v="1319.63"/>
    <n v="166.91"/>
    <n v="0"/>
    <n v="594"/>
    <n v="0"/>
    <n v="0.25"/>
    <n v="0"/>
    <n v="0"/>
    <n v="0"/>
    <n v="0"/>
    <n v="594"/>
    <n v="2969.2"/>
    <n v="0"/>
    <n v="0"/>
    <n v="0.65"/>
    <n v="0.45"/>
    <n v="0"/>
    <n v="0"/>
    <n v="1187.02"/>
    <n v="0"/>
    <n v="0"/>
    <n v="0"/>
    <n v="0"/>
    <n v="828.38"/>
    <n v="0"/>
    <n v="0"/>
    <n v="217.14"/>
    <n v="0"/>
    <n v="0"/>
    <n v="0"/>
    <n v="0"/>
    <n v="50"/>
    <n v="16.760000000000002"/>
    <n v="16.760000000000002"/>
    <n v="0"/>
    <n v="299.27"/>
    <n v="119.16"/>
    <n v="0"/>
    <n v="0"/>
    <n v="0"/>
    <n v="607.19000000000005"/>
    <n v="2869.7050000000004"/>
    <n v="3205"/>
    <n v="855.64"/>
    <n v="33.520000000000003"/>
    <n v="9.75"/>
    <n v="7.7"/>
    <n v="0"/>
    <n v="5358"/>
    <n v="3476.8950000000004"/>
    <n v="1167.8200000000002"/>
    <n v="10002.715"/>
    <n v="2153"/>
    <n v="2153"/>
  </r>
  <r>
    <x v="40"/>
    <m/>
    <n v="136"/>
    <n v="17144047817"/>
    <n v="20017"/>
    <s v="MARKETING"/>
    <n v="1"/>
    <n v="1"/>
    <n v="1"/>
    <s v="FIXO"/>
    <s v="DESPESA"/>
    <x v="29"/>
    <s v="MARKETING"/>
    <x v="3"/>
    <x v="0"/>
    <x v="0"/>
    <s v="MORUMBI"/>
    <x v="0"/>
    <d v="2017-09-04T00:00:00"/>
    <d v="2020-12-01T00:00:00"/>
    <m/>
    <x v="0"/>
    <n v="5664"/>
    <n v="4531.2"/>
    <n v="2"/>
    <n v="2022"/>
    <n v="5664"/>
    <n v="0"/>
    <n v="0"/>
    <n v="0"/>
    <n v="0"/>
    <n v="0"/>
    <n v="0"/>
    <n v="0"/>
    <n v="0"/>
    <n v="0"/>
    <n v="0"/>
    <n v="0"/>
    <n v="0"/>
    <n v="0"/>
    <n v="127.33"/>
    <n v="0"/>
    <n v="704"/>
    <n v="0"/>
    <n v="0.3"/>
    <n v="0"/>
    <n v="0"/>
    <n v="0"/>
    <n v="0"/>
    <n v="704"/>
    <n v="2265.6"/>
    <n v="0"/>
    <n v="0"/>
    <n v="0.26"/>
    <n v="0.79"/>
    <n v="0"/>
    <n v="0"/>
    <n v="0"/>
    <n v="0"/>
    <n v="0"/>
    <n v="0"/>
    <n v="0"/>
    <n v="646.96"/>
    <n v="0"/>
    <n v="0"/>
    <n v="77.02"/>
    <n v="0"/>
    <n v="0"/>
    <n v="0"/>
    <n v="0"/>
    <n v="0"/>
    <n v="16.760000000000002"/>
    <n v="16.760000000000002"/>
    <n v="0"/>
    <n v="299.27"/>
    <n v="26.21"/>
    <n v="0"/>
    <n v="0"/>
    <n v="0"/>
    <n v="463.3"/>
    <n v="2204.5600000000004"/>
    <n v="2441.9999999999995"/>
    <n v="855.64"/>
    <n v="33.520000000000003"/>
    <n v="9.75"/>
    <n v="7.7"/>
    <n v="0"/>
    <n v="5664"/>
    <n v="0"/>
    <n v="0"/>
    <n v="0"/>
    <n v="0"/>
    <n v="0"/>
    <n v="0"/>
    <n v="0"/>
    <n v="0"/>
    <n v="0"/>
    <n v="0"/>
    <n v="0"/>
    <n v="0"/>
    <n v="0"/>
    <n v="127.33"/>
    <n v="0"/>
    <n v="704"/>
    <n v="0"/>
    <n v="0.3"/>
    <n v="0"/>
    <n v="0"/>
    <n v="0"/>
    <n v="0"/>
    <n v="704"/>
    <n v="2265.6"/>
    <n v="0"/>
    <n v="0"/>
    <n v="0.26"/>
    <n v="0.79"/>
    <n v="0"/>
    <n v="0"/>
    <n v="0"/>
    <n v="0"/>
    <n v="0"/>
    <n v="0"/>
    <n v="0"/>
    <n v="646.96"/>
    <n v="0"/>
    <n v="0"/>
    <n v="77.02"/>
    <n v="0"/>
    <n v="0"/>
    <n v="0"/>
    <n v="0"/>
    <n v="0"/>
    <n v="16.760000000000002"/>
    <n v="16.760000000000002"/>
    <n v="0"/>
    <n v="299.27"/>
    <n v="26.21"/>
    <n v="0"/>
    <n v="0"/>
    <n v="0"/>
    <n v="463.3"/>
    <n v="2204.5600000000004"/>
    <n v="2441.9999999999995"/>
    <n v="855.64"/>
    <n v="33.520000000000003"/>
    <n v="9.75"/>
    <n v="7.7"/>
    <n v="0"/>
    <n v="4283"/>
    <n v="2667.8600000000006"/>
    <n v="1277.8200000000002"/>
    <n v="8228.68"/>
    <n v="1841"/>
    <n v="1841"/>
  </r>
  <r>
    <x v="41"/>
    <m/>
    <n v="137"/>
    <n v="40506372863"/>
    <n v="20024"/>
    <s v="PROSIMULADOR"/>
    <n v="1"/>
    <n v="1"/>
    <n v="1"/>
    <s v="FIXO"/>
    <s v="DESPESA"/>
    <x v="23"/>
    <s v="SUPORTE ATENDIMENTO"/>
    <x v="2"/>
    <x v="1"/>
    <x v="0"/>
    <s v="MORUMBI"/>
    <x v="0"/>
    <d v="2019-02-04T00:00:00"/>
    <d v="2020-09-01T00:00:00"/>
    <m/>
    <x v="0"/>
    <n v="2396"/>
    <n v="1916.8000000000002"/>
    <n v="2"/>
    <n v="2022"/>
    <n v="2396"/>
    <n v="0"/>
    <n v="0"/>
    <n v="0"/>
    <n v="0"/>
    <n v="0"/>
    <n v="0"/>
    <n v="0"/>
    <n v="0"/>
    <n v="0"/>
    <n v="3.7"/>
    <n v="15.42"/>
    <n v="0"/>
    <n v="0"/>
    <n v="53.87"/>
    <n v="0"/>
    <n v="384"/>
    <n v="490"/>
    <n v="0.89"/>
    <n v="0"/>
    <n v="0"/>
    <n v="0"/>
    <n v="0"/>
    <n v="384"/>
    <n v="958.4"/>
    <n v="0"/>
    <n v="0"/>
    <n v="0.43"/>
    <n v="0.28000000000000003"/>
    <n v="0"/>
    <n v="0"/>
    <n v="0"/>
    <n v="0"/>
    <n v="0"/>
    <n v="143.76"/>
    <n v="0"/>
    <n v="205.27"/>
    <n v="0"/>
    <n v="0"/>
    <n v="0"/>
    <n v="0"/>
    <n v="0"/>
    <n v="0"/>
    <n v="195.98"/>
    <n v="0"/>
    <n v="16.760000000000002"/>
    <n v="0"/>
    <n v="0"/>
    <n v="0"/>
    <n v="0"/>
    <n v="0"/>
    <n v="0"/>
    <n v="0"/>
    <n v="197.51"/>
    <n v="864.17000000000007"/>
    <n v="1438.9999999999995"/>
    <n v="382.06"/>
    <n v="16.760000000000002"/>
    <n v="9.75"/>
    <n v="7.7"/>
    <n v="397.08000000000004"/>
    <n v="2396"/>
    <n v="0"/>
    <n v="0"/>
    <n v="0"/>
    <n v="0"/>
    <n v="0"/>
    <n v="0"/>
    <n v="0"/>
    <n v="0"/>
    <n v="0"/>
    <n v="3.7"/>
    <n v="15.42"/>
    <n v="0"/>
    <n v="0"/>
    <n v="53.87"/>
    <n v="0"/>
    <n v="384"/>
    <n v="490"/>
    <n v="0.89"/>
    <n v="0"/>
    <n v="0"/>
    <n v="0"/>
    <n v="0"/>
    <n v="384"/>
    <n v="958.4"/>
    <n v="0"/>
    <n v="0"/>
    <n v="0.43"/>
    <n v="0.28000000000000003"/>
    <n v="0"/>
    <n v="0"/>
    <n v="0"/>
    <n v="0"/>
    <n v="0"/>
    <n v="143.76"/>
    <n v="0"/>
    <n v="205.27"/>
    <n v="0"/>
    <n v="0"/>
    <n v="0"/>
    <n v="0"/>
    <n v="0"/>
    <n v="0"/>
    <n v="195.98"/>
    <n v="0"/>
    <n v="16.760000000000002"/>
    <n v="0"/>
    <n v="0"/>
    <n v="0"/>
    <n v="0"/>
    <n v="0"/>
    <n v="0"/>
    <n v="0"/>
    <n v="197.51"/>
    <n v="864.17000000000007"/>
    <n v="1438.9999999999995"/>
    <n v="382.06"/>
    <n v="16.760000000000002"/>
    <n v="9.75"/>
    <n v="7.7"/>
    <n v="397.08000000000004"/>
    <n v="2379.9999999999995"/>
    <n v="1061.68"/>
    <n v="1036.83"/>
    <n v="4478.5099999999993"/>
    <n v="941"/>
    <n v="941"/>
  </r>
  <r>
    <x v="42"/>
    <n v="1"/>
    <n v="186"/>
    <n v="44340635880"/>
    <n v="20003"/>
    <s v="ADMINISTRATIVO"/>
    <n v="1"/>
    <n v="1"/>
    <n v="1"/>
    <s v="FIXO"/>
    <s v="DESPESA"/>
    <x v="5"/>
    <s v="ADMINISTRATIVO"/>
    <x v="5"/>
    <x v="3"/>
    <x v="0"/>
    <s v="MORUMBI"/>
    <x v="0"/>
    <d v="2021-09-01T00:00:00"/>
    <s v="N/A"/>
    <m/>
    <x v="0"/>
    <n v="2919"/>
    <n v="2335.2000000000003"/>
    <n v="2"/>
    <n v="2022"/>
    <n v="2919"/>
    <n v="0"/>
    <n v="0"/>
    <n v="0"/>
    <n v="0"/>
    <n v="0"/>
    <n v="0"/>
    <n v="0"/>
    <n v="0"/>
    <n v="0"/>
    <n v="0"/>
    <n v="0"/>
    <n v="0"/>
    <n v="0"/>
    <n v="0"/>
    <n v="0"/>
    <n v="704"/>
    <n v="0"/>
    <n v="0.7"/>
    <n v="0"/>
    <n v="0"/>
    <n v="0"/>
    <n v="0"/>
    <n v="704"/>
    <n v="1167.5999999999999"/>
    <n v="0"/>
    <n v="0"/>
    <n v="0.99"/>
    <n v="0.94"/>
    <n v="0"/>
    <n v="0"/>
    <n v="0"/>
    <n v="0"/>
    <n v="0"/>
    <n v="169.38"/>
    <n v="0"/>
    <n v="259.27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233.52"/>
    <n v="1061.9949999999999"/>
    <n v="1287.9999999999995"/>
    <n v="427.82"/>
    <n v="33.520000000000003"/>
    <n v="9.75"/>
    <n v="7.7"/>
    <n v="402.66"/>
    <n v="2919"/>
    <n v="0"/>
    <n v="0"/>
    <n v="0"/>
    <n v="0"/>
    <n v="0"/>
    <n v="0"/>
    <n v="0"/>
    <n v="0"/>
    <n v="0"/>
    <n v="0"/>
    <n v="0"/>
    <n v="0"/>
    <n v="0"/>
    <n v="0"/>
    <n v="0"/>
    <n v="704"/>
    <n v="0"/>
    <n v="0.7"/>
    <n v="0"/>
    <n v="0"/>
    <n v="0"/>
    <n v="0"/>
    <n v="704"/>
    <n v="1167.5999999999999"/>
    <n v="0"/>
    <n v="0"/>
    <n v="0.99"/>
    <n v="0.94"/>
    <n v="0"/>
    <n v="0"/>
    <n v="0"/>
    <n v="0"/>
    <n v="0"/>
    <n v="169.38"/>
    <n v="0"/>
    <n v="259.27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233.52"/>
    <n v="1061.9949999999999"/>
    <n v="1287.9999999999995"/>
    <n v="427.82"/>
    <n v="33.520000000000003"/>
    <n v="9.75"/>
    <n v="7.7"/>
    <n v="402.66"/>
    <n v="2403.9999999999995"/>
    <n v="1295.5149999999999"/>
    <n v="1382.55"/>
    <n v="5082.0649999999996"/>
    <n v="1116"/>
    <n v="1116"/>
  </r>
  <r>
    <x v="43"/>
    <m/>
    <n v="138"/>
    <n v="16165761895"/>
    <n v="20009"/>
    <s v="COMERCIAL"/>
    <n v="1"/>
    <n v="1"/>
    <n v="1"/>
    <s v="FIXO"/>
    <s v="DESPESA"/>
    <x v="30"/>
    <s v="COMERCIAL"/>
    <x v="12"/>
    <x v="4"/>
    <x v="0"/>
    <s v="MORUMBI"/>
    <x v="0"/>
    <d v="2013-05-14T00:00:00"/>
    <d v="2019-04-01T00:00:00"/>
    <m/>
    <x v="0"/>
    <n v="10688"/>
    <n v="8550.4"/>
    <n v="2"/>
    <n v="2022"/>
    <n v="10688"/>
    <n v="0"/>
    <n v="0"/>
    <n v="0"/>
    <n v="0"/>
    <n v="0"/>
    <n v="0"/>
    <n v="0"/>
    <n v="0"/>
    <n v="0"/>
    <n v="0"/>
    <n v="0"/>
    <n v="0"/>
    <n v="0"/>
    <n v="240.35"/>
    <n v="0"/>
    <n v="704"/>
    <n v="0"/>
    <n v="0.11"/>
    <n v="0"/>
    <n v="0"/>
    <n v="0"/>
    <n v="0"/>
    <n v="704"/>
    <n v="4275.2"/>
    <n v="0"/>
    <n v="0"/>
    <n v="0.61"/>
    <n v="0.06"/>
    <n v="0"/>
    <n v="0"/>
    <n v="0"/>
    <n v="0"/>
    <n v="0"/>
    <n v="0"/>
    <n v="0"/>
    <n v="828.38"/>
    <n v="0"/>
    <n v="0"/>
    <n v="732.45"/>
    <n v="0"/>
    <n v="0"/>
    <n v="0"/>
    <n v="0"/>
    <n v="50"/>
    <n v="16.760000000000002"/>
    <n v="0"/>
    <n v="0"/>
    <n v="0"/>
    <n v="0"/>
    <n v="0"/>
    <n v="0"/>
    <n v="0"/>
    <n v="874.26"/>
    <n v="3767.5800000000004"/>
    <n v="5025.0000000000009"/>
    <n v="0"/>
    <n v="16.760000000000002"/>
    <n v="9.75"/>
    <n v="7.7"/>
    <n v="0"/>
    <n v="10688"/>
    <n v="0"/>
    <n v="0"/>
    <n v="0"/>
    <n v="0"/>
    <n v="0"/>
    <n v="0"/>
    <n v="0"/>
    <n v="0"/>
    <n v="0"/>
    <n v="0"/>
    <n v="0"/>
    <n v="0"/>
    <n v="0"/>
    <n v="240.35"/>
    <n v="0"/>
    <n v="704"/>
    <n v="0"/>
    <n v="0.11"/>
    <n v="0"/>
    <n v="0"/>
    <n v="0"/>
    <n v="0"/>
    <n v="704"/>
    <n v="4275.2"/>
    <n v="0"/>
    <n v="0"/>
    <n v="0.61"/>
    <n v="0.06"/>
    <n v="0"/>
    <n v="0"/>
    <n v="0"/>
    <n v="0"/>
    <n v="0"/>
    <n v="0"/>
    <n v="0"/>
    <n v="828.38"/>
    <n v="0"/>
    <n v="0"/>
    <n v="732.45"/>
    <n v="0"/>
    <n v="0"/>
    <n v="0"/>
    <n v="0"/>
    <n v="50"/>
    <n v="16.760000000000002"/>
    <n v="0"/>
    <n v="0"/>
    <n v="0"/>
    <n v="0"/>
    <n v="0"/>
    <n v="0"/>
    <n v="0"/>
    <n v="874.26"/>
    <n v="3767.5800000000004"/>
    <n v="5025.0000000000009"/>
    <n v="0"/>
    <n v="16.760000000000002"/>
    <n v="9.75"/>
    <n v="7.7"/>
    <n v="0"/>
    <n v="7996.0000000000009"/>
    <n v="4641.84"/>
    <n v="721.45"/>
    <n v="13359.29"/>
    <n v="2971"/>
    <n v="2971"/>
  </r>
  <r>
    <x v="44"/>
    <m/>
    <n v="139"/>
    <n v="52026379858"/>
    <n v="20017"/>
    <s v="MARKETING"/>
    <n v="1"/>
    <n v="1"/>
    <n v="1"/>
    <s v="FIXO"/>
    <s v="DESPESA"/>
    <x v="31"/>
    <s v="MARKETING"/>
    <x v="17"/>
    <x v="6"/>
    <x v="0"/>
    <s v="MORUMBI"/>
    <x v="0"/>
    <d v="2020-09-21T00:00:00"/>
    <s v="N/A"/>
    <m/>
    <x v="0"/>
    <n v="1676"/>
    <n v="1340.8000000000002"/>
    <n v="2"/>
    <n v="2022"/>
    <n v="1676"/>
    <n v="0"/>
    <n v="0"/>
    <n v="0"/>
    <n v="0"/>
    <n v="0"/>
    <n v="0"/>
    <n v="0"/>
    <n v="0"/>
    <n v="0"/>
    <n v="0"/>
    <n v="0"/>
    <n v="0"/>
    <n v="0"/>
    <n v="9.8000000000000007"/>
    <n v="0"/>
    <n v="704"/>
    <n v="0"/>
    <n v="0.56999999999999995"/>
    <n v="0"/>
    <n v="0"/>
    <n v="0"/>
    <n v="0"/>
    <n v="704"/>
    <n v="670.4"/>
    <n v="0"/>
    <n v="0"/>
    <n v="0.6"/>
    <n v="0.81"/>
    <n v="0"/>
    <n v="0"/>
    <n v="0"/>
    <n v="0"/>
    <n v="0"/>
    <n v="91.26"/>
    <n v="0"/>
    <n v="133.54"/>
    <n v="0"/>
    <n v="0"/>
    <n v="0"/>
    <n v="0"/>
    <n v="0"/>
    <n v="0"/>
    <n v="0"/>
    <n v="0"/>
    <n v="16.760000000000002"/>
    <n v="0"/>
    <n v="0"/>
    <n v="0"/>
    <n v="0"/>
    <n v="0"/>
    <n v="0"/>
    <n v="0"/>
    <n v="134.86000000000001"/>
    <n v="594.44000000000005"/>
    <n v="773.00000000000045"/>
    <n v="382.06"/>
    <n v="16.760000000000002"/>
    <n v="9.75"/>
    <n v="7.7"/>
    <n v="389.79"/>
    <n v="1676"/>
    <n v="0"/>
    <n v="0"/>
    <n v="0"/>
    <n v="0"/>
    <n v="0"/>
    <n v="0"/>
    <n v="0"/>
    <n v="0"/>
    <n v="0"/>
    <n v="0"/>
    <n v="0"/>
    <n v="0"/>
    <n v="0"/>
    <n v="9.8000000000000007"/>
    <n v="0"/>
    <n v="704"/>
    <n v="0"/>
    <n v="0.56999999999999995"/>
    <n v="0"/>
    <n v="0"/>
    <n v="0"/>
    <n v="0"/>
    <n v="704"/>
    <n v="670.4"/>
    <n v="0"/>
    <n v="0"/>
    <n v="0.6"/>
    <n v="0.81"/>
    <n v="0"/>
    <n v="0"/>
    <n v="0"/>
    <n v="0"/>
    <n v="0"/>
    <n v="91.26"/>
    <n v="0"/>
    <n v="133.54"/>
    <n v="0"/>
    <n v="0"/>
    <n v="0"/>
    <n v="0"/>
    <n v="0"/>
    <n v="0"/>
    <n v="0"/>
    <n v="0"/>
    <n v="16.760000000000002"/>
    <n v="0"/>
    <n v="0"/>
    <n v="0"/>
    <n v="0"/>
    <n v="0"/>
    <n v="0"/>
    <n v="0"/>
    <n v="134.86000000000001"/>
    <n v="594.44000000000005"/>
    <n v="773.00000000000045"/>
    <n v="382.06"/>
    <n v="16.760000000000002"/>
    <n v="9.75"/>
    <n v="7.7"/>
    <n v="389.79"/>
    <n v="1444.0000000000005"/>
    <n v="729.30000000000007"/>
    <n v="1402.04"/>
    <n v="3575.3400000000006"/>
    <n v="671"/>
    <n v="671"/>
  </r>
  <r>
    <x v="45"/>
    <m/>
    <n v="140"/>
    <n v="47526576860"/>
    <n v="20007"/>
    <s v="JURIDICO"/>
    <n v="1"/>
    <n v="1"/>
    <n v="1"/>
    <s v="FIXO"/>
    <s v="DESPESA"/>
    <x v="32"/>
    <s v="JURIDICO"/>
    <x v="18"/>
    <x v="7"/>
    <x v="0"/>
    <s v="MORUMBI"/>
    <x v="0"/>
    <d v="2020-11-10T00:00:00"/>
    <d v="2020-11-01T00:00:00"/>
    <m/>
    <x v="0"/>
    <n v="2892"/>
    <n v="2313.6"/>
    <n v="2"/>
    <n v="2022"/>
    <n v="2892"/>
    <n v="0"/>
    <n v="0"/>
    <n v="0"/>
    <n v="0"/>
    <n v="0"/>
    <n v="0"/>
    <n v="0"/>
    <n v="0"/>
    <n v="0"/>
    <n v="0"/>
    <n v="0"/>
    <n v="0"/>
    <n v="0"/>
    <n v="11.32"/>
    <n v="0"/>
    <n v="704"/>
    <n v="0"/>
    <n v="0.92"/>
    <n v="0"/>
    <n v="0"/>
    <n v="0"/>
    <n v="0"/>
    <n v="704"/>
    <n v="1156.8"/>
    <n v="0"/>
    <n v="0"/>
    <n v="0.2"/>
    <n v="0.08"/>
    <n v="0"/>
    <n v="0"/>
    <n v="0"/>
    <n v="0"/>
    <n v="0"/>
    <n v="125.58"/>
    <n v="0"/>
    <n v="257.39"/>
    <n v="0"/>
    <n v="0"/>
    <n v="0"/>
    <n v="0"/>
    <n v="0"/>
    <n v="0"/>
    <n v="0"/>
    <n v="0"/>
    <n v="16.760000000000002"/>
    <n v="0"/>
    <n v="0"/>
    <n v="0"/>
    <n v="43.43"/>
    <n v="0"/>
    <n v="0"/>
    <n v="0"/>
    <n v="232.26"/>
    <n v="1052.69"/>
    <n v="1304.0000000000005"/>
    <n v="427.82"/>
    <n v="16.760000000000002"/>
    <n v="9.75"/>
    <n v="7.7"/>
    <n v="130.30000000000001"/>
    <n v="2892"/>
    <n v="0"/>
    <n v="0"/>
    <n v="0"/>
    <n v="0"/>
    <n v="0"/>
    <n v="0"/>
    <n v="0"/>
    <n v="0"/>
    <n v="0"/>
    <n v="0"/>
    <n v="0"/>
    <n v="0"/>
    <n v="0"/>
    <n v="11.32"/>
    <n v="0"/>
    <n v="704"/>
    <n v="0"/>
    <n v="0.92"/>
    <n v="0"/>
    <n v="0"/>
    <n v="0"/>
    <n v="0"/>
    <n v="704"/>
    <n v="1156.8"/>
    <n v="0"/>
    <n v="0"/>
    <n v="0.2"/>
    <n v="0.08"/>
    <n v="0"/>
    <n v="0"/>
    <n v="0"/>
    <n v="0"/>
    <n v="0"/>
    <n v="125.58"/>
    <n v="0"/>
    <n v="257.39"/>
    <n v="0"/>
    <n v="0"/>
    <n v="0"/>
    <n v="0"/>
    <n v="0"/>
    <n v="0"/>
    <n v="0"/>
    <n v="0"/>
    <n v="16.760000000000002"/>
    <n v="0"/>
    <n v="0"/>
    <n v="0"/>
    <n v="43.43"/>
    <n v="0"/>
    <n v="0"/>
    <n v="0"/>
    <n v="232.26"/>
    <n v="1052.69"/>
    <n v="1304.0000000000005"/>
    <n v="427.82"/>
    <n v="16.760000000000002"/>
    <n v="9.75"/>
    <n v="7.7"/>
    <n v="130.30000000000001"/>
    <n v="2461.0000000000005"/>
    <n v="1284.95"/>
    <n v="1153.99"/>
    <n v="4899.9400000000005"/>
    <n v="1157"/>
    <n v="1157"/>
  </r>
  <r>
    <x v="46"/>
    <n v="2"/>
    <n v="163"/>
    <n v="22469685850"/>
    <n v="200176"/>
    <s v="COMERCIAL INSIDE SALES"/>
    <n v="1"/>
    <n v="1"/>
    <n v="1"/>
    <s v="FIXO"/>
    <s v="DESPESA"/>
    <x v="8"/>
    <s v="COMERCIAL"/>
    <x v="8"/>
    <x v="4"/>
    <x v="0"/>
    <s v="MORUMBI"/>
    <x v="0"/>
    <d v="2021-03-01T00:00:00"/>
    <s v="N/A"/>
    <d v="2022-02-07T00:00:00"/>
    <x v="2"/>
    <n v="2712"/>
    <n v="2169.6"/>
    <n v="2"/>
    <n v="2022"/>
    <n v="2712"/>
    <n v="0"/>
    <n v="0"/>
    <n v="0"/>
    <n v="0"/>
    <n v="0"/>
    <n v="0"/>
    <n v="0"/>
    <n v="0"/>
    <n v="0"/>
    <n v="0"/>
    <n v="0"/>
    <n v="0"/>
    <n v="0"/>
    <n v="0"/>
    <n v="0"/>
    <n v="704"/>
    <n v="0"/>
    <n v="0.66"/>
    <n v="0"/>
    <n v="0"/>
    <n v="0"/>
    <n v="0"/>
    <n v="704"/>
    <n v="1084.8"/>
    <n v="0"/>
    <n v="0"/>
    <n v="0.96"/>
    <n v="0.47"/>
    <n v="0"/>
    <n v="0"/>
    <n v="0"/>
    <n v="0"/>
    <n v="0"/>
    <n v="0"/>
    <n v="0"/>
    <n v="234.43"/>
    <n v="0"/>
    <n v="0"/>
    <n v="0"/>
    <n v="0"/>
    <n v="0"/>
    <n v="0"/>
    <n v="0"/>
    <n v="0"/>
    <n v="0"/>
    <n v="0"/>
    <n v="0"/>
    <n v="0"/>
    <n v="0"/>
    <n v="0"/>
    <n v="0"/>
    <n v="0"/>
    <n v="216.96"/>
    <n v="980.23"/>
    <n v="1391.9999999999998"/>
    <n v="0"/>
    <n v="0"/>
    <n v="9.75"/>
    <n v="7.7"/>
    <n v="0"/>
    <n v="2712"/>
    <n v="0"/>
    <n v="0"/>
    <n v="0"/>
    <n v="0"/>
    <n v="0"/>
    <n v="0"/>
    <n v="0"/>
    <n v="0"/>
    <n v="0"/>
    <n v="0"/>
    <n v="0"/>
    <n v="0"/>
    <n v="0"/>
    <n v="0"/>
    <n v="0"/>
    <n v="704"/>
    <n v="0"/>
    <n v="0.66"/>
    <n v="0"/>
    <n v="0"/>
    <n v="0"/>
    <n v="0"/>
    <n v="704"/>
    <n v="1084.8"/>
    <n v="0"/>
    <n v="0"/>
    <n v="0.96"/>
    <n v="0.47"/>
    <n v="0"/>
    <n v="0"/>
    <n v="0"/>
    <n v="0"/>
    <n v="0"/>
    <n v="0"/>
    <n v="0"/>
    <n v="234.43"/>
    <n v="0"/>
    <n v="0"/>
    <n v="0"/>
    <n v="0"/>
    <n v="0"/>
    <n v="0"/>
    <n v="0"/>
    <n v="0"/>
    <n v="0"/>
    <n v="0"/>
    <n v="0"/>
    <n v="0"/>
    <n v="0"/>
    <n v="0"/>
    <n v="0"/>
    <n v="0"/>
    <n v="216.96"/>
    <n v="980.23"/>
    <n v="1391.9999999999998"/>
    <n v="0"/>
    <n v="0"/>
    <n v="9.75"/>
    <n v="7.7"/>
    <n v="0"/>
    <n v="2443"/>
    <n v="1197.19"/>
    <n v="721.45"/>
    <n v="4361.6400000000003"/>
    <n v="1051"/>
    <n v="1051"/>
  </r>
  <r>
    <x v="47"/>
    <m/>
    <n v="141"/>
    <n v="35361233846"/>
    <n v="20024"/>
    <s v="PROSIMULADOR"/>
    <n v="1"/>
    <n v="1"/>
    <n v="1"/>
    <s v="FIXO"/>
    <s v="DESPESA"/>
    <x v="2"/>
    <s v="SUPORTE ATENDIMENTO"/>
    <x v="2"/>
    <x v="1"/>
    <x v="0"/>
    <s v="MORUMBI"/>
    <x v="0"/>
    <s v="01/09/2020"/>
    <s v="N/A"/>
    <m/>
    <x v="0"/>
    <n v="1684"/>
    <n v="987.94400000000007"/>
    <n v="2"/>
    <n v="2022"/>
    <n v="1234.93"/>
    <n v="0"/>
    <n v="0"/>
    <n v="0"/>
    <n v="0"/>
    <n v="0"/>
    <n v="0"/>
    <n v="0"/>
    <n v="0"/>
    <n v="0"/>
    <n v="0"/>
    <n v="0"/>
    <n v="0"/>
    <n v="1377.94"/>
    <n v="13.06"/>
    <n v="0"/>
    <n v="384"/>
    <n v="0"/>
    <n v="0.51"/>
    <n v="0"/>
    <n v="0"/>
    <n v="0"/>
    <n v="0"/>
    <n v="384"/>
    <n v="493.97"/>
    <n v="0"/>
    <n v="0"/>
    <n v="0.03"/>
    <n v="0.35"/>
    <n v="0"/>
    <n v="0"/>
    <n v="1205.04"/>
    <n v="49.930000000000007"/>
    <n v="0"/>
    <n v="101.04"/>
    <n v="0"/>
    <n v="99.32"/>
    <n v="0"/>
    <n v="0"/>
    <n v="0"/>
    <n v="0"/>
    <n v="0"/>
    <n v="0"/>
    <n v="0"/>
    <n v="0"/>
    <n v="16.760000000000002"/>
    <n v="0"/>
    <n v="0"/>
    <n v="0"/>
    <n v="0"/>
    <n v="0"/>
    <n v="0"/>
    <n v="0"/>
    <n v="148.82"/>
    <n v="438.92575000000005"/>
    <n v="660"/>
    <n v="0"/>
    <n v="16.760000000000002"/>
    <n v="9.75"/>
    <n v="7.7"/>
    <n v="310.09000000000003"/>
    <n v="1234.93"/>
    <n v="0"/>
    <n v="0"/>
    <n v="0"/>
    <n v="0"/>
    <n v="0"/>
    <n v="0"/>
    <n v="0"/>
    <n v="0"/>
    <n v="0"/>
    <n v="0"/>
    <n v="0"/>
    <n v="0"/>
    <n v="1377.94"/>
    <n v="13.06"/>
    <n v="0"/>
    <n v="384"/>
    <n v="0"/>
    <n v="0.51"/>
    <n v="0"/>
    <n v="0"/>
    <n v="0"/>
    <n v="0"/>
    <n v="384"/>
    <n v="493.97"/>
    <n v="0"/>
    <n v="0"/>
    <n v="0.03"/>
    <n v="0.35"/>
    <n v="0"/>
    <n v="0"/>
    <n v="1205.04"/>
    <n v="49.930000000000007"/>
    <n v="0"/>
    <n v="101.04"/>
    <n v="0"/>
    <n v="99.32"/>
    <n v="0"/>
    <n v="0"/>
    <n v="0"/>
    <n v="0"/>
    <n v="0"/>
    <n v="0"/>
    <n v="0"/>
    <n v="0"/>
    <n v="16.760000000000002"/>
    <n v="0"/>
    <n v="0"/>
    <n v="0"/>
    <n v="0"/>
    <n v="0"/>
    <n v="0"/>
    <n v="0"/>
    <n v="148.82"/>
    <n v="438.92575000000005"/>
    <n v="660"/>
    <n v="0"/>
    <n v="16.760000000000002"/>
    <n v="9.75"/>
    <n v="7.7"/>
    <n v="310.09000000000003"/>
    <n v="1154"/>
    <n v="587.74575000000004"/>
    <n v="610.5"/>
    <n v="2352.24575"/>
    <n v="494"/>
    <n v="494"/>
  </r>
  <r>
    <x v="48"/>
    <m/>
    <n v="142"/>
    <n v="46809861823"/>
    <n v="20024"/>
    <s v="PROSIMULADOR"/>
    <n v="1"/>
    <n v="1"/>
    <n v="1"/>
    <s v="FIXO"/>
    <s v="CUSTO"/>
    <x v="2"/>
    <s v="SUPORTE ATENDIMENTO"/>
    <x v="2"/>
    <x v="1"/>
    <x v="0"/>
    <s v="MORUMBI"/>
    <x v="0"/>
    <d v="2020-12-01T00:00:00"/>
    <s v="N/A"/>
    <m/>
    <x v="0"/>
    <n v="1662"/>
    <n v="1329.6000000000001"/>
    <n v="2"/>
    <n v="2022"/>
    <n v="1662"/>
    <n v="0"/>
    <n v="0"/>
    <n v="0"/>
    <n v="0"/>
    <n v="0"/>
    <n v="0"/>
    <n v="0"/>
    <n v="0"/>
    <n v="0"/>
    <n v="18.75"/>
    <n v="78.11"/>
    <n v="0"/>
    <n v="0"/>
    <n v="3.27"/>
    <n v="0"/>
    <n v="384"/>
    <n v="0"/>
    <n v="0.27"/>
    <n v="0"/>
    <n v="0"/>
    <n v="0"/>
    <n v="0"/>
    <n v="384"/>
    <n v="664.8"/>
    <n v="0"/>
    <n v="0"/>
    <n v="0.2"/>
    <n v="0.51"/>
    <n v="0"/>
    <n v="0"/>
    <n v="0"/>
    <n v="0"/>
    <n v="0"/>
    <n v="99.72"/>
    <n v="0"/>
    <n v="140.41"/>
    <n v="0"/>
    <n v="0"/>
    <n v="0"/>
    <n v="0"/>
    <n v="0"/>
    <n v="0"/>
    <n v="0"/>
    <n v="0"/>
    <n v="16.760000000000002"/>
    <n v="0"/>
    <n v="0"/>
    <n v="0"/>
    <n v="0"/>
    <n v="0"/>
    <n v="0"/>
    <n v="0"/>
    <n v="140.97"/>
    <n v="597.46"/>
    <n v="840"/>
    <n v="382.06"/>
    <n v="16.760000000000002"/>
    <n v="9.75"/>
    <n v="7.7"/>
    <n v="403.40999999999997"/>
    <n v="1662"/>
    <n v="0"/>
    <n v="0"/>
    <n v="0"/>
    <n v="0"/>
    <n v="0"/>
    <n v="0"/>
    <n v="0"/>
    <n v="0"/>
    <n v="0"/>
    <n v="18.75"/>
    <n v="78.11"/>
    <n v="0"/>
    <n v="0"/>
    <n v="3.27"/>
    <n v="0"/>
    <n v="384"/>
    <n v="0"/>
    <n v="0.27"/>
    <n v="0"/>
    <n v="0"/>
    <n v="0"/>
    <n v="0"/>
    <n v="384"/>
    <n v="664.8"/>
    <n v="0"/>
    <n v="0"/>
    <n v="0.2"/>
    <n v="0.51"/>
    <n v="0"/>
    <n v="0"/>
    <n v="0"/>
    <n v="0"/>
    <n v="0"/>
    <n v="99.72"/>
    <n v="0"/>
    <n v="140.41"/>
    <n v="0"/>
    <n v="0"/>
    <n v="0"/>
    <n v="0"/>
    <n v="0"/>
    <n v="0"/>
    <n v="0"/>
    <n v="0"/>
    <n v="16.760000000000002"/>
    <n v="0"/>
    <n v="0"/>
    <n v="0"/>
    <n v="0"/>
    <n v="0"/>
    <n v="0"/>
    <n v="0"/>
    <n v="140.97"/>
    <n v="597.46"/>
    <n v="840"/>
    <n v="382.06"/>
    <n v="16.760000000000002"/>
    <n v="9.75"/>
    <n v="7.7"/>
    <n v="403.40999999999997"/>
    <n v="1505"/>
    <n v="738.43000000000006"/>
    <n v="1087.1999999999998"/>
    <n v="3330.63"/>
    <n v="665"/>
    <n v="665"/>
  </r>
  <r>
    <x v="49"/>
    <m/>
    <n v="81"/>
    <n v="42356414843"/>
    <n v="200142"/>
    <s v="SUPORTE PRODUTOS"/>
    <n v="1"/>
    <n v="1"/>
    <n v="1"/>
    <s v="FIXO"/>
    <s v="DESPESA"/>
    <x v="33"/>
    <s v="SUPORTE ATENDIMENTO"/>
    <x v="7"/>
    <x v="1"/>
    <x v="0"/>
    <s v="MORUMBI"/>
    <x v="0"/>
    <d v="2019-06-10T00:00:00"/>
    <d v="2021-07-01T00:00:00"/>
    <m/>
    <x v="0"/>
    <n v="3208"/>
    <n v="2566.4"/>
    <n v="2"/>
    <n v="2022"/>
    <n v="3208"/>
    <n v="0"/>
    <n v="0"/>
    <n v="0"/>
    <n v="0"/>
    <n v="0"/>
    <n v="0"/>
    <n v="0"/>
    <n v="0"/>
    <n v="0"/>
    <n v="0"/>
    <n v="0"/>
    <n v="0"/>
    <n v="0"/>
    <n v="53.3"/>
    <n v="0"/>
    <n v="704"/>
    <n v="490"/>
    <n v="0.65"/>
    <n v="0"/>
    <n v="0"/>
    <n v="0"/>
    <n v="0"/>
    <n v="704"/>
    <n v="1283.2"/>
    <n v="0"/>
    <n v="0"/>
    <n v="0.39"/>
    <n v="0.01"/>
    <n v="0"/>
    <n v="0"/>
    <n v="0"/>
    <n v="0"/>
    <n v="0"/>
    <n v="192.48"/>
    <n v="0"/>
    <n v="300.35000000000002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260.89999999999998"/>
    <n v="1182.5500000000002"/>
    <n v="1941.9999999999995"/>
    <n v="427.82"/>
    <n v="33.520000000000003"/>
    <n v="9.75"/>
    <n v="7.7"/>
    <n v="397.08000000000004"/>
    <n v="3208"/>
    <n v="0"/>
    <n v="0"/>
    <n v="0"/>
    <n v="0"/>
    <n v="0"/>
    <n v="0"/>
    <n v="0"/>
    <n v="0"/>
    <n v="0"/>
    <n v="0"/>
    <n v="0"/>
    <n v="0"/>
    <n v="0"/>
    <n v="53.3"/>
    <n v="0"/>
    <n v="704"/>
    <n v="490"/>
    <n v="0.65"/>
    <n v="0"/>
    <n v="0"/>
    <n v="0"/>
    <n v="0"/>
    <n v="704"/>
    <n v="1283.2"/>
    <n v="0"/>
    <n v="0"/>
    <n v="0.39"/>
    <n v="0.01"/>
    <n v="0"/>
    <n v="0"/>
    <n v="0"/>
    <n v="0"/>
    <n v="0"/>
    <n v="192.48"/>
    <n v="0"/>
    <n v="300.35000000000002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260.89999999999998"/>
    <n v="1182.5500000000002"/>
    <n v="1941.9999999999995"/>
    <n v="427.82"/>
    <n v="33.520000000000003"/>
    <n v="9.75"/>
    <n v="7.7"/>
    <n v="397.08000000000004"/>
    <n v="3156.9999999999995"/>
    <n v="1443.4500000000003"/>
    <n v="1353.87"/>
    <n v="5954.32"/>
    <n v="1215"/>
    <n v="1215"/>
  </r>
  <r>
    <x v="50"/>
    <m/>
    <n v="155"/>
    <n v="39849533803"/>
    <n v="20007"/>
    <s v="JURIDICO"/>
    <n v="1"/>
    <n v="1"/>
    <n v="1"/>
    <s v="FIXO"/>
    <s v="DESPESA"/>
    <x v="34"/>
    <s v="JURIDICO"/>
    <x v="18"/>
    <x v="7"/>
    <x v="0"/>
    <s v="MORUMBI"/>
    <x v="0"/>
    <d v="2013-03-04T00:00:00"/>
    <d v="2020-08-01T00:00:00"/>
    <m/>
    <x v="0"/>
    <n v="8203"/>
    <n v="6562.4000000000005"/>
    <n v="2"/>
    <n v="2022"/>
    <n v="8203"/>
    <n v="455"/>
    <n v="0"/>
    <n v="0"/>
    <n v="0"/>
    <n v="0"/>
    <n v="0"/>
    <n v="0"/>
    <n v="0"/>
    <n v="0"/>
    <n v="0"/>
    <n v="0"/>
    <n v="0"/>
    <n v="0"/>
    <n v="184.44"/>
    <n v="0"/>
    <n v="704"/>
    <n v="0"/>
    <n v="0.96"/>
    <n v="0"/>
    <n v="0"/>
    <n v="0"/>
    <n v="0"/>
    <n v="704"/>
    <n v="3281.2"/>
    <n v="0"/>
    <n v="0"/>
    <n v="0.86"/>
    <n v="0.56999999999999995"/>
    <n v="0"/>
    <n v="0"/>
    <n v="0"/>
    <n v="0"/>
    <n v="0"/>
    <n v="0"/>
    <n v="0"/>
    <n v="828.38"/>
    <n v="0"/>
    <n v="0"/>
    <n v="326.39"/>
    <n v="0"/>
    <n v="0"/>
    <n v="0"/>
    <n v="0"/>
    <n v="0"/>
    <n v="0"/>
    <n v="0"/>
    <n v="0"/>
    <n v="0"/>
    <n v="0"/>
    <n v="0"/>
    <n v="0"/>
    <n v="0"/>
    <n v="670.99"/>
    <n v="3084.2050000000004"/>
    <n v="4405.9999999999991"/>
    <n v="487.7"/>
    <n v="0"/>
    <n v="9.75"/>
    <n v="7.7"/>
    <n v="0"/>
    <n v="8203"/>
    <n v="455"/>
    <n v="0"/>
    <n v="0"/>
    <n v="0"/>
    <n v="0"/>
    <n v="0"/>
    <n v="0"/>
    <n v="0"/>
    <n v="0"/>
    <n v="0"/>
    <n v="0"/>
    <n v="0"/>
    <n v="0"/>
    <n v="184.44"/>
    <n v="0"/>
    <n v="704"/>
    <n v="0"/>
    <n v="0.96"/>
    <n v="0"/>
    <n v="0"/>
    <n v="0"/>
    <n v="0"/>
    <n v="704"/>
    <n v="3281.2"/>
    <n v="0"/>
    <n v="0"/>
    <n v="0.86"/>
    <n v="0.56999999999999995"/>
    <n v="0"/>
    <n v="0"/>
    <n v="0"/>
    <n v="0"/>
    <n v="0"/>
    <n v="0"/>
    <n v="0"/>
    <n v="828.38"/>
    <n v="0"/>
    <n v="0"/>
    <n v="326.39"/>
    <n v="0"/>
    <n v="0"/>
    <n v="0"/>
    <n v="0"/>
    <n v="0"/>
    <n v="0"/>
    <n v="0"/>
    <n v="0"/>
    <n v="0"/>
    <n v="0"/>
    <n v="0"/>
    <n v="0"/>
    <n v="0"/>
    <n v="670.99"/>
    <n v="3084.2050000000004"/>
    <n v="4405.9999999999991"/>
    <n v="487.7"/>
    <n v="0"/>
    <n v="9.75"/>
    <n v="7.7"/>
    <n v="0"/>
    <n v="6825.9999999999991"/>
    <n v="3755.1950000000006"/>
    <n v="1209.1500000000001"/>
    <n v="11790.344999999999"/>
    <n v="2420"/>
    <n v="2420"/>
  </r>
  <r>
    <x v="51"/>
    <m/>
    <n v="144"/>
    <n v="37500774877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07-20T00:00:00"/>
    <s v="N/A"/>
    <m/>
    <x v="0"/>
    <n v="1691"/>
    <n v="1352.8000000000002"/>
    <n v="2"/>
    <n v="2022"/>
    <n v="1691"/>
    <n v="0"/>
    <n v="0"/>
    <n v="0"/>
    <n v="0"/>
    <n v="0"/>
    <n v="0"/>
    <n v="0"/>
    <n v="0"/>
    <n v="0"/>
    <n v="0"/>
    <n v="0"/>
    <n v="0"/>
    <n v="0"/>
    <n v="16.329999999999998"/>
    <n v="0"/>
    <n v="384"/>
    <n v="0"/>
    <n v="0.46"/>
    <n v="0"/>
    <n v="0"/>
    <n v="0"/>
    <n v="0"/>
    <n v="384"/>
    <n v="676.4"/>
    <n v="0"/>
    <n v="0"/>
    <n v="0.6"/>
    <n v="0.1"/>
    <n v="0"/>
    <n v="0"/>
    <n v="0"/>
    <n v="0"/>
    <n v="0"/>
    <n v="101.46"/>
    <n v="0"/>
    <n v="135.47"/>
    <n v="0"/>
    <n v="0"/>
    <n v="0"/>
    <n v="0"/>
    <n v="0"/>
    <n v="0"/>
    <n v="0"/>
    <n v="0"/>
    <n v="16.760000000000002"/>
    <n v="0"/>
    <n v="0"/>
    <n v="0"/>
    <n v="0"/>
    <n v="0"/>
    <n v="0"/>
    <n v="0"/>
    <n v="136.58000000000001"/>
    <n v="600.495"/>
    <n v="777"/>
    <n v="0"/>
    <n v="16.760000000000002"/>
    <n v="9.75"/>
    <n v="7.7"/>
    <n v="397.08000000000004"/>
    <n v="1691"/>
    <n v="0"/>
    <n v="0"/>
    <n v="0"/>
    <n v="0"/>
    <n v="0"/>
    <n v="0"/>
    <n v="0"/>
    <n v="0"/>
    <n v="0"/>
    <n v="0"/>
    <n v="0"/>
    <n v="0"/>
    <n v="0"/>
    <n v="16.329999999999998"/>
    <n v="0"/>
    <n v="384"/>
    <n v="0"/>
    <n v="0.46"/>
    <n v="0"/>
    <n v="0"/>
    <n v="0"/>
    <n v="0"/>
    <n v="384"/>
    <n v="676.4"/>
    <n v="0"/>
    <n v="0"/>
    <n v="0.6"/>
    <n v="0.1"/>
    <n v="0"/>
    <n v="0"/>
    <n v="0"/>
    <n v="0"/>
    <n v="0"/>
    <n v="101.46"/>
    <n v="0"/>
    <n v="135.47"/>
    <n v="0"/>
    <n v="0"/>
    <n v="0"/>
    <n v="0"/>
    <n v="0"/>
    <n v="0"/>
    <n v="0"/>
    <n v="0"/>
    <n v="16.760000000000002"/>
    <n v="0"/>
    <n v="0"/>
    <n v="0"/>
    <n v="0"/>
    <n v="0"/>
    <n v="0"/>
    <n v="0"/>
    <n v="136.58000000000001"/>
    <n v="600.495"/>
    <n v="777"/>
    <n v="0"/>
    <n v="16.760000000000002"/>
    <n v="9.75"/>
    <n v="7.7"/>
    <n v="397.08000000000004"/>
    <n v="1454"/>
    <n v="737.07500000000005"/>
    <n v="697.07"/>
    <n v="2888.145"/>
    <n v="677"/>
    <n v="677"/>
  </r>
  <r>
    <x v="52"/>
    <n v="0"/>
    <n v="180"/>
    <n v="40890866805"/>
    <n v="20006"/>
    <s v="TI / INFRAESTRUTURA"/>
    <n v="1"/>
    <n v="1"/>
    <n v="1"/>
    <s v="FIXO"/>
    <s v="DESPESA"/>
    <x v="35"/>
    <s v="TI / INFRAESTRUTURA"/>
    <x v="0"/>
    <x v="0"/>
    <x v="0"/>
    <s v="MORUMBI"/>
    <x v="0"/>
    <d v="2021-07-12T00:00:00"/>
    <s v="N/A"/>
    <m/>
    <x v="0"/>
    <n v="6305"/>
    <n v="5044"/>
    <n v="2"/>
    <n v="2022"/>
    <n v="6305"/>
    <n v="0"/>
    <n v="0"/>
    <n v="0"/>
    <n v="0"/>
    <n v="0"/>
    <n v="0"/>
    <n v="0"/>
    <n v="0"/>
    <n v="0"/>
    <n v="0"/>
    <n v="0"/>
    <n v="0"/>
    <n v="0"/>
    <n v="0"/>
    <n v="0"/>
    <n v="704"/>
    <n v="0"/>
    <n v="0.13"/>
    <n v="0"/>
    <n v="0"/>
    <n v="0"/>
    <n v="0"/>
    <n v="704"/>
    <n v="2522"/>
    <n v="0"/>
    <n v="0"/>
    <n v="0.57999999999999996"/>
    <n v="0.34"/>
    <n v="0"/>
    <n v="0"/>
    <n v="0"/>
    <n v="0"/>
    <n v="0"/>
    <n v="0"/>
    <n v="0"/>
    <n v="718.87"/>
    <n v="0"/>
    <n v="0"/>
    <n v="104.82"/>
    <n v="0"/>
    <n v="0"/>
    <n v="0"/>
    <n v="0"/>
    <n v="0"/>
    <n v="16.760000000000002"/>
    <n v="16.760000000000002"/>
    <n v="0"/>
    <n v="0"/>
    <n v="0"/>
    <n v="0"/>
    <n v="0"/>
    <n v="0"/>
    <n v="504.4"/>
    <n v="2452.7450000000003"/>
    <n v="2924.9999999999995"/>
    <n v="427.82"/>
    <n v="33.520000000000003"/>
    <n v="9.75"/>
    <n v="7.7"/>
    <n v="0"/>
    <n v="6305"/>
    <n v="0"/>
    <n v="0"/>
    <n v="0"/>
    <n v="0"/>
    <n v="0"/>
    <n v="0"/>
    <n v="0"/>
    <n v="0"/>
    <n v="0"/>
    <n v="0"/>
    <n v="0"/>
    <n v="0"/>
    <n v="0"/>
    <n v="0"/>
    <n v="0"/>
    <n v="704"/>
    <n v="0"/>
    <n v="0.13"/>
    <n v="0"/>
    <n v="0"/>
    <n v="0"/>
    <n v="0"/>
    <n v="704"/>
    <n v="2522"/>
    <n v="0"/>
    <n v="0"/>
    <n v="0.57999999999999996"/>
    <n v="0.34"/>
    <n v="0"/>
    <n v="0"/>
    <n v="0"/>
    <n v="0"/>
    <n v="0"/>
    <n v="0"/>
    <n v="0"/>
    <n v="718.87"/>
    <n v="0"/>
    <n v="0"/>
    <n v="104.82"/>
    <n v="0"/>
    <n v="0"/>
    <n v="0"/>
    <n v="0"/>
    <n v="0"/>
    <n v="16.760000000000002"/>
    <n v="16.760000000000002"/>
    <n v="0"/>
    <n v="0"/>
    <n v="0"/>
    <n v="0"/>
    <n v="0"/>
    <n v="0"/>
    <n v="504.4"/>
    <n v="2452.7450000000003"/>
    <n v="2924.9999999999995"/>
    <n v="427.82"/>
    <n v="33.520000000000003"/>
    <n v="9.75"/>
    <n v="7.7"/>
    <n v="0"/>
    <n v="4905"/>
    <n v="2957.1450000000004"/>
    <n v="1149.27"/>
    <n v="9011.4150000000009"/>
    <n v="1980"/>
    <n v="1980"/>
  </r>
  <r>
    <x v="53"/>
    <m/>
    <n v="106"/>
    <n v="35043173882"/>
    <n v="200149"/>
    <s v="HUB - PROCONDUTOR"/>
    <n v="1"/>
    <n v="1"/>
    <n v="1"/>
    <s v="DIRETO"/>
    <s v="CUSTO"/>
    <x v="36"/>
    <s v="PRODUTOS"/>
    <x v="1"/>
    <x v="0"/>
    <x v="0"/>
    <s v="MORUMBI"/>
    <x v="0"/>
    <d v="2020-03-19T00:00:00"/>
    <d v="2021-11-01T00:00:00"/>
    <m/>
    <x v="0"/>
    <n v="2681"/>
    <n v="2144.8000000000002"/>
    <n v="2"/>
    <n v="2022"/>
    <n v="2681"/>
    <n v="0"/>
    <n v="0"/>
    <n v="0"/>
    <n v="0"/>
    <n v="0"/>
    <n v="0"/>
    <n v="0"/>
    <n v="0"/>
    <n v="0"/>
    <n v="0"/>
    <n v="0"/>
    <n v="0"/>
    <n v="0"/>
    <n v="35.270000000000003"/>
    <n v="0"/>
    <n v="704"/>
    <n v="0"/>
    <n v="0.42"/>
    <n v="0"/>
    <n v="0"/>
    <n v="0"/>
    <n v="0"/>
    <n v="704"/>
    <n v="1072.4000000000001"/>
    <n v="0"/>
    <n v="0"/>
    <n v="0.73"/>
    <n v="0.73"/>
    <n v="0"/>
    <n v="0"/>
    <n v="0"/>
    <n v="0"/>
    <n v="0"/>
    <n v="145.97999999999999"/>
    <n v="0"/>
    <n v="234.95"/>
    <n v="0"/>
    <n v="0"/>
    <n v="0"/>
    <n v="0"/>
    <n v="0"/>
    <n v="0"/>
    <n v="0"/>
    <n v="0"/>
    <n v="0"/>
    <n v="0"/>
    <n v="0"/>
    <n v="0"/>
    <n v="5.9"/>
    <n v="0"/>
    <n v="0"/>
    <n v="0"/>
    <n v="217.3"/>
    <n v="972.22500000000014"/>
    <n v="1256"/>
    <n v="427.82"/>
    <n v="0"/>
    <n v="9.75"/>
    <n v="7.7"/>
    <n v="130.29"/>
    <n v="2681"/>
    <n v="0"/>
    <n v="0"/>
    <n v="0"/>
    <n v="0"/>
    <n v="0"/>
    <n v="0"/>
    <n v="0"/>
    <n v="0"/>
    <n v="0"/>
    <n v="0"/>
    <n v="0"/>
    <n v="0"/>
    <n v="0"/>
    <n v="35.270000000000003"/>
    <n v="0"/>
    <n v="704"/>
    <n v="0"/>
    <n v="0.42"/>
    <n v="0"/>
    <n v="0"/>
    <n v="0"/>
    <n v="0"/>
    <n v="704"/>
    <n v="1072.4000000000001"/>
    <n v="0"/>
    <n v="0"/>
    <n v="0.73"/>
    <n v="0.73"/>
    <n v="0"/>
    <n v="0"/>
    <n v="0"/>
    <n v="0"/>
    <n v="0"/>
    <n v="145.97999999999999"/>
    <n v="0"/>
    <n v="234.95"/>
    <n v="0"/>
    <n v="0"/>
    <n v="0"/>
    <n v="0"/>
    <n v="0"/>
    <n v="0"/>
    <n v="0"/>
    <n v="0"/>
    <n v="0"/>
    <n v="0"/>
    <n v="0"/>
    <n v="0"/>
    <n v="5.9"/>
    <n v="0"/>
    <n v="0"/>
    <n v="0"/>
    <n v="217.3"/>
    <n v="972.22500000000014"/>
    <n v="1256"/>
    <n v="427.82"/>
    <n v="0"/>
    <n v="9.75"/>
    <n v="7.7"/>
    <n v="130.29"/>
    <n v="2295"/>
    <n v="1189.5250000000001"/>
    <n v="1133.58"/>
    <n v="4618.1049999999996"/>
    <n v="1039"/>
    <n v="1039"/>
  </r>
  <r>
    <x v="54"/>
    <n v="0"/>
    <n v="196"/>
    <n v="45586892847"/>
    <n v="20017"/>
    <s v="MARKETING"/>
    <n v="1"/>
    <n v="1"/>
    <n v="1"/>
    <s v="FIXO"/>
    <s v="DESPESA"/>
    <x v="37"/>
    <s v="MARKETING"/>
    <x v="3"/>
    <x v="0"/>
    <x v="0"/>
    <s v="MORUMBI"/>
    <x v="0"/>
    <d v="2021-12-06T00:00:00"/>
    <s v="N/A"/>
    <m/>
    <x v="0"/>
    <n v="5043"/>
    <n v="4034.4"/>
    <n v="2"/>
    <n v="2022"/>
    <n v="5043"/>
    <n v="0"/>
    <n v="0"/>
    <n v="0"/>
    <n v="0"/>
    <n v="0"/>
    <n v="0"/>
    <n v="0"/>
    <n v="0"/>
    <n v="0"/>
    <n v="0"/>
    <n v="0"/>
    <n v="0"/>
    <n v="0"/>
    <n v="0"/>
    <n v="0"/>
    <n v="704"/>
    <n v="0"/>
    <n v="0.63"/>
    <n v="0"/>
    <n v="0"/>
    <n v="0"/>
    <n v="0"/>
    <n v="704"/>
    <n v="2017.2"/>
    <n v="0"/>
    <n v="0"/>
    <n v="0.15"/>
    <n v="0.62"/>
    <n v="0"/>
    <n v="0"/>
    <n v="0"/>
    <n v="0"/>
    <n v="0"/>
    <n v="0"/>
    <n v="0"/>
    <n v="542.19000000000005"/>
    <n v="0"/>
    <n v="0"/>
    <n v="43.47"/>
    <n v="0"/>
    <n v="0"/>
    <n v="0"/>
    <n v="0"/>
    <n v="0"/>
    <n v="0"/>
    <n v="0"/>
    <n v="0"/>
    <n v="0"/>
    <n v="0"/>
    <n v="0"/>
    <n v="0"/>
    <n v="0"/>
    <n v="403.44"/>
    <n v="1929.0150000000001"/>
    <n v="2440.0000000000005"/>
    <n v="0"/>
    <n v="0"/>
    <n v="9.75"/>
    <n v="7.7"/>
    <n v="0"/>
    <n v="5043"/>
    <n v="0"/>
    <n v="0"/>
    <n v="0"/>
    <n v="0"/>
    <n v="0"/>
    <n v="0"/>
    <n v="0"/>
    <n v="0"/>
    <n v="0"/>
    <n v="0"/>
    <n v="0"/>
    <n v="0"/>
    <n v="0"/>
    <n v="0"/>
    <n v="0"/>
    <n v="704"/>
    <n v="0"/>
    <n v="0.63"/>
    <n v="0"/>
    <n v="0"/>
    <n v="0"/>
    <n v="0"/>
    <n v="704"/>
    <n v="2017.2"/>
    <n v="0"/>
    <n v="0"/>
    <n v="0.15"/>
    <n v="0.62"/>
    <n v="0"/>
    <n v="0"/>
    <n v="0"/>
    <n v="0"/>
    <n v="0"/>
    <n v="0"/>
    <n v="0"/>
    <n v="542.19000000000005"/>
    <n v="0"/>
    <n v="0"/>
    <n v="43.47"/>
    <n v="0"/>
    <n v="0"/>
    <n v="0"/>
    <n v="0"/>
    <n v="0"/>
    <n v="0"/>
    <n v="0"/>
    <n v="0"/>
    <n v="0"/>
    <n v="0"/>
    <n v="0"/>
    <n v="0"/>
    <n v="0"/>
    <n v="403.44"/>
    <n v="1929.0150000000001"/>
    <n v="2440.0000000000005"/>
    <n v="0"/>
    <n v="0"/>
    <n v="9.75"/>
    <n v="7.7"/>
    <n v="0"/>
    <n v="4187"/>
    <n v="2332.4549999999999"/>
    <n v="721.45"/>
    <n v="7240.9049999999997"/>
    <n v="1747"/>
    <n v="1747"/>
  </r>
  <r>
    <x v="55"/>
    <m/>
    <n v="104"/>
    <n v="51569439850"/>
    <n v="200041"/>
    <s v="FINANCEIRO"/>
    <n v="1"/>
    <n v="1"/>
    <n v="1"/>
    <s v="FIXO"/>
    <s v="DESPESA"/>
    <x v="38"/>
    <s v="COBRANÇA"/>
    <x v="9"/>
    <x v="3"/>
    <x v="0"/>
    <s v="MORUMBI"/>
    <x v="0"/>
    <d v="2018-06-04T00:00:00"/>
    <d v="2021-05-01T00:00:00"/>
    <m/>
    <x v="0"/>
    <n v="2521"/>
    <n v="201.68"/>
    <n v="2"/>
    <n v="2022"/>
    <n v="252.1"/>
    <n v="0"/>
    <n v="0"/>
    <n v="0"/>
    <n v="0"/>
    <n v="0"/>
    <n v="0"/>
    <n v="0"/>
    <n v="0"/>
    <n v="0"/>
    <n v="0"/>
    <n v="0"/>
    <n v="0"/>
    <n v="3101.27"/>
    <n v="41.77"/>
    <n v="0"/>
    <n v="704"/>
    <n v="0"/>
    <n v="0.99"/>
    <n v="0"/>
    <n v="0"/>
    <n v="0"/>
    <n v="0"/>
    <n v="704"/>
    <n v="0"/>
    <n v="0"/>
    <n v="0"/>
    <n v="0.53"/>
    <n v="0"/>
    <n v="0"/>
    <n v="0"/>
    <n v="2473.6799999999998"/>
    <n v="271.52"/>
    <n v="0"/>
    <n v="15.13"/>
    <n v="0"/>
    <n v="44.89"/>
    <n v="0"/>
    <n v="61.62"/>
    <n v="0"/>
    <n v="0"/>
    <n v="0"/>
    <n v="0"/>
    <n v="0"/>
    <n v="0"/>
    <n v="16.760000000000002"/>
    <n v="0"/>
    <n v="0"/>
    <n v="0"/>
    <n v="0"/>
    <n v="0"/>
    <n v="0"/>
    <n v="0"/>
    <n v="271.60000000000002"/>
    <n v="114.2175"/>
    <n v="511.99999999999909"/>
    <n v="0"/>
    <n v="16.760000000000002"/>
    <n v="9.75"/>
    <n v="7.7"/>
    <n v="249.24"/>
    <n v="252.1"/>
    <n v="0"/>
    <n v="0"/>
    <n v="0"/>
    <n v="0"/>
    <n v="0"/>
    <n v="0"/>
    <n v="0"/>
    <n v="0"/>
    <n v="0"/>
    <n v="0"/>
    <n v="0"/>
    <n v="0"/>
    <n v="3101.27"/>
    <n v="41.77"/>
    <n v="0"/>
    <n v="704"/>
    <n v="0"/>
    <n v="0.99"/>
    <n v="0"/>
    <n v="0"/>
    <n v="0"/>
    <n v="0"/>
    <n v="704"/>
    <n v="0"/>
    <n v="0"/>
    <n v="0"/>
    <n v="0.53"/>
    <n v="0"/>
    <n v="0"/>
    <n v="0"/>
    <n v="2473.6799999999998"/>
    <n v="271.52"/>
    <n v="0"/>
    <n v="15.13"/>
    <n v="0"/>
    <n v="44.89"/>
    <n v="0"/>
    <n v="61.62"/>
    <n v="0"/>
    <n v="0"/>
    <n v="0"/>
    <n v="0"/>
    <n v="0"/>
    <n v="0"/>
    <n v="16.760000000000002"/>
    <n v="0"/>
    <n v="0"/>
    <n v="0"/>
    <n v="0"/>
    <n v="0"/>
    <n v="0"/>
    <n v="0"/>
    <n v="271.60000000000002"/>
    <n v="114.2175"/>
    <n v="511.99999999999909"/>
    <n v="0"/>
    <n v="16.760000000000002"/>
    <n v="9.75"/>
    <n v="7.7"/>
    <n v="249.24"/>
    <n v="511.99999999999909"/>
    <n v="385.8175"/>
    <n v="955.56"/>
    <n v="1853.3774999999991"/>
    <n v="0"/>
    <n v="0"/>
  </r>
  <r>
    <x v="56"/>
    <m/>
    <n v="145"/>
    <n v="56967926187"/>
    <n v="20009"/>
    <s v="COMERCIAL"/>
    <n v="1"/>
    <n v="1"/>
    <n v="1"/>
    <s v="FIXO"/>
    <s v="DESPESA"/>
    <x v="39"/>
    <s v="COMERCIAL"/>
    <x v="12"/>
    <x v="4"/>
    <x v="0"/>
    <s v="EXTERNO"/>
    <x v="0"/>
    <d v="2017-10-19T00:00:00"/>
    <m/>
    <m/>
    <x v="0"/>
    <n v="3491"/>
    <n v="2792.8"/>
    <n v="2"/>
    <n v="2022"/>
    <n v="3491"/>
    <n v="0"/>
    <n v="0"/>
    <n v="0"/>
    <n v="0"/>
    <n v="0"/>
    <n v="0"/>
    <n v="0"/>
    <n v="0"/>
    <n v="0"/>
    <n v="0"/>
    <n v="0"/>
    <n v="0"/>
    <n v="0"/>
    <n v="78.48"/>
    <n v="0"/>
    <n v="594"/>
    <n v="0"/>
    <n v="0.74"/>
    <n v="0"/>
    <n v="0"/>
    <n v="0"/>
    <n v="0"/>
    <n v="594"/>
    <n v="1396.4"/>
    <n v="0"/>
    <n v="0"/>
    <n v="0.93"/>
    <n v="0.46"/>
    <n v="0"/>
    <n v="0"/>
    <n v="0"/>
    <n v="0"/>
    <n v="0"/>
    <n v="0"/>
    <n v="0"/>
    <n v="337.33"/>
    <n v="0"/>
    <n v="0"/>
    <n v="0"/>
    <n v="0"/>
    <n v="0"/>
    <n v="0"/>
    <n v="0"/>
    <n v="40.099999999999994"/>
    <n v="0"/>
    <n v="0"/>
    <n v="0"/>
    <n v="0"/>
    <n v="0"/>
    <n v="0"/>
    <n v="0"/>
    <n v="0"/>
    <n v="285.55"/>
    <n v="1297.355"/>
    <n v="1794.9999999999991"/>
    <n v="427.82"/>
    <n v="0"/>
    <n v="9.75"/>
    <n v="7.7"/>
    <n v="0"/>
    <n v="3491"/>
    <n v="0"/>
    <n v="0"/>
    <n v="0"/>
    <n v="0"/>
    <n v="0"/>
    <n v="0"/>
    <n v="0"/>
    <n v="0"/>
    <n v="0"/>
    <n v="0"/>
    <n v="0"/>
    <n v="0"/>
    <n v="0"/>
    <n v="78.48"/>
    <n v="0"/>
    <n v="594"/>
    <n v="0"/>
    <n v="0.74"/>
    <n v="0"/>
    <n v="0"/>
    <n v="0"/>
    <n v="0"/>
    <n v="594"/>
    <n v="1396.4"/>
    <n v="0"/>
    <n v="0"/>
    <n v="0.93"/>
    <n v="0.46"/>
    <n v="0"/>
    <n v="0"/>
    <n v="0"/>
    <n v="0"/>
    <n v="0"/>
    <n v="0"/>
    <n v="0"/>
    <n v="337.33"/>
    <n v="0"/>
    <n v="0"/>
    <n v="0"/>
    <n v="0"/>
    <n v="0"/>
    <n v="0"/>
    <n v="0"/>
    <n v="40.099999999999994"/>
    <n v="0"/>
    <n v="0"/>
    <n v="0"/>
    <n v="0"/>
    <n v="0"/>
    <n v="0"/>
    <n v="0"/>
    <n v="0"/>
    <n v="285.55"/>
    <n v="1297.355"/>
    <n v="1794.9999999999991"/>
    <n v="427.82"/>
    <n v="0"/>
    <n v="9.75"/>
    <n v="7.7"/>
    <n v="0"/>
    <n v="3107.9999999999991"/>
    <n v="1582.905"/>
    <n v="1039.27"/>
    <n v="5730.1749999999993"/>
    <n v="1313"/>
    <n v="1313"/>
  </r>
  <r>
    <x v="57"/>
    <m/>
    <n v="89"/>
    <n v="41909848840"/>
    <n v="200149"/>
    <s v="HUB - PROCONDUTOR"/>
    <n v="1"/>
    <n v="1"/>
    <n v="1"/>
    <s v="DIRETO"/>
    <s v="CUSTO"/>
    <x v="1"/>
    <s v="PRODUTOS"/>
    <x v="1"/>
    <x v="0"/>
    <x v="0"/>
    <s v="MORUMBI"/>
    <x v="0"/>
    <d v="2020-03-16T00:00:00"/>
    <s v="N/A"/>
    <m/>
    <x v="0"/>
    <n v="4607"/>
    <n v="3685.6000000000004"/>
    <n v="2"/>
    <n v="2022"/>
    <n v="4607"/>
    <n v="0"/>
    <n v="0"/>
    <n v="0"/>
    <n v="0"/>
    <n v="0"/>
    <n v="0"/>
    <n v="0"/>
    <n v="0"/>
    <n v="0"/>
    <n v="0"/>
    <n v="0"/>
    <n v="0"/>
    <n v="0"/>
    <n v="87.08"/>
    <n v="0"/>
    <n v="704"/>
    <n v="0"/>
    <n v="0.12"/>
    <n v="0"/>
    <n v="0"/>
    <n v="0"/>
    <n v="0"/>
    <n v="704"/>
    <n v="1842.8"/>
    <n v="0"/>
    <n v="0"/>
    <n v="0.43"/>
    <n v="0.19"/>
    <n v="0"/>
    <n v="0"/>
    <n v="0"/>
    <n v="0"/>
    <n v="0"/>
    <n v="0"/>
    <n v="0"/>
    <n v="493.34"/>
    <n v="0"/>
    <n v="0"/>
    <n v="34.049999999999997"/>
    <n v="0"/>
    <n v="0"/>
    <n v="0"/>
    <n v="0"/>
    <n v="0"/>
    <n v="16.760000000000002"/>
    <n v="0"/>
    <n v="0"/>
    <n v="0"/>
    <n v="21.63"/>
    <n v="0"/>
    <n v="0"/>
    <n v="0"/>
    <n v="375.52"/>
    <n v="1760.2650000000001"/>
    <n v="2284.9999999999991"/>
    <n v="427.82"/>
    <n v="16.760000000000002"/>
    <n v="9.75"/>
    <n v="7.7"/>
    <n v="0"/>
    <n v="4607"/>
    <n v="0"/>
    <n v="0"/>
    <n v="0"/>
    <n v="0"/>
    <n v="0"/>
    <n v="0"/>
    <n v="0"/>
    <n v="0"/>
    <n v="0"/>
    <n v="0"/>
    <n v="0"/>
    <n v="0"/>
    <n v="0"/>
    <n v="87.08"/>
    <n v="0"/>
    <n v="704"/>
    <n v="0"/>
    <n v="0.12"/>
    <n v="0"/>
    <n v="0"/>
    <n v="0"/>
    <n v="0"/>
    <n v="704"/>
    <n v="1842.8"/>
    <n v="0"/>
    <n v="0"/>
    <n v="0.43"/>
    <n v="0.19"/>
    <n v="0"/>
    <n v="0"/>
    <n v="0"/>
    <n v="0"/>
    <n v="0"/>
    <n v="0"/>
    <n v="0"/>
    <n v="493.34"/>
    <n v="0"/>
    <n v="0"/>
    <n v="34.049999999999997"/>
    <n v="0"/>
    <n v="0"/>
    <n v="0"/>
    <n v="0"/>
    <n v="0"/>
    <n v="16.760000000000002"/>
    <n v="0"/>
    <n v="0"/>
    <n v="0"/>
    <n v="21.63"/>
    <n v="0"/>
    <n v="0"/>
    <n v="0"/>
    <n v="375.52"/>
    <n v="1760.2650000000001"/>
    <n v="2284.9999999999991"/>
    <n v="427.82"/>
    <n v="16.760000000000002"/>
    <n v="9.75"/>
    <n v="7.7"/>
    <n v="0"/>
    <n v="3827.9999999999991"/>
    <n v="2135.7849999999999"/>
    <n v="1149.27"/>
    <n v="7113.0549999999985"/>
    <n v="1543"/>
    <n v="1543"/>
  </r>
  <r>
    <x v="58"/>
    <n v="0"/>
    <n v="202"/>
    <n v="25521999841"/>
    <n v="200142"/>
    <s v="SUPORTE PRODUTOS"/>
    <n v="1"/>
    <n v="1"/>
    <n v="1"/>
    <s v="FIXO"/>
    <s v="DESPESA"/>
    <x v="2"/>
    <s v="SUPORTE ATENDIMENTO"/>
    <x v="2"/>
    <x v="1"/>
    <x v="0"/>
    <s v="MORUMBI"/>
    <x v="0"/>
    <d v="2022-01-17T00:00:00"/>
    <s v="N/A"/>
    <m/>
    <x v="0"/>
    <n v="1500"/>
    <n v="560"/>
    <n v="2"/>
    <n v="2022"/>
    <n v="700"/>
    <n v="0"/>
    <n v="0"/>
    <n v="0"/>
    <n v="0"/>
    <n v="0"/>
    <n v="0"/>
    <n v="0"/>
    <n v="0"/>
    <n v="0"/>
    <n v="0"/>
    <n v="0"/>
    <n v="0"/>
    <n v="0"/>
    <n v="0"/>
    <n v="0"/>
    <n v="352"/>
    <n v="0"/>
    <n v="0.5"/>
    <n v="0"/>
    <n v="0"/>
    <n v="0"/>
    <n v="0"/>
    <n v="352"/>
    <n v="0"/>
    <n v="0"/>
    <n v="0"/>
    <n v="0"/>
    <n v="0"/>
    <n v="0"/>
    <n v="0"/>
    <n v="0"/>
    <n v="0"/>
    <n v="0"/>
    <n v="42"/>
    <n v="0"/>
    <n v="52.5"/>
    <n v="0"/>
    <n v="0"/>
    <n v="0"/>
    <n v="0"/>
    <n v="0"/>
    <n v="0"/>
    <n v="0"/>
    <n v="0"/>
    <n v="0"/>
    <n v="0"/>
    <n v="0"/>
    <n v="0"/>
    <n v="0"/>
    <n v="0"/>
    <n v="0"/>
    <n v="0"/>
    <n v="56"/>
    <n v="245.00000000000003"/>
    <n v="606"/>
    <n v="0"/>
    <n v="0"/>
    <n v="9.75"/>
    <n v="7.7"/>
    <n v="0"/>
    <n v="700"/>
    <n v="0"/>
    <n v="0"/>
    <n v="0"/>
    <n v="0"/>
    <n v="0"/>
    <n v="0"/>
    <n v="0"/>
    <n v="0"/>
    <n v="0"/>
    <n v="0"/>
    <n v="0"/>
    <n v="0"/>
    <n v="0"/>
    <n v="0"/>
    <n v="0"/>
    <n v="352"/>
    <n v="0"/>
    <n v="0.5"/>
    <n v="0"/>
    <n v="0"/>
    <n v="0"/>
    <n v="0"/>
    <n v="352"/>
    <n v="0"/>
    <n v="0"/>
    <n v="0"/>
    <n v="0"/>
    <n v="0"/>
    <n v="0"/>
    <n v="0"/>
    <n v="0"/>
    <n v="0"/>
    <n v="0"/>
    <n v="42"/>
    <n v="0"/>
    <n v="52.5"/>
    <n v="0"/>
    <n v="0"/>
    <n v="0"/>
    <n v="0"/>
    <n v="0"/>
    <n v="0"/>
    <n v="0"/>
    <n v="0"/>
    <n v="0"/>
    <n v="0"/>
    <n v="0"/>
    <n v="0"/>
    <n v="0"/>
    <n v="0"/>
    <n v="0"/>
    <n v="0"/>
    <n v="56"/>
    <n v="245.00000000000003"/>
    <n v="606"/>
    <n v="0"/>
    <n v="0"/>
    <n v="9.75"/>
    <n v="7.7"/>
    <n v="0"/>
    <n v="606"/>
    <n v="301"/>
    <n v="327.45"/>
    <n v="1234.45"/>
    <n v="0"/>
    <n v="0"/>
  </r>
  <r>
    <x v="59"/>
    <m/>
    <n v="77"/>
    <n v="40462954811"/>
    <n v="200152"/>
    <s v="HUB - YOUNDER"/>
    <n v="1"/>
    <n v="1"/>
    <n v="1"/>
    <s v="DIRETO"/>
    <s v="CUSTO"/>
    <x v="40"/>
    <s v="PRODUTOS"/>
    <x v="1"/>
    <x v="0"/>
    <x v="0"/>
    <s v="MORUMBI"/>
    <x v="0"/>
    <d v="2018-11-05T00:00:00"/>
    <d v="2020-01-01T00:00:00"/>
    <m/>
    <x v="0"/>
    <n v="6021"/>
    <n v="4816.8"/>
    <n v="2"/>
    <n v="2022"/>
    <n v="6021"/>
    <n v="670"/>
    <n v="0"/>
    <n v="0"/>
    <n v="0"/>
    <n v="0"/>
    <n v="0"/>
    <n v="0"/>
    <n v="0"/>
    <n v="0"/>
    <n v="0"/>
    <n v="0"/>
    <n v="0"/>
    <n v="0"/>
    <n v="135.35"/>
    <n v="0"/>
    <n v="704"/>
    <n v="0"/>
    <n v="0.06"/>
    <n v="0"/>
    <n v="0"/>
    <n v="0"/>
    <n v="0"/>
    <n v="704"/>
    <n v="2408.4"/>
    <n v="0"/>
    <n v="0"/>
    <n v="0.15"/>
    <n v="0.86"/>
    <n v="0"/>
    <n v="0"/>
    <n v="0"/>
    <n v="0"/>
    <n v="0"/>
    <n v="361.26"/>
    <n v="0"/>
    <n v="698.06"/>
    <n v="0"/>
    <n v="0"/>
    <n v="102.68"/>
    <n v="0"/>
    <n v="0"/>
    <n v="0"/>
    <n v="0"/>
    <n v="0"/>
    <n v="0"/>
    <n v="0"/>
    <n v="0"/>
    <n v="0"/>
    <n v="0"/>
    <n v="0"/>
    <n v="0"/>
    <n v="0"/>
    <n v="492.5"/>
    <n v="2353.835"/>
    <n v="3255.0000000000009"/>
    <n v="427.82"/>
    <n v="0"/>
    <n v="9.75"/>
    <n v="7.7"/>
    <n v="0"/>
    <n v="6021"/>
    <n v="670"/>
    <n v="0"/>
    <n v="0"/>
    <n v="0"/>
    <n v="0"/>
    <n v="0"/>
    <n v="0"/>
    <n v="0"/>
    <n v="0"/>
    <n v="0"/>
    <n v="0"/>
    <n v="0"/>
    <n v="0"/>
    <n v="135.35"/>
    <n v="0"/>
    <n v="704"/>
    <n v="0"/>
    <n v="0.06"/>
    <n v="0"/>
    <n v="0"/>
    <n v="0"/>
    <n v="0"/>
    <n v="704"/>
    <n v="2408.4"/>
    <n v="0"/>
    <n v="0"/>
    <n v="0.15"/>
    <n v="0.86"/>
    <n v="0"/>
    <n v="0"/>
    <n v="0"/>
    <n v="0"/>
    <n v="0"/>
    <n v="361.26"/>
    <n v="0"/>
    <n v="698.06"/>
    <n v="0"/>
    <n v="0"/>
    <n v="102.68"/>
    <n v="0"/>
    <n v="0"/>
    <n v="0"/>
    <n v="0"/>
    <n v="0"/>
    <n v="0"/>
    <n v="0"/>
    <n v="0"/>
    <n v="0"/>
    <n v="0"/>
    <n v="0"/>
    <n v="0"/>
    <n v="0"/>
    <n v="492.5"/>
    <n v="2353.835"/>
    <n v="3255.0000000000009"/>
    <n v="427.82"/>
    <n v="0"/>
    <n v="9.75"/>
    <n v="7.7"/>
    <n v="0"/>
    <n v="5168.0000000000009"/>
    <n v="2846.335"/>
    <n v="788.01"/>
    <n v="8802.3450000000012"/>
    <n v="1913"/>
    <n v="1913"/>
  </r>
  <r>
    <x v="60"/>
    <m/>
    <n v="146"/>
    <n v="33048934820"/>
    <n v="200142"/>
    <s v="SUPORTE PRODUTOS"/>
    <n v="1"/>
    <n v="1"/>
    <n v="1"/>
    <s v="FIXO"/>
    <s v="CUSTO"/>
    <x v="33"/>
    <s v="SUPORTE ATENDIMENTO"/>
    <x v="2"/>
    <x v="1"/>
    <x v="0"/>
    <s v="MORUMBI"/>
    <x v="0"/>
    <d v="2020-10-13T00:00:00"/>
    <s v="N/A"/>
    <m/>
    <x v="0"/>
    <n v="3352"/>
    <n v="2681.6000000000004"/>
    <n v="2"/>
    <n v="2022"/>
    <n v="3352"/>
    <n v="0"/>
    <n v="0"/>
    <n v="0"/>
    <n v="0"/>
    <n v="0"/>
    <n v="0"/>
    <n v="0"/>
    <n v="0"/>
    <n v="0"/>
    <n v="0"/>
    <n v="0"/>
    <n v="0"/>
    <n v="0"/>
    <n v="19.59"/>
    <n v="0"/>
    <n v="704"/>
    <n v="0"/>
    <n v="0.82"/>
    <n v="0"/>
    <n v="0"/>
    <n v="0"/>
    <n v="0"/>
    <n v="704"/>
    <n v="1340.8"/>
    <n v="0"/>
    <n v="0"/>
    <n v="0.15"/>
    <n v="0"/>
    <n v="0"/>
    <n v="0"/>
    <n v="0"/>
    <n v="0"/>
    <n v="0"/>
    <n v="201.12"/>
    <n v="0"/>
    <n v="313.58"/>
    <n v="0"/>
    <n v="0"/>
    <n v="0"/>
    <n v="0"/>
    <n v="0"/>
    <n v="0"/>
    <n v="0"/>
    <n v="0"/>
    <n v="16.760000000000002"/>
    <n v="0"/>
    <n v="0"/>
    <n v="0"/>
    <n v="0"/>
    <n v="0"/>
    <n v="0"/>
    <n v="0"/>
    <n v="269.72000000000003"/>
    <n v="1235.3800000000001"/>
    <n v="1500"/>
    <n v="427.82"/>
    <n v="16.760000000000002"/>
    <n v="9.75"/>
    <n v="7.7"/>
    <n v="397.08000000000004"/>
    <n v="3352"/>
    <n v="0"/>
    <n v="0"/>
    <n v="0"/>
    <n v="0"/>
    <n v="0"/>
    <n v="0"/>
    <n v="0"/>
    <n v="0"/>
    <n v="0"/>
    <n v="0"/>
    <n v="0"/>
    <n v="0"/>
    <n v="0"/>
    <n v="19.59"/>
    <n v="0"/>
    <n v="704"/>
    <n v="0"/>
    <n v="0.82"/>
    <n v="0"/>
    <n v="0"/>
    <n v="0"/>
    <n v="0"/>
    <n v="704"/>
    <n v="1340.8"/>
    <n v="0"/>
    <n v="0"/>
    <n v="0.15"/>
    <n v="0"/>
    <n v="0"/>
    <n v="0"/>
    <n v="0"/>
    <n v="0"/>
    <n v="0"/>
    <n v="201.12"/>
    <n v="0"/>
    <n v="313.58"/>
    <n v="0"/>
    <n v="0"/>
    <n v="0"/>
    <n v="0"/>
    <n v="0"/>
    <n v="0"/>
    <n v="0"/>
    <n v="0"/>
    <n v="16.760000000000002"/>
    <n v="0"/>
    <n v="0"/>
    <n v="0"/>
    <n v="0"/>
    <n v="0"/>
    <n v="0"/>
    <n v="0"/>
    <n v="269.72000000000003"/>
    <n v="1235.3800000000001"/>
    <n v="1500"/>
    <n v="427.82"/>
    <n v="16.760000000000002"/>
    <n v="9.75"/>
    <n v="7.7"/>
    <n v="397.08000000000004"/>
    <n v="2760"/>
    <n v="1505.1000000000001"/>
    <n v="1345.23"/>
    <n v="5610.33"/>
    <n v="1260"/>
    <n v="1260"/>
  </r>
  <r>
    <x v="61"/>
    <m/>
    <n v="148"/>
    <n v="16487163775"/>
    <n v="200142"/>
    <s v="SUPORTE PRODUTOS"/>
    <n v="1"/>
    <n v="1"/>
    <n v="1"/>
    <s v="FIXO"/>
    <s v="CUSTO"/>
    <x v="2"/>
    <s v="SUPORTE ATENDIMENTO"/>
    <x v="2"/>
    <x v="1"/>
    <x v="0"/>
    <s v="MORUMBI"/>
    <x v="0"/>
    <d v="2020-08-24T00:00:00"/>
    <s v="N/A"/>
    <m/>
    <x v="0"/>
    <n v="1684"/>
    <n v="1347.2"/>
    <n v="2"/>
    <n v="2022"/>
    <n v="1684"/>
    <n v="0"/>
    <n v="0"/>
    <n v="0"/>
    <n v="0"/>
    <n v="0"/>
    <n v="0"/>
    <n v="0"/>
    <n v="0"/>
    <n v="0"/>
    <n v="0"/>
    <n v="0"/>
    <n v="0"/>
    <n v="0"/>
    <n v="13.06"/>
    <n v="0"/>
    <n v="384"/>
    <n v="0"/>
    <n v="0.64"/>
    <n v="0"/>
    <n v="0"/>
    <n v="0"/>
    <n v="0"/>
    <n v="384"/>
    <n v="673.6"/>
    <n v="0"/>
    <n v="0"/>
    <n v="0.4"/>
    <n v="0.27"/>
    <n v="0"/>
    <n v="0"/>
    <n v="0"/>
    <n v="0"/>
    <n v="0"/>
    <n v="101.04"/>
    <n v="0"/>
    <n v="134.55000000000001"/>
    <n v="0"/>
    <n v="0"/>
    <n v="0"/>
    <n v="0"/>
    <n v="0"/>
    <n v="0"/>
    <n v="0"/>
    <n v="16.84"/>
    <n v="0"/>
    <n v="0"/>
    <n v="0"/>
    <n v="0"/>
    <n v="0"/>
    <n v="0"/>
    <n v="0"/>
    <n v="0"/>
    <n v="135.76"/>
    <n v="597.65000000000009"/>
    <n v="771"/>
    <n v="0"/>
    <n v="0"/>
    <n v="9.75"/>
    <n v="7.7"/>
    <n v="179.2"/>
    <n v="1684"/>
    <n v="0"/>
    <n v="0"/>
    <n v="0"/>
    <n v="0"/>
    <n v="0"/>
    <n v="0"/>
    <n v="0"/>
    <n v="0"/>
    <n v="0"/>
    <n v="0"/>
    <n v="0"/>
    <n v="0"/>
    <n v="0"/>
    <n v="13.06"/>
    <n v="0"/>
    <n v="384"/>
    <n v="0"/>
    <n v="0.64"/>
    <n v="0"/>
    <n v="0"/>
    <n v="0"/>
    <n v="0"/>
    <n v="384"/>
    <n v="673.6"/>
    <n v="0"/>
    <n v="0"/>
    <n v="0.4"/>
    <n v="0.27"/>
    <n v="0"/>
    <n v="0"/>
    <n v="0"/>
    <n v="0"/>
    <n v="0"/>
    <n v="101.04"/>
    <n v="0"/>
    <n v="134.55000000000001"/>
    <n v="0"/>
    <n v="0"/>
    <n v="0"/>
    <n v="0"/>
    <n v="0"/>
    <n v="0"/>
    <n v="0"/>
    <n v="16.84"/>
    <n v="0"/>
    <n v="0"/>
    <n v="0"/>
    <n v="0"/>
    <n v="0"/>
    <n v="0"/>
    <n v="0"/>
    <n v="0"/>
    <n v="135.76"/>
    <n v="597.65000000000009"/>
    <n v="771"/>
    <n v="0"/>
    <n v="0"/>
    <n v="9.75"/>
    <n v="7.7"/>
    <n v="179.2"/>
    <n v="1445"/>
    <n v="733.41000000000008"/>
    <n v="479.61"/>
    <n v="2658.02"/>
    <n v="674"/>
    <n v="674"/>
  </r>
  <r>
    <x v="62"/>
    <m/>
    <n v="190"/>
    <n v="28849557809"/>
    <n v="200150"/>
    <s v="GENTE E GESTÃO"/>
    <n v="1"/>
    <n v="1"/>
    <n v="1"/>
    <s v="FIXO"/>
    <s v="DESPESA"/>
    <x v="41"/>
    <s v="GENTE E GESTÃO"/>
    <x v="4"/>
    <x v="2"/>
    <x v="0"/>
    <s v="MORUMBI"/>
    <x v="0"/>
    <d v="2021-10-25T00:00:00"/>
    <s v="N/A"/>
    <m/>
    <x v="0"/>
    <n v="5594"/>
    <n v="4475.2"/>
    <n v="2"/>
    <n v="2022"/>
    <n v="5594"/>
    <n v="0"/>
    <n v="0"/>
    <n v="0"/>
    <n v="0"/>
    <n v="0"/>
    <n v="0"/>
    <n v="0"/>
    <n v="0"/>
    <n v="0"/>
    <n v="0"/>
    <n v="0"/>
    <n v="0"/>
    <n v="0"/>
    <n v="0"/>
    <n v="0"/>
    <n v="704"/>
    <n v="0"/>
    <n v="0.96"/>
    <n v="0"/>
    <n v="0"/>
    <n v="0"/>
    <n v="0"/>
    <n v="704"/>
    <n v="2237.6"/>
    <n v="0"/>
    <n v="0"/>
    <n v="0.93"/>
    <n v="0.86"/>
    <n v="0"/>
    <n v="0"/>
    <n v="0"/>
    <n v="0"/>
    <n v="0"/>
    <n v="0"/>
    <n v="0"/>
    <n v="619.33000000000004"/>
    <n v="0"/>
    <n v="0"/>
    <n v="62.48"/>
    <n v="0"/>
    <n v="0"/>
    <n v="0"/>
    <n v="0"/>
    <n v="0"/>
    <n v="16.760000000000002"/>
    <n v="0"/>
    <n v="0"/>
    <n v="0"/>
    <n v="0"/>
    <n v="0"/>
    <n v="0"/>
    <n v="0"/>
    <n v="447.52"/>
    <n v="2157.6800000000003"/>
    <n v="2657"/>
    <n v="0"/>
    <n v="16.760000000000002"/>
    <n v="9.75"/>
    <n v="7.7"/>
    <n v="0"/>
    <n v="5594"/>
    <n v="0"/>
    <n v="0"/>
    <n v="0"/>
    <n v="0"/>
    <n v="0"/>
    <n v="0"/>
    <n v="0"/>
    <n v="0"/>
    <n v="0"/>
    <n v="0"/>
    <n v="0"/>
    <n v="0"/>
    <n v="0"/>
    <n v="0"/>
    <n v="0"/>
    <n v="704"/>
    <n v="0"/>
    <n v="0.96"/>
    <n v="0"/>
    <n v="0"/>
    <n v="0"/>
    <n v="0"/>
    <n v="704"/>
    <n v="2237.6"/>
    <n v="0"/>
    <n v="0"/>
    <n v="0.93"/>
    <n v="0.86"/>
    <n v="0"/>
    <n v="0"/>
    <n v="0"/>
    <n v="0"/>
    <n v="0"/>
    <n v="0"/>
    <n v="0"/>
    <n v="619.33000000000004"/>
    <n v="0"/>
    <n v="0"/>
    <n v="62.48"/>
    <n v="0"/>
    <n v="0"/>
    <n v="0"/>
    <n v="0"/>
    <n v="0"/>
    <n v="16.760000000000002"/>
    <n v="0"/>
    <n v="0"/>
    <n v="0"/>
    <n v="0"/>
    <n v="0"/>
    <n v="0"/>
    <n v="0"/>
    <n v="447.52"/>
    <n v="2157.6800000000003"/>
    <n v="2657"/>
    <n v="0"/>
    <n v="16.760000000000002"/>
    <n v="9.75"/>
    <n v="7.7"/>
    <n v="0"/>
    <n v="4471"/>
    <n v="2605.2000000000003"/>
    <n v="721.45"/>
    <n v="7797.6500000000005"/>
    <n v="1814"/>
    <n v="1814"/>
  </r>
  <r>
    <x v="63"/>
    <m/>
    <n v="167"/>
    <n v="36280006883"/>
    <n v="200142"/>
    <s v="SUPORTE PRODUTOS"/>
    <n v="1"/>
    <n v="1"/>
    <n v="1"/>
    <s v="FIXO"/>
    <s v="CUSTO"/>
    <x v="2"/>
    <s v="SUPORTE ATENDIMENTO"/>
    <x v="2"/>
    <x v="1"/>
    <x v="0"/>
    <s v="MORUMBI"/>
    <x v="0"/>
    <d v="2019-05-13T00:00:00"/>
    <s v="N/A"/>
    <m/>
    <x v="0"/>
    <n v="1796"/>
    <n v="1436.8000000000002"/>
    <n v="2"/>
    <n v="2022"/>
    <n v="1796"/>
    <n v="0"/>
    <n v="0"/>
    <n v="0"/>
    <n v="0"/>
    <n v="0"/>
    <n v="0"/>
    <n v="0"/>
    <n v="0"/>
    <n v="0"/>
    <n v="0"/>
    <n v="0"/>
    <n v="0"/>
    <n v="0"/>
    <n v="40.36"/>
    <n v="0"/>
    <n v="352"/>
    <n v="0"/>
    <n v="0.69"/>
    <n v="0"/>
    <n v="0"/>
    <n v="0"/>
    <n v="0"/>
    <n v="352"/>
    <n v="718.4"/>
    <n v="0"/>
    <n v="0"/>
    <n v="0.6"/>
    <n v="0.73"/>
    <n v="0"/>
    <n v="0"/>
    <n v="0"/>
    <n v="0"/>
    <n v="0"/>
    <n v="0"/>
    <n v="0"/>
    <n v="147.09"/>
    <n v="0"/>
    <n v="0"/>
    <n v="0"/>
    <n v="0"/>
    <n v="0"/>
    <n v="0"/>
    <n v="0"/>
    <n v="19.760000000000002"/>
    <n v="16.760000000000002"/>
    <n v="33.520000000000003"/>
    <n v="0"/>
    <n v="299.27"/>
    <n v="162.91999999999999"/>
    <n v="0"/>
    <n v="0"/>
    <n v="0"/>
    <n v="146.9"/>
    <n v="640.99"/>
    <n v="437.99999999999977"/>
    <n v="855.64"/>
    <n v="50.28"/>
    <n v="9.75"/>
    <n v="7.7"/>
    <n v="0"/>
    <n v="1796"/>
    <n v="0"/>
    <n v="0"/>
    <n v="0"/>
    <n v="0"/>
    <n v="0"/>
    <n v="0"/>
    <n v="0"/>
    <n v="0"/>
    <n v="0"/>
    <n v="0"/>
    <n v="0"/>
    <n v="0"/>
    <n v="0"/>
    <n v="40.36"/>
    <n v="0"/>
    <n v="352"/>
    <n v="0"/>
    <n v="0.69"/>
    <n v="0"/>
    <n v="0"/>
    <n v="0"/>
    <n v="0"/>
    <n v="352"/>
    <n v="718.4"/>
    <n v="0"/>
    <n v="0"/>
    <n v="0.6"/>
    <n v="0.73"/>
    <n v="0"/>
    <n v="0"/>
    <n v="0"/>
    <n v="0"/>
    <n v="0"/>
    <n v="0"/>
    <n v="0"/>
    <n v="147.09"/>
    <n v="0"/>
    <n v="0"/>
    <n v="0"/>
    <n v="0"/>
    <n v="0"/>
    <n v="0"/>
    <n v="0"/>
    <n v="19.760000000000002"/>
    <n v="16.760000000000002"/>
    <n v="33.520000000000003"/>
    <n v="0"/>
    <n v="299.27"/>
    <n v="162.91999999999999"/>
    <n v="0"/>
    <n v="0"/>
    <n v="0"/>
    <n v="146.9"/>
    <n v="640.99"/>
    <n v="437.99999999999977"/>
    <n v="855.64"/>
    <n v="50.28"/>
    <n v="9.75"/>
    <n v="7.7"/>
    <n v="0"/>
    <n v="1156.9999999999998"/>
    <n v="787.89"/>
    <n v="925.82"/>
    <n v="2870.71"/>
    <n v="719"/>
    <n v="719"/>
  </r>
  <r>
    <x v="64"/>
    <m/>
    <n v="87"/>
    <n v="21612761828"/>
    <n v="200143"/>
    <s v="DESENVOLVIMENTO E TECNOLOGIA - PROCONDUT"/>
    <n v="1"/>
    <n v="1"/>
    <n v="1"/>
    <s v="DIRETO"/>
    <s v="CUSTO"/>
    <x v="42"/>
    <s v="DESENVOLVIMENTO"/>
    <x v="10"/>
    <x v="0"/>
    <x v="0"/>
    <s v="MORUMBI"/>
    <x v="0"/>
    <d v="2016-06-28T00:00:00"/>
    <d v="2020-08-01T00:00:00"/>
    <m/>
    <x v="0"/>
    <n v="21676"/>
    <n v="17340.8"/>
    <n v="2"/>
    <n v="2022"/>
    <n v="21676"/>
    <n v="0"/>
    <n v="0"/>
    <n v="0"/>
    <n v="0"/>
    <n v="0"/>
    <n v="200"/>
    <n v="0"/>
    <n v="0"/>
    <n v="0"/>
    <n v="0"/>
    <n v="0"/>
    <n v="0"/>
    <n v="0"/>
    <n v="487.44"/>
    <n v="0"/>
    <n v="704"/>
    <n v="0"/>
    <n v="0.59"/>
    <n v="0"/>
    <n v="0"/>
    <n v="0"/>
    <n v="0"/>
    <n v="704"/>
    <n v="8670.4"/>
    <n v="0"/>
    <n v="0"/>
    <n v="0.96"/>
    <n v="0.11"/>
    <n v="0"/>
    <n v="0"/>
    <n v="0"/>
    <n v="0"/>
    <n v="0"/>
    <n v="0"/>
    <n v="0"/>
    <n v="828.38"/>
    <n v="0"/>
    <n v="0"/>
    <n v="2613.42"/>
    <n v="0"/>
    <n v="0"/>
    <n v="0"/>
    <n v="0"/>
    <n v="0"/>
    <n v="16.760000000000002"/>
    <n v="0"/>
    <n v="0"/>
    <n v="0"/>
    <n v="0"/>
    <n v="0"/>
    <n v="0"/>
    <n v="0"/>
    <n v="1773.07"/>
    <n v="6789.2800000000007"/>
    <n v="10234"/>
    <n v="487.7"/>
    <n v="16.760000000000002"/>
    <n v="137.15"/>
    <n v="7.7"/>
    <n v="0"/>
    <n v="21676"/>
    <n v="0"/>
    <n v="0"/>
    <n v="0"/>
    <n v="0"/>
    <n v="0"/>
    <n v="200"/>
    <n v="0"/>
    <n v="0"/>
    <n v="0"/>
    <n v="0"/>
    <n v="0"/>
    <n v="0"/>
    <n v="0"/>
    <n v="487.44"/>
    <n v="0"/>
    <n v="704"/>
    <n v="0"/>
    <n v="0.59"/>
    <n v="0"/>
    <n v="0"/>
    <n v="0"/>
    <n v="0"/>
    <n v="704"/>
    <n v="8670.4"/>
    <n v="0"/>
    <n v="0"/>
    <n v="0.96"/>
    <n v="0.11"/>
    <n v="0"/>
    <n v="0"/>
    <n v="0"/>
    <n v="0"/>
    <n v="0"/>
    <n v="0"/>
    <n v="0"/>
    <n v="828.38"/>
    <n v="0"/>
    <n v="0"/>
    <n v="2613.42"/>
    <n v="0"/>
    <n v="0"/>
    <n v="0"/>
    <n v="0"/>
    <n v="0"/>
    <n v="16.760000000000002"/>
    <n v="0"/>
    <n v="0"/>
    <n v="0"/>
    <n v="0"/>
    <n v="0"/>
    <n v="0"/>
    <n v="0"/>
    <n v="1773.07"/>
    <n v="6789.2800000000007"/>
    <n v="10234"/>
    <n v="487.7"/>
    <n v="16.760000000000002"/>
    <n v="137.15"/>
    <n v="7.7"/>
    <n v="0"/>
    <n v="16521"/>
    <n v="8562.35"/>
    <n v="1336.5500000000002"/>
    <n v="26419.899999999998"/>
    <n v="6287"/>
    <n v="6287"/>
  </r>
  <r>
    <x v="65"/>
    <m/>
    <n v="168"/>
    <n v="29911734838"/>
    <n v="200142"/>
    <s v="SUPORTE PRODUTOS"/>
    <n v="0.04"/>
    <n v="0.04"/>
    <n v="1"/>
    <s v="FIXO"/>
    <s v="CUSTO"/>
    <x v="28"/>
    <s v="SUPORTE ATENDIMENTO"/>
    <x v="2"/>
    <x v="1"/>
    <x v="0"/>
    <s v="MORUMBI"/>
    <x v="0"/>
    <d v="2019-05-13T00:00:00"/>
    <d v="2020-10-01T00:00:00"/>
    <m/>
    <x v="0"/>
    <n v="2378"/>
    <n v="1902.4"/>
    <n v="2"/>
    <n v="2022"/>
    <n v="2378"/>
    <n v="0"/>
    <n v="0"/>
    <n v="0"/>
    <n v="0"/>
    <n v="0"/>
    <n v="0"/>
    <n v="0"/>
    <n v="0"/>
    <n v="0"/>
    <n v="0"/>
    <n v="0"/>
    <n v="0"/>
    <n v="0"/>
    <n v="53.43"/>
    <n v="0"/>
    <n v="368"/>
    <n v="0"/>
    <n v="0.38"/>
    <n v="0"/>
    <n v="0"/>
    <n v="0"/>
    <n v="0"/>
    <n v="368"/>
    <n v="951.2"/>
    <n v="0"/>
    <n v="0"/>
    <n v="0.35"/>
    <n v="0.76"/>
    <n v="0"/>
    <n v="0"/>
    <n v="0"/>
    <n v="0"/>
    <n v="0"/>
    <n v="142.68"/>
    <n v="0"/>
    <n v="200.76"/>
    <n v="0"/>
    <n v="0"/>
    <n v="0"/>
    <n v="0"/>
    <n v="0"/>
    <n v="0"/>
    <n v="0"/>
    <n v="0"/>
    <n v="16.760000000000002"/>
    <n v="67.040000000000006"/>
    <n v="0"/>
    <n v="260.26"/>
    <n v="0"/>
    <n v="0"/>
    <n v="0"/>
    <n v="0"/>
    <n v="194.51"/>
    <n v="854.71"/>
    <n v="792"/>
    <n v="764.12"/>
    <n v="83.800000000000011"/>
    <n v="9.75"/>
    <n v="7.7"/>
    <n v="397.09000000000003"/>
    <n v="95.12"/>
    <n v="0"/>
    <n v="0"/>
    <n v="0"/>
    <n v="0"/>
    <n v="0"/>
    <n v="0"/>
    <n v="0"/>
    <n v="0"/>
    <n v="0"/>
    <n v="0"/>
    <n v="0"/>
    <n v="0"/>
    <n v="0"/>
    <n v="2.1372"/>
    <n v="0"/>
    <n v="14.72"/>
    <n v="0"/>
    <n v="1.52E-2"/>
    <n v="0"/>
    <n v="0"/>
    <n v="0"/>
    <n v="0"/>
    <n v="14.72"/>
    <n v="38.048000000000002"/>
    <n v="0"/>
    <n v="0"/>
    <n v="1.3999999999999999E-2"/>
    <n v="3.04E-2"/>
    <n v="0"/>
    <n v="0"/>
    <n v="0"/>
    <n v="0"/>
    <n v="0"/>
    <n v="5.7072000000000003"/>
    <n v="0"/>
    <n v="8.0304000000000002"/>
    <n v="0"/>
    <n v="0"/>
    <n v="0"/>
    <n v="0"/>
    <n v="0"/>
    <n v="0"/>
    <n v="0"/>
    <n v="0"/>
    <n v="0.67040000000000011"/>
    <n v="2.6816000000000004"/>
    <n v="0"/>
    <n v="10.410399999999999"/>
    <n v="0"/>
    <n v="0"/>
    <n v="0"/>
    <n v="0"/>
    <n v="7.7804000000000002"/>
    <n v="34.188400000000001"/>
    <n v="31.68"/>
    <n v="30.564800000000002"/>
    <n v="3.3520000000000003"/>
    <n v="0.39"/>
    <n v="0.308"/>
    <n v="15.883600000000001"/>
    <n v="69.08"/>
    <n v="41.968800000000002"/>
    <n v="45.748800000000003"/>
    <n v="156.79759999999999"/>
    <n v="935"/>
    <n v="37.4"/>
  </r>
  <r>
    <x v="66"/>
    <n v="1"/>
    <n v="181"/>
    <n v="41953280803"/>
    <n v="200041"/>
    <s v="FINANCEIRO"/>
    <n v="1"/>
    <n v="1"/>
    <n v="1"/>
    <s v="FIXO"/>
    <s v="DESPESA"/>
    <x v="43"/>
    <s v="COMPRAS  "/>
    <x v="19"/>
    <x v="2"/>
    <x v="0"/>
    <s v="MORUMBI"/>
    <x v="0"/>
    <d v="2021-08-02T00:00:00"/>
    <s v="N/A"/>
    <m/>
    <x v="0"/>
    <n v="3232"/>
    <n v="2585.6000000000004"/>
    <n v="2"/>
    <n v="2022"/>
    <n v="3232"/>
    <n v="0"/>
    <n v="0"/>
    <n v="0"/>
    <n v="0"/>
    <n v="0"/>
    <n v="0"/>
    <n v="0"/>
    <n v="0"/>
    <n v="0"/>
    <n v="0"/>
    <n v="0"/>
    <n v="0"/>
    <n v="0"/>
    <n v="0"/>
    <n v="0"/>
    <n v="704"/>
    <n v="0"/>
    <n v="0.56000000000000005"/>
    <n v="0"/>
    <n v="0"/>
    <n v="0"/>
    <n v="0"/>
    <n v="704"/>
    <n v="1292.8"/>
    <n v="0"/>
    <n v="0"/>
    <n v="0.72"/>
    <n v="0.77"/>
    <n v="0"/>
    <n v="0"/>
    <n v="0"/>
    <n v="0"/>
    <n v="0"/>
    <n v="186"/>
    <n v="0"/>
    <n v="296.83"/>
    <n v="0"/>
    <n v="0"/>
    <n v="0"/>
    <n v="0"/>
    <n v="0"/>
    <n v="0"/>
    <n v="0"/>
    <n v="32.32"/>
    <n v="16.760000000000002"/>
    <n v="16.760000000000002"/>
    <n v="0"/>
    <n v="299.27"/>
    <n v="102.33"/>
    <n v="0"/>
    <n v="0"/>
    <n v="0"/>
    <n v="258.56"/>
    <n v="1185.6300000000001"/>
    <n v="987.99999999999955"/>
    <n v="855.64"/>
    <n v="33.520000000000003"/>
    <n v="9.75"/>
    <n v="7.7"/>
    <n v="327.98"/>
    <n v="3232"/>
    <n v="0"/>
    <n v="0"/>
    <n v="0"/>
    <n v="0"/>
    <n v="0"/>
    <n v="0"/>
    <n v="0"/>
    <n v="0"/>
    <n v="0"/>
    <n v="0"/>
    <n v="0"/>
    <n v="0"/>
    <n v="0"/>
    <n v="0"/>
    <n v="0"/>
    <n v="704"/>
    <n v="0"/>
    <n v="0.56000000000000005"/>
    <n v="0"/>
    <n v="0"/>
    <n v="0"/>
    <n v="0"/>
    <n v="704"/>
    <n v="1292.8"/>
    <n v="0"/>
    <n v="0"/>
    <n v="0.72"/>
    <n v="0.77"/>
    <n v="0"/>
    <n v="0"/>
    <n v="0"/>
    <n v="0"/>
    <n v="0"/>
    <n v="186"/>
    <n v="0"/>
    <n v="296.83"/>
    <n v="0"/>
    <n v="0"/>
    <n v="0"/>
    <n v="0"/>
    <n v="0"/>
    <n v="0"/>
    <n v="0"/>
    <n v="32.32"/>
    <n v="16.760000000000002"/>
    <n v="16.760000000000002"/>
    <n v="0"/>
    <n v="299.27"/>
    <n v="102.33"/>
    <n v="0"/>
    <n v="0"/>
    <n v="0"/>
    <n v="258.56"/>
    <n v="1185.6300000000001"/>
    <n v="987.99999999999955"/>
    <n v="855.64"/>
    <n v="33.520000000000003"/>
    <n v="9.75"/>
    <n v="7.7"/>
    <n v="327.98"/>
    <n v="2237.9999999999995"/>
    <n v="1444.19"/>
    <n v="1419.8000000000002"/>
    <n v="5101.99"/>
    <n v="1250"/>
    <n v="1250"/>
  </r>
  <r>
    <x v="67"/>
    <m/>
    <n v="150"/>
    <n v="33018701801"/>
    <n v="200041"/>
    <s v="FINANCEIRO"/>
    <n v="1"/>
    <n v="1"/>
    <n v="1"/>
    <s v="FIXO"/>
    <s v="DESPESA"/>
    <x v="44"/>
    <s v="FINANCEIRO - OTAVIO MENEZES"/>
    <x v="9"/>
    <x v="3"/>
    <x v="0"/>
    <s v="MORUMBI"/>
    <x v="0"/>
    <d v="2015-08-06T00:00:00"/>
    <d v="2019-04-01T00:00:00"/>
    <m/>
    <x v="0"/>
    <n v="7143"/>
    <n v="5714.4000000000005"/>
    <n v="2"/>
    <n v="2022"/>
    <n v="7143"/>
    <n v="0"/>
    <n v="0"/>
    <n v="0"/>
    <n v="0"/>
    <n v="0"/>
    <n v="0"/>
    <n v="0"/>
    <n v="0"/>
    <n v="0"/>
    <n v="0"/>
    <n v="0"/>
    <n v="0"/>
    <n v="0"/>
    <n v="160.62"/>
    <n v="0"/>
    <n v="704"/>
    <n v="1050"/>
    <n v="0.72"/>
    <n v="0"/>
    <n v="0"/>
    <n v="0"/>
    <n v="0"/>
    <n v="704"/>
    <n v="2857.2"/>
    <n v="0"/>
    <n v="0"/>
    <n v="0.3"/>
    <n v="0.01"/>
    <n v="0"/>
    <n v="0"/>
    <n v="0"/>
    <n v="0"/>
    <n v="0"/>
    <n v="0"/>
    <n v="0"/>
    <n v="828.38"/>
    <n v="0"/>
    <n v="0"/>
    <n v="187.91"/>
    <n v="0"/>
    <n v="0"/>
    <n v="0"/>
    <n v="0"/>
    <n v="0"/>
    <n v="16.760000000000002"/>
    <n v="33.520000000000003"/>
    <n v="0"/>
    <n v="260.26"/>
    <n v="0"/>
    <n v="0"/>
    <n v="0"/>
    <n v="0"/>
    <n v="536.28"/>
    <n v="584.28"/>
    <n v="4169.9999999999973"/>
    <n v="764.12"/>
    <n v="50.28"/>
    <n v="9.75"/>
    <n v="7.7"/>
    <n v="0"/>
    <n v="7143"/>
    <n v="0"/>
    <n v="0"/>
    <n v="0"/>
    <n v="0"/>
    <n v="0"/>
    <n v="0"/>
    <n v="0"/>
    <n v="0"/>
    <n v="0"/>
    <n v="0"/>
    <n v="0"/>
    <n v="0"/>
    <n v="0"/>
    <n v="160.62"/>
    <n v="0"/>
    <n v="704"/>
    <n v="1050"/>
    <n v="0.72"/>
    <n v="0"/>
    <n v="0"/>
    <n v="0"/>
    <n v="0"/>
    <n v="704"/>
    <n v="2857.2"/>
    <n v="0"/>
    <n v="0"/>
    <n v="0.3"/>
    <n v="0.01"/>
    <n v="0"/>
    <n v="0"/>
    <n v="0"/>
    <n v="0"/>
    <n v="0"/>
    <n v="0"/>
    <n v="0"/>
    <n v="828.38"/>
    <n v="0"/>
    <n v="0"/>
    <n v="187.91"/>
    <n v="0"/>
    <n v="0"/>
    <n v="0"/>
    <n v="0"/>
    <n v="0"/>
    <n v="16.760000000000002"/>
    <n v="33.520000000000003"/>
    <n v="0"/>
    <n v="260.26"/>
    <n v="0"/>
    <n v="0"/>
    <n v="0"/>
    <n v="0"/>
    <n v="536.28"/>
    <n v="584.28"/>
    <n v="4169.9999999999973"/>
    <n v="764.12"/>
    <n v="50.28"/>
    <n v="9.75"/>
    <n v="7.7"/>
    <n v="0"/>
    <n v="6340.9999999999973"/>
    <n v="1120.56"/>
    <n v="1225.31"/>
    <n v="8686.8699999999972"/>
    <n v="2171"/>
    <n v="2171"/>
  </r>
  <r>
    <x v="68"/>
    <m/>
    <n v="95"/>
    <n v="29724072886"/>
    <n v="200041"/>
    <s v="FINANCEIRO"/>
    <n v="1"/>
    <n v="1"/>
    <n v="1"/>
    <s v="FIXO"/>
    <s v="DESPESA"/>
    <x v="45"/>
    <s v="FINANCEIRO - VICTOR GHILARDI"/>
    <x v="20"/>
    <x v="2"/>
    <x v="0"/>
    <s v="MORUMBI"/>
    <x v="0"/>
    <d v="2019-04-22T00:00:00"/>
    <s v="N/A"/>
    <m/>
    <x v="0"/>
    <n v="4549"/>
    <n v="3639.2000000000003"/>
    <n v="2"/>
    <n v="2022"/>
    <n v="4549"/>
    <n v="0"/>
    <n v="0"/>
    <n v="0"/>
    <n v="0"/>
    <n v="0"/>
    <n v="0"/>
    <n v="0"/>
    <n v="0"/>
    <n v="0"/>
    <n v="3.74"/>
    <n v="15.57"/>
    <n v="0"/>
    <n v="0"/>
    <n v="102.25"/>
    <n v="0"/>
    <n v="704"/>
    <n v="0"/>
    <n v="0.18"/>
    <n v="0"/>
    <n v="0"/>
    <n v="0"/>
    <n v="0"/>
    <n v="704"/>
    <n v="1819.6"/>
    <n v="0"/>
    <n v="0"/>
    <n v="0.16"/>
    <n v="0.9"/>
    <n v="0"/>
    <n v="0"/>
    <n v="0"/>
    <n v="0"/>
    <n v="0"/>
    <n v="0"/>
    <n v="0"/>
    <n v="490.05"/>
    <n v="0"/>
    <n v="0"/>
    <n v="34.270000000000003"/>
    <n v="0"/>
    <n v="0"/>
    <n v="0"/>
    <n v="0"/>
    <n v="0"/>
    <n v="16.760000000000002"/>
    <n v="0"/>
    <n v="0"/>
    <n v="0"/>
    <n v="0"/>
    <n v="0"/>
    <n v="0"/>
    <n v="0"/>
    <n v="373.64"/>
    <n v="1741.0250000000001"/>
    <n v="2308.9999999999995"/>
    <n v="382.06"/>
    <n v="16.760000000000002"/>
    <n v="9.75"/>
    <n v="7.7"/>
    <n v="0"/>
    <n v="4549"/>
    <n v="0"/>
    <n v="0"/>
    <n v="0"/>
    <n v="0"/>
    <n v="0"/>
    <n v="0"/>
    <n v="0"/>
    <n v="0"/>
    <n v="0"/>
    <n v="3.74"/>
    <n v="15.57"/>
    <n v="0"/>
    <n v="0"/>
    <n v="102.25"/>
    <n v="0"/>
    <n v="704"/>
    <n v="0"/>
    <n v="0.18"/>
    <n v="0"/>
    <n v="0"/>
    <n v="0"/>
    <n v="0"/>
    <n v="704"/>
    <n v="1819.6"/>
    <n v="0"/>
    <n v="0"/>
    <n v="0.16"/>
    <n v="0.9"/>
    <n v="0"/>
    <n v="0"/>
    <n v="0"/>
    <n v="0"/>
    <n v="0"/>
    <n v="0"/>
    <n v="0"/>
    <n v="490.05"/>
    <n v="0"/>
    <n v="0"/>
    <n v="34.270000000000003"/>
    <n v="0"/>
    <n v="0"/>
    <n v="0"/>
    <n v="0"/>
    <n v="0"/>
    <n v="16.760000000000002"/>
    <n v="0"/>
    <n v="0"/>
    <n v="0"/>
    <n v="0"/>
    <n v="0"/>
    <n v="0"/>
    <n v="0"/>
    <n v="373.64"/>
    <n v="1741.0250000000001"/>
    <n v="2308.9999999999995"/>
    <n v="382.06"/>
    <n v="16.760000000000002"/>
    <n v="9.75"/>
    <n v="7.7"/>
    <n v="0"/>
    <n v="3889.9999999999995"/>
    <n v="2114.665"/>
    <n v="1103.51"/>
    <n v="7108.1749999999993"/>
    <n v="1581"/>
    <n v="1581"/>
  </r>
  <r>
    <x v="69"/>
    <m/>
    <n v="199"/>
    <n v="31347268820"/>
    <n v="200142"/>
    <s v="SUPORTE PRODUTOS"/>
    <n v="1"/>
    <n v="1"/>
    <n v="1"/>
    <s v="FIXO"/>
    <s v="DESPESA"/>
    <x v="2"/>
    <s v="SUPORTE ATENDIMENTO"/>
    <x v="2"/>
    <x v="1"/>
    <x v="0"/>
    <s v="MORUMBI"/>
    <x v="0"/>
    <d v="2021-12-20T00:00:00"/>
    <s v="N/A"/>
    <m/>
    <x v="0"/>
    <n v="1500"/>
    <n v="1200"/>
    <n v="2"/>
    <n v="2022"/>
    <n v="1500"/>
    <n v="0"/>
    <n v="0"/>
    <n v="0"/>
    <n v="0"/>
    <n v="0"/>
    <n v="0"/>
    <n v="0"/>
    <n v="0"/>
    <n v="0"/>
    <n v="0"/>
    <n v="0"/>
    <n v="0"/>
    <n v="0"/>
    <n v="0"/>
    <n v="0"/>
    <n v="384"/>
    <n v="0"/>
    <n v="0.26"/>
    <n v="169.41"/>
    <n v="0"/>
    <n v="0"/>
    <n v="0"/>
    <n v="384"/>
    <n v="600"/>
    <n v="0"/>
    <n v="0"/>
    <n v="0.85"/>
    <n v="0"/>
    <n v="0"/>
    <n v="0"/>
    <n v="0"/>
    <n v="0"/>
    <n v="0"/>
    <n v="90"/>
    <n v="0"/>
    <n v="116.82"/>
    <n v="0"/>
    <n v="0"/>
    <n v="0"/>
    <n v="0"/>
    <n v="0"/>
    <n v="0"/>
    <n v="0"/>
    <n v="0"/>
    <n v="0"/>
    <n v="0"/>
    <n v="0"/>
    <n v="0"/>
    <n v="0"/>
    <n v="0"/>
    <n v="0"/>
    <n v="0"/>
    <n v="120"/>
    <n v="529.32000000000005"/>
    <n v="862.00000000000023"/>
    <n v="0"/>
    <n v="0"/>
    <n v="9.75"/>
    <n v="7.7"/>
    <n v="396.38"/>
    <n v="1500"/>
    <n v="0"/>
    <n v="0"/>
    <n v="0"/>
    <n v="0"/>
    <n v="0"/>
    <n v="0"/>
    <n v="0"/>
    <n v="0"/>
    <n v="0"/>
    <n v="0"/>
    <n v="0"/>
    <n v="0"/>
    <n v="0"/>
    <n v="0"/>
    <n v="0"/>
    <n v="384"/>
    <n v="0"/>
    <n v="0.26"/>
    <n v="169.41"/>
    <n v="0"/>
    <n v="0"/>
    <n v="0"/>
    <n v="384"/>
    <n v="600"/>
    <n v="0"/>
    <n v="0"/>
    <n v="0.85"/>
    <n v="0"/>
    <n v="0"/>
    <n v="0"/>
    <n v="0"/>
    <n v="0"/>
    <n v="0"/>
    <n v="90"/>
    <n v="0"/>
    <n v="116.82"/>
    <n v="0"/>
    <n v="0"/>
    <n v="0"/>
    <n v="0"/>
    <n v="0"/>
    <n v="0"/>
    <n v="0"/>
    <n v="0"/>
    <n v="0"/>
    <n v="0"/>
    <n v="0"/>
    <n v="0"/>
    <n v="0"/>
    <n v="0"/>
    <n v="0"/>
    <n v="0"/>
    <n v="120"/>
    <n v="529.32000000000005"/>
    <n v="862.00000000000023"/>
    <n v="0"/>
    <n v="0"/>
    <n v="9.75"/>
    <n v="7.7"/>
    <n v="396.38"/>
    <n v="1462.0000000000002"/>
    <n v="649.32000000000005"/>
    <n v="707.82999999999993"/>
    <n v="2819.15"/>
    <n v="600"/>
    <n v="600"/>
  </r>
  <r>
    <x v="70"/>
    <m/>
    <n v="151"/>
    <n v="44901788833"/>
    <n v="200142"/>
    <s v="SUPORTE PRODUTOS"/>
    <n v="1"/>
    <n v="1"/>
    <n v="1"/>
    <s v="FIXO"/>
    <s v="CUSTO"/>
    <x v="46"/>
    <s v="SUPORTE ATENDIMENTO"/>
    <x v="7"/>
    <x v="1"/>
    <x v="0"/>
    <s v="MORUMBI"/>
    <x v="0"/>
    <d v="2018-02-05T00:00:00"/>
    <d v="2020-08-01T00:00:00"/>
    <m/>
    <x v="0"/>
    <n v="2887"/>
    <n v="2309.6"/>
    <n v="2"/>
    <n v="2022"/>
    <n v="2887"/>
    <n v="0"/>
    <n v="0"/>
    <n v="0"/>
    <n v="0"/>
    <n v="0"/>
    <n v="0"/>
    <n v="0"/>
    <n v="0"/>
    <n v="0"/>
    <n v="0"/>
    <n v="0"/>
    <n v="0"/>
    <n v="0"/>
    <n v="64.89"/>
    <n v="0"/>
    <n v="768"/>
    <n v="0"/>
    <n v="0.79"/>
    <n v="0"/>
    <n v="0"/>
    <n v="0"/>
    <n v="0"/>
    <n v="768"/>
    <n v="1154.8"/>
    <n v="0"/>
    <n v="0"/>
    <n v="0.2"/>
    <n v="0.36"/>
    <n v="0"/>
    <n v="0"/>
    <n v="0"/>
    <n v="0"/>
    <n v="0"/>
    <n v="173.22"/>
    <n v="0"/>
    <n v="263.22000000000003"/>
    <n v="0"/>
    <n v="0"/>
    <n v="0"/>
    <n v="0"/>
    <n v="0"/>
    <n v="0"/>
    <n v="0"/>
    <n v="0"/>
    <n v="16.760000000000002"/>
    <n v="0"/>
    <n v="0"/>
    <n v="299.27"/>
    <n v="39.85"/>
    <n v="0"/>
    <n v="0"/>
    <n v="0"/>
    <n v="236.15"/>
    <n v="1057.145"/>
    <n v="1004.9999999999995"/>
    <n v="855.64"/>
    <n v="16.760000000000002"/>
    <n v="9.75"/>
    <n v="7.7"/>
    <n v="418.16999999999996"/>
    <n v="2887"/>
    <n v="0"/>
    <n v="0"/>
    <n v="0"/>
    <n v="0"/>
    <n v="0"/>
    <n v="0"/>
    <n v="0"/>
    <n v="0"/>
    <n v="0"/>
    <n v="0"/>
    <n v="0"/>
    <n v="0"/>
    <n v="0"/>
    <n v="64.89"/>
    <n v="0"/>
    <n v="768"/>
    <n v="0"/>
    <n v="0.79"/>
    <n v="0"/>
    <n v="0"/>
    <n v="0"/>
    <n v="0"/>
    <n v="768"/>
    <n v="1154.8"/>
    <n v="0"/>
    <n v="0"/>
    <n v="0.2"/>
    <n v="0.36"/>
    <n v="0"/>
    <n v="0"/>
    <n v="0"/>
    <n v="0"/>
    <n v="0"/>
    <n v="173.22"/>
    <n v="0"/>
    <n v="263.22000000000003"/>
    <n v="0"/>
    <n v="0"/>
    <n v="0"/>
    <n v="0"/>
    <n v="0"/>
    <n v="0"/>
    <n v="0"/>
    <n v="0"/>
    <n v="16.760000000000002"/>
    <n v="0"/>
    <n v="0"/>
    <n v="299.27"/>
    <n v="39.85"/>
    <n v="0"/>
    <n v="0"/>
    <n v="0"/>
    <n v="236.15"/>
    <n v="1057.145"/>
    <n v="1004.9999999999995"/>
    <n v="855.64"/>
    <n v="16.760000000000002"/>
    <n v="9.75"/>
    <n v="7.7"/>
    <n v="418.16999999999996"/>
    <n v="2159.9999999999995"/>
    <n v="1293.2950000000001"/>
    <n v="1586.77"/>
    <n v="5040.0649999999996"/>
    <n v="1155"/>
    <n v="1155"/>
  </r>
  <r>
    <x v="71"/>
    <m/>
    <n v="152"/>
    <n v="41252018894"/>
    <n v="200142"/>
    <s v="SUPORTE PRODUTOS"/>
    <n v="1"/>
    <n v="1"/>
    <n v="1"/>
    <s v="FIXO"/>
    <s v="CUSTO"/>
    <x v="46"/>
    <s v="SUPORTE ATENDIMENTO"/>
    <x v="7"/>
    <x v="1"/>
    <x v="0"/>
    <s v="MORUMBI"/>
    <x v="0"/>
    <d v="2017-11-27T00:00:00"/>
    <d v="2020-08-01T00:00:00"/>
    <m/>
    <x v="0"/>
    <n v="2908"/>
    <n v="2326.4"/>
    <n v="2"/>
    <n v="2022"/>
    <n v="2908"/>
    <n v="0"/>
    <n v="0"/>
    <n v="0"/>
    <n v="0"/>
    <n v="0"/>
    <n v="0"/>
    <n v="0"/>
    <n v="0"/>
    <n v="0"/>
    <n v="0"/>
    <n v="0"/>
    <n v="0"/>
    <n v="0"/>
    <n v="65.36"/>
    <n v="0.01"/>
    <n v="704"/>
    <n v="0"/>
    <n v="0.09"/>
    <n v="0"/>
    <n v="0"/>
    <n v="0"/>
    <n v="0"/>
    <n v="704"/>
    <n v="1163.2"/>
    <n v="0"/>
    <n v="0"/>
    <n v="0.47"/>
    <n v="0.32"/>
    <n v="0"/>
    <n v="0"/>
    <n v="0"/>
    <n v="0"/>
    <n v="0"/>
    <n v="0"/>
    <n v="0"/>
    <n v="265.8"/>
    <n v="0"/>
    <n v="0"/>
    <n v="0"/>
    <n v="0"/>
    <n v="0"/>
    <n v="0"/>
    <n v="0"/>
    <n v="29.08"/>
    <n v="0"/>
    <n v="0"/>
    <n v="0"/>
    <n v="0"/>
    <n v="73.59"/>
    <n v="0"/>
    <n v="0"/>
    <n v="0"/>
    <n v="237.86"/>
    <n v="1065.5"/>
    <n v="1441.0000000000005"/>
    <n v="427.82"/>
    <n v="0"/>
    <n v="9.75"/>
    <n v="7.7"/>
    <n v="0"/>
    <n v="2908"/>
    <n v="0"/>
    <n v="0"/>
    <n v="0"/>
    <n v="0"/>
    <n v="0"/>
    <n v="0"/>
    <n v="0"/>
    <n v="0"/>
    <n v="0"/>
    <n v="0"/>
    <n v="0"/>
    <n v="0"/>
    <n v="0"/>
    <n v="65.36"/>
    <n v="0.01"/>
    <n v="704"/>
    <n v="0"/>
    <n v="0.09"/>
    <n v="0"/>
    <n v="0"/>
    <n v="0"/>
    <n v="0"/>
    <n v="704"/>
    <n v="1163.2"/>
    <n v="0"/>
    <n v="0"/>
    <n v="0.47"/>
    <n v="0.32"/>
    <n v="0"/>
    <n v="0"/>
    <n v="0"/>
    <n v="0"/>
    <n v="0"/>
    <n v="0"/>
    <n v="0"/>
    <n v="265.8"/>
    <n v="0"/>
    <n v="0"/>
    <n v="0"/>
    <n v="0"/>
    <n v="0"/>
    <n v="0"/>
    <n v="0"/>
    <n v="29.08"/>
    <n v="0"/>
    <n v="0"/>
    <n v="0"/>
    <n v="0"/>
    <n v="73.59"/>
    <n v="0"/>
    <n v="0"/>
    <n v="0"/>
    <n v="237.86"/>
    <n v="1065.5"/>
    <n v="1441.0000000000005"/>
    <n v="427.82"/>
    <n v="0"/>
    <n v="9.75"/>
    <n v="7.7"/>
    <n v="0"/>
    <n v="2554.0000000000005"/>
    <n v="1303.3600000000001"/>
    <n v="1149.27"/>
    <n v="5006.630000000001"/>
    <n v="1113"/>
    <n v="1113"/>
  </r>
  <r>
    <x v="72"/>
    <m/>
    <n v="153"/>
    <n v="36227993824"/>
    <n v="200041"/>
    <s v="FINANCEIRO"/>
    <n v="1"/>
    <n v="1"/>
    <n v="1"/>
    <s v="FIXO"/>
    <s v="DESPESA"/>
    <x v="47"/>
    <s v="CONTÁBIL - TW"/>
    <x v="21"/>
    <x v="3"/>
    <x v="0"/>
    <s v="MORUMBI"/>
    <x v="0"/>
    <d v="2018-01-03T00:00:00"/>
    <s v="N/A"/>
    <m/>
    <x v="0"/>
    <n v="3861"/>
    <n v="3088.8"/>
    <n v="2"/>
    <n v="2022"/>
    <n v="3861"/>
    <n v="0"/>
    <n v="0"/>
    <n v="0"/>
    <n v="0"/>
    <n v="0"/>
    <n v="0"/>
    <n v="0"/>
    <n v="0"/>
    <n v="0"/>
    <n v="0"/>
    <n v="0"/>
    <n v="0"/>
    <n v="0"/>
    <n v="86.79"/>
    <n v="0"/>
    <n v="704"/>
    <n v="0"/>
    <n v="0.59"/>
    <n v="0"/>
    <n v="0"/>
    <n v="0"/>
    <n v="0"/>
    <n v="704"/>
    <n v="1544.4"/>
    <n v="0"/>
    <n v="0"/>
    <n v="0.66"/>
    <n v="0.7"/>
    <n v="0"/>
    <n v="0"/>
    <n v="0"/>
    <n v="0"/>
    <n v="0"/>
    <n v="0"/>
    <n v="0"/>
    <n v="388.86"/>
    <n v="0"/>
    <n v="0"/>
    <n v="0"/>
    <n v="0"/>
    <n v="0"/>
    <n v="0"/>
    <n v="0"/>
    <n v="0"/>
    <n v="16.760000000000002"/>
    <n v="0"/>
    <n v="0"/>
    <n v="0"/>
    <n v="0"/>
    <n v="0"/>
    <n v="0"/>
    <n v="0"/>
    <n v="315.82"/>
    <n v="1450.6350000000002"/>
    <n v="1997"/>
    <n v="427.82"/>
    <n v="16.760000000000002"/>
    <n v="9.75"/>
    <n v="7.7"/>
    <n v="0"/>
    <n v="3861"/>
    <n v="0"/>
    <n v="0"/>
    <n v="0"/>
    <n v="0"/>
    <n v="0"/>
    <n v="0"/>
    <n v="0"/>
    <n v="0"/>
    <n v="0"/>
    <n v="0"/>
    <n v="0"/>
    <n v="0"/>
    <n v="0"/>
    <n v="86.79"/>
    <n v="0"/>
    <n v="704"/>
    <n v="0"/>
    <n v="0.59"/>
    <n v="0"/>
    <n v="0"/>
    <n v="0"/>
    <n v="0"/>
    <n v="704"/>
    <n v="1544.4"/>
    <n v="0"/>
    <n v="0"/>
    <n v="0.66"/>
    <n v="0.7"/>
    <n v="0"/>
    <n v="0"/>
    <n v="0"/>
    <n v="0"/>
    <n v="0"/>
    <n v="0"/>
    <n v="0"/>
    <n v="388.86"/>
    <n v="0"/>
    <n v="0"/>
    <n v="0"/>
    <n v="0"/>
    <n v="0"/>
    <n v="0"/>
    <n v="0"/>
    <n v="0"/>
    <n v="16.760000000000002"/>
    <n v="0"/>
    <n v="0"/>
    <n v="0"/>
    <n v="0"/>
    <n v="0"/>
    <n v="0"/>
    <n v="0"/>
    <n v="315.82"/>
    <n v="1450.6350000000002"/>
    <n v="1997"/>
    <n v="427.82"/>
    <n v="16.760000000000002"/>
    <n v="9.75"/>
    <n v="7.7"/>
    <n v="0"/>
    <n v="3388"/>
    <n v="1766.4550000000002"/>
    <n v="1149.27"/>
    <n v="6303.7250000000004"/>
    <n v="1391"/>
    <n v="1391"/>
  </r>
  <r>
    <x v="73"/>
    <m/>
    <n v="88"/>
    <n v="41166880885"/>
    <n v="20024"/>
    <s v="PROSIMULADOR"/>
    <n v="1"/>
    <n v="1"/>
    <n v="1"/>
    <s v="FIXO"/>
    <s v="DESPESA"/>
    <x v="23"/>
    <s v="SUPORTE ATENDIMENTO"/>
    <x v="2"/>
    <x v="1"/>
    <x v="0"/>
    <s v="MORUMBI"/>
    <x v="0"/>
    <d v="2016-02-18T00:00:00"/>
    <m/>
    <m/>
    <x v="0"/>
    <n v="3161"/>
    <n v="2444.5040000000004"/>
    <n v="2"/>
    <n v="2022"/>
    <n v="3055.63"/>
    <n v="0"/>
    <n v="0"/>
    <n v="0"/>
    <n v="0"/>
    <n v="0"/>
    <n v="0"/>
    <n v="0"/>
    <n v="0"/>
    <n v="0"/>
    <n v="0"/>
    <n v="0"/>
    <n v="0"/>
    <n v="1557.38"/>
    <n v="71.06"/>
    <n v="0"/>
    <n v="384"/>
    <n v="490"/>
    <n v="0.71"/>
    <n v="0"/>
    <n v="0"/>
    <n v="0"/>
    <n v="0"/>
    <n v="384"/>
    <n v="1222.25"/>
    <n v="0"/>
    <n v="0"/>
    <n v="0.82"/>
    <n v="0.51"/>
    <n v="0"/>
    <n v="0"/>
    <n v="1389.17"/>
    <n v="15.3"/>
    <n v="0"/>
    <n v="0"/>
    <n v="0"/>
    <n v="285.89"/>
    <n v="0"/>
    <n v="1.58"/>
    <n v="0"/>
    <n v="0"/>
    <n v="0"/>
    <n v="0"/>
    <n v="0"/>
    <n v="0"/>
    <n v="0"/>
    <n v="0"/>
    <n v="0"/>
    <n v="260.26"/>
    <n v="60"/>
    <n v="0"/>
    <n v="0"/>
    <n v="0"/>
    <n v="261.45"/>
    <n v="1126.1882500000002"/>
    <n v="1939.0000000000009"/>
    <n v="764.12"/>
    <n v="0"/>
    <n v="9.75"/>
    <n v="7.7"/>
    <n v="0"/>
    <n v="3055.63"/>
    <n v="0"/>
    <n v="0"/>
    <n v="0"/>
    <n v="0"/>
    <n v="0"/>
    <n v="0"/>
    <n v="0"/>
    <n v="0"/>
    <n v="0"/>
    <n v="0"/>
    <n v="0"/>
    <n v="0"/>
    <n v="1557.38"/>
    <n v="71.06"/>
    <n v="0"/>
    <n v="384"/>
    <n v="490"/>
    <n v="0.71"/>
    <n v="0"/>
    <n v="0"/>
    <n v="0"/>
    <n v="0"/>
    <n v="384"/>
    <n v="1222.25"/>
    <n v="0"/>
    <n v="0"/>
    <n v="0.82"/>
    <n v="0.51"/>
    <n v="0"/>
    <n v="0"/>
    <n v="1389.17"/>
    <n v="15.3"/>
    <n v="0"/>
    <n v="0"/>
    <n v="0"/>
    <n v="285.89"/>
    <n v="0"/>
    <n v="1.58"/>
    <n v="0"/>
    <n v="0"/>
    <n v="0"/>
    <n v="0"/>
    <n v="0"/>
    <n v="0"/>
    <n v="0"/>
    <n v="0"/>
    <n v="0"/>
    <n v="260.26"/>
    <n v="60"/>
    <n v="0"/>
    <n v="0"/>
    <n v="0"/>
    <n v="261.45"/>
    <n v="1126.1882500000002"/>
    <n v="1939.0000000000009"/>
    <n v="764.12"/>
    <n v="0"/>
    <n v="9.75"/>
    <n v="7.7"/>
    <n v="0"/>
    <n v="3139.0000000000009"/>
    <n v="1387.6382500000002"/>
    <n v="905.31000000000006"/>
    <n v="5431.9482500000013"/>
    <n v="1200"/>
    <n v="1200"/>
  </r>
  <r>
    <x v="74"/>
    <m/>
    <n v="154"/>
    <n v="47602833821"/>
    <n v="20024"/>
    <s v="PROSIMULADOR"/>
    <n v="1"/>
    <n v="1"/>
    <n v="1"/>
    <s v="FIXO"/>
    <s v="DESPESA"/>
    <x v="2"/>
    <s v="SUPORTE ATENDIMENTO"/>
    <x v="2"/>
    <x v="1"/>
    <x v="0"/>
    <s v="MORUMBI"/>
    <x v="0"/>
    <s v="01/09/2020"/>
    <s v="N/A"/>
    <m/>
    <x v="0"/>
    <n v="1684"/>
    <n v="1347.2"/>
    <n v="2"/>
    <n v="2022"/>
    <n v="1684"/>
    <n v="0"/>
    <n v="0"/>
    <n v="0"/>
    <n v="0"/>
    <n v="0"/>
    <n v="0"/>
    <n v="0"/>
    <n v="0"/>
    <n v="0"/>
    <n v="16.89"/>
    <n v="70.36"/>
    <n v="0"/>
    <n v="0"/>
    <n v="13.06"/>
    <n v="0"/>
    <n v="384"/>
    <n v="0"/>
    <n v="0.92"/>
    <n v="0"/>
    <n v="0"/>
    <n v="0"/>
    <n v="0"/>
    <n v="384"/>
    <n v="673.6"/>
    <n v="0"/>
    <n v="0"/>
    <n v="0.4"/>
    <n v="0.79"/>
    <n v="0"/>
    <n v="0"/>
    <n v="0"/>
    <n v="0"/>
    <n v="0"/>
    <n v="101.04"/>
    <n v="0"/>
    <n v="142.4"/>
    <n v="0"/>
    <n v="0"/>
    <n v="0"/>
    <n v="0"/>
    <n v="0"/>
    <n v="0"/>
    <n v="0"/>
    <n v="0"/>
    <n v="0"/>
    <n v="0"/>
    <n v="0"/>
    <n v="0"/>
    <n v="0"/>
    <n v="0"/>
    <n v="0"/>
    <n v="0"/>
    <n v="142.74"/>
    <n v="605.5"/>
    <n v="867"/>
    <n v="427.82"/>
    <n v="0"/>
    <n v="9.75"/>
    <n v="7.7"/>
    <n v="397.08000000000004"/>
    <n v="1684"/>
    <n v="0"/>
    <n v="0"/>
    <n v="0"/>
    <n v="0"/>
    <n v="0"/>
    <n v="0"/>
    <n v="0"/>
    <n v="0"/>
    <n v="0"/>
    <n v="16.89"/>
    <n v="70.36"/>
    <n v="0"/>
    <n v="0"/>
    <n v="13.06"/>
    <n v="0"/>
    <n v="384"/>
    <n v="0"/>
    <n v="0.92"/>
    <n v="0"/>
    <n v="0"/>
    <n v="0"/>
    <n v="0"/>
    <n v="384"/>
    <n v="673.6"/>
    <n v="0"/>
    <n v="0"/>
    <n v="0.4"/>
    <n v="0.79"/>
    <n v="0"/>
    <n v="0"/>
    <n v="0"/>
    <n v="0"/>
    <n v="0"/>
    <n v="101.04"/>
    <n v="0"/>
    <n v="142.4"/>
    <n v="0"/>
    <n v="0"/>
    <n v="0"/>
    <n v="0"/>
    <n v="0"/>
    <n v="0"/>
    <n v="0"/>
    <n v="0"/>
    <n v="0"/>
    <n v="0"/>
    <n v="0"/>
    <n v="0"/>
    <n v="0"/>
    <n v="0"/>
    <n v="0"/>
    <n v="0"/>
    <n v="142.74"/>
    <n v="605.5"/>
    <n v="867"/>
    <n v="427.82"/>
    <n v="0"/>
    <n v="9.75"/>
    <n v="7.7"/>
    <n v="397.08000000000004"/>
    <n v="1541"/>
    <n v="748.24"/>
    <n v="1125.31"/>
    <n v="3414.5499999999997"/>
    <n v="674"/>
    <n v="674"/>
  </r>
  <r>
    <x v="75"/>
    <m/>
    <n v="35"/>
    <n v="41153568802"/>
    <n v="20009"/>
    <s v="COMERCIAL - YOUNDER"/>
    <n v="1"/>
    <n v="1"/>
    <n v="1"/>
    <s v="FIXO"/>
    <s v="DESPESA"/>
    <x v="48"/>
    <s v="COMERCIAL"/>
    <x v="22"/>
    <x v="0"/>
    <x v="1"/>
    <s v="MORUMBI"/>
    <x v="0"/>
    <d v="2020-01-20T00:00:00"/>
    <s v="N/A"/>
    <m/>
    <x v="0"/>
    <n v="2893"/>
    <n v="2314.4"/>
    <n v="2"/>
    <n v="2022"/>
    <n v="2893"/>
    <n v="0"/>
    <n v="0"/>
    <n v="0"/>
    <n v="0"/>
    <n v="0"/>
    <n v="0"/>
    <n v="0"/>
    <n v="0"/>
    <n v="0"/>
    <n v="0"/>
    <n v="0"/>
    <n v="0"/>
    <n v="0"/>
    <n v="59.87"/>
    <n v="0"/>
    <n v="704"/>
    <n v="0"/>
    <n v="0.01"/>
    <n v="0"/>
    <n v="0"/>
    <n v="0"/>
    <n v="0"/>
    <n v="704"/>
    <n v="1157.2"/>
    <n v="0"/>
    <n v="0"/>
    <n v="0.13"/>
    <n v="0.45"/>
    <n v="0"/>
    <n v="0"/>
    <n v="0"/>
    <n v="0"/>
    <n v="0"/>
    <n v="0"/>
    <n v="0"/>
    <n v="263.33999999999997"/>
    <n v="0"/>
    <n v="0"/>
    <n v="0"/>
    <n v="0"/>
    <n v="0"/>
    <n v="0"/>
    <n v="0"/>
    <n v="0"/>
    <n v="16.760000000000002"/>
    <n v="0"/>
    <n v="0"/>
    <n v="0"/>
    <n v="0"/>
    <n v="0"/>
    <n v="0"/>
    <n v="0"/>
    <n v="236.22"/>
    <n v="1058.915"/>
    <n v="1514.9999999999995"/>
    <n v="382.06"/>
    <n v="16.760000000000002"/>
    <n v="9.75"/>
    <n v="7.7"/>
    <n v="0"/>
    <n v="2893"/>
    <n v="0"/>
    <n v="0"/>
    <n v="0"/>
    <n v="0"/>
    <n v="0"/>
    <n v="0"/>
    <n v="0"/>
    <n v="0"/>
    <n v="0"/>
    <n v="0"/>
    <n v="0"/>
    <n v="0"/>
    <n v="0"/>
    <n v="59.87"/>
    <n v="0"/>
    <n v="704"/>
    <n v="0"/>
    <n v="0.01"/>
    <n v="0"/>
    <n v="0"/>
    <n v="0"/>
    <n v="0"/>
    <n v="704"/>
    <n v="1157.2"/>
    <n v="0"/>
    <n v="0"/>
    <n v="0.13"/>
    <n v="0.45"/>
    <n v="0"/>
    <n v="0"/>
    <n v="0"/>
    <n v="0"/>
    <n v="0"/>
    <n v="0"/>
    <n v="0"/>
    <n v="263.33999999999997"/>
    <n v="0"/>
    <n v="0"/>
    <n v="0"/>
    <n v="0"/>
    <n v="0"/>
    <n v="0"/>
    <n v="0"/>
    <n v="0"/>
    <n v="16.760000000000002"/>
    <n v="0"/>
    <n v="0"/>
    <n v="0"/>
    <n v="0"/>
    <n v="0"/>
    <n v="0"/>
    <n v="0"/>
    <n v="236.22"/>
    <n v="1058.915"/>
    <n v="1514.9999999999995"/>
    <n v="382.06"/>
    <n v="16.760000000000002"/>
    <n v="9.75"/>
    <n v="7.7"/>
    <n v="0"/>
    <n v="2622.9999999999995"/>
    <n v="1295.135"/>
    <n v="1103.51"/>
    <n v="5021.6449999999995"/>
    <n v="1108"/>
    <n v="1108"/>
  </r>
  <r>
    <x v="76"/>
    <n v="1"/>
    <n v="18"/>
    <n v="16045702883"/>
    <n v="20009"/>
    <s v="COMERCIAL - YOUNDER"/>
    <n v="1"/>
    <n v="1"/>
    <n v="1"/>
    <s v="FIXO"/>
    <s v="DESPESA"/>
    <x v="49"/>
    <s v="COMERCIAL"/>
    <x v="22"/>
    <x v="0"/>
    <x v="1"/>
    <s v="MORUMBI"/>
    <x v="0"/>
    <d v="2021-08-09T00:00:00"/>
    <s v="N/A"/>
    <m/>
    <x v="0"/>
    <n v="5212"/>
    <n v="4169.6000000000004"/>
    <n v="2"/>
    <n v="2022"/>
    <n v="5212"/>
    <n v="0"/>
    <n v="0"/>
    <n v="0"/>
    <n v="0"/>
    <n v="0"/>
    <n v="0"/>
    <n v="0"/>
    <n v="0"/>
    <n v="0"/>
    <n v="0"/>
    <n v="0"/>
    <n v="0"/>
    <n v="0"/>
    <n v="0"/>
    <n v="0"/>
    <n v="704"/>
    <n v="0"/>
    <n v="0.59"/>
    <n v="0"/>
    <n v="0"/>
    <n v="0"/>
    <n v="0"/>
    <n v="704"/>
    <n v="2084.8000000000002"/>
    <n v="0"/>
    <n v="0"/>
    <n v="0.26"/>
    <n v="0.18"/>
    <n v="0"/>
    <n v="0"/>
    <n v="0"/>
    <n v="0"/>
    <n v="0"/>
    <n v="0"/>
    <n v="0"/>
    <n v="565.85"/>
    <n v="0"/>
    <n v="0"/>
    <n v="49.3"/>
    <n v="0"/>
    <n v="0"/>
    <n v="0"/>
    <n v="0"/>
    <n v="0"/>
    <n v="16.760000000000002"/>
    <n v="16.760000000000002"/>
    <n v="0"/>
    <n v="260.26"/>
    <n v="51.42"/>
    <n v="0"/>
    <n v="0"/>
    <n v="0"/>
    <n v="416.96"/>
    <n v="1999.15"/>
    <n v="2166.9999999999991"/>
    <n v="764.12"/>
    <n v="33.520000000000003"/>
    <n v="9.75"/>
    <n v="7.7"/>
    <n v="0"/>
    <n v="5212"/>
    <n v="0"/>
    <n v="0"/>
    <n v="0"/>
    <n v="0"/>
    <n v="0"/>
    <n v="0"/>
    <n v="0"/>
    <n v="0"/>
    <n v="0"/>
    <n v="0"/>
    <n v="0"/>
    <n v="0"/>
    <n v="0"/>
    <n v="0"/>
    <n v="0"/>
    <n v="704"/>
    <n v="0"/>
    <n v="0.59"/>
    <n v="0"/>
    <n v="0"/>
    <n v="0"/>
    <n v="0"/>
    <n v="704"/>
    <n v="2084.8000000000002"/>
    <n v="0"/>
    <n v="0"/>
    <n v="0.26"/>
    <n v="0.18"/>
    <n v="0"/>
    <n v="0"/>
    <n v="0"/>
    <n v="0"/>
    <n v="0"/>
    <n v="0"/>
    <n v="0"/>
    <n v="565.85"/>
    <n v="0"/>
    <n v="0"/>
    <n v="49.3"/>
    <n v="0"/>
    <n v="0"/>
    <n v="0"/>
    <n v="0"/>
    <n v="0"/>
    <n v="16.760000000000002"/>
    <n v="16.760000000000002"/>
    <n v="0"/>
    <n v="260.26"/>
    <n v="51.42"/>
    <n v="0"/>
    <n v="0"/>
    <n v="0"/>
    <n v="416.96"/>
    <n v="1999.15"/>
    <n v="2166.9999999999991"/>
    <n v="764.12"/>
    <n v="33.520000000000003"/>
    <n v="9.75"/>
    <n v="7.7"/>
    <n v="0"/>
    <n v="3908.9999999999991"/>
    <n v="2416.11"/>
    <n v="1225.31"/>
    <n v="7550.4199999999983"/>
    <n v="1742"/>
    <n v="1742"/>
  </r>
  <r>
    <x v="77"/>
    <m/>
    <n v="45"/>
    <n v="34352607851"/>
    <n v="20044"/>
    <s v="PRODUTOS TECNOLOGIA"/>
    <n v="1"/>
    <n v="1"/>
    <n v="1"/>
    <s v="DIRETO"/>
    <s v="CUSTO"/>
    <x v="50"/>
    <s v="PRODUTOS"/>
    <x v="10"/>
    <x v="0"/>
    <x v="1"/>
    <s v="MORUMBI"/>
    <x v="0"/>
    <d v="2020-12-21T00:00:00"/>
    <s v="N/A"/>
    <m/>
    <x v="0"/>
    <n v="11016"/>
    <n v="8812.8000000000011"/>
    <n v="2"/>
    <n v="2022"/>
    <n v="11016"/>
    <n v="0"/>
    <n v="0"/>
    <n v="0"/>
    <n v="0"/>
    <n v="0"/>
    <n v="0"/>
    <n v="0"/>
    <n v="0"/>
    <n v="0"/>
    <n v="0"/>
    <n v="0"/>
    <n v="0"/>
    <n v="0"/>
    <n v="0"/>
    <n v="0"/>
    <n v="704"/>
    <n v="0"/>
    <n v="0.85"/>
    <n v="0"/>
    <n v="0"/>
    <n v="0"/>
    <n v="0"/>
    <n v="704"/>
    <n v="4406.3999999999996"/>
    <n v="0"/>
    <n v="0"/>
    <n v="0.36"/>
    <n v="0.47"/>
    <n v="0"/>
    <n v="0"/>
    <n v="0"/>
    <n v="0"/>
    <n v="0"/>
    <n v="0"/>
    <n v="0"/>
    <n v="828.38"/>
    <n v="0"/>
    <n v="0"/>
    <n v="720.48"/>
    <n v="0"/>
    <n v="0"/>
    <n v="0"/>
    <n v="0"/>
    <n v="0"/>
    <n v="16.760000000000002"/>
    <n v="0"/>
    <n v="0"/>
    <n v="0"/>
    <n v="26"/>
    <n v="0"/>
    <n v="0"/>
    <n v="0"/>
    <n v="881.28"/>
    <n v="3857.78"/>
    <n v="5018"/>
    <n v="427.82"/>
    <n v="16.760000000000002"/>
    <n v="137.15"/>
    <n v="7.7"/>
    <n v="0"/>
    <n v="11016"/>
    <n v="0"/>
    <n v="0"/>
    <n v="0"/>
    <n v="0"/>
    <n v="0"/>
    <n v="0"/>
    <n v="0"/>
    <n v="0"/>
    <n v="0"/>
    <n v="0"/>
    <n v="0"/>
    <n v="0"/>
    <n v="0"/>
    <n v="0"/>
    <n v="0"/>
    <n v="704"/>
    <n v="0"/>
    <n v="0.85"/>
    <n v="0"/>
    <n v="0"/>
    <n v="0"/>
    <n v="0"/>
    <n v="704"/>
    <n v="4406.3999999999996"/>
    <n v="0"/>
    <n v="0"/>
    <n v="0.36"/>
    <n v="0.47"/>
    <n v="0"/>
    <n v="0"/>
    <n v="0"/>
    <n v="0"/>
    <n v="0"/>
    <n v="0"/>
    <n v="0"/>
    <n v="828.38"/>
    <n v="0"/>
    <n v="0"/>
    <n v="720.48"/>
    <n v="0"/>
    <n v="0"/>
    <n v="0"/>
    <n v="0"/>
    <n v="0"/>
    <n v="16.760000000000002"/>
    <n v="0"/>
    <n v="0"/>
    <n v="0"/>
    <n v="26"/>
    <n v="0"/>
    <n v="0"/>
    <n v="0"/>
    <n v="881.28"/>
    <n v="3857.78"/>
    <n v="5018"/>
    <n v="427.82"/>
    <n v="16.760000000000002"/>
    <n v="137.15"/>
    <n v="7.7"/>
    <n v="0"/>
    <n v="8213"/>
    <n v="4739.0600000000004"/>
    <n v="1276.67"/>
    <n v="14228.730000000001"/>
    <n v="3195"/>
    <n v="3195"/>
  </r>
  <r>
    <x v="78"/>
    <m/>
    <n v="43"/>
    <n v="32393304827"/>
    <n v="20043"/>
    <s v="LAB"/>
    <n v="1"/>
    <n v="1"/>
    <n v="1"/>
    <s v="DIRETO"/>
    <s v="CUSTO"/>
    <x v="24"/>
    <s v="DESENVOLVIMENTO"/>
    <x v="0"/>
    <x v="0"/>
    <x v="1"/>
    <s v="MORUMBI"/>
    <x v="0"/>
    <s v="06/07/2020"/>
    <s v="N/A"/>
    <m/>
    <x v="0"/>
    <n v="8941"/>
    <n v="7152.8"/>
    <n v="2"/>
    <n v="2022"/>
    <n v="8941"/>
    <n v="0"/>
    <n v="0"/>
    <n v="0"/>
    <n v="0"/>
    <n v="0"/>
    <n v="200"/>
    <n v="0"/>
    <n v="0"/>
    <n v="0"/>
    <n v="0"/>
    <n v="0"/>
    <n v="0"/>
    <n v="0"/>
    <n v="103.19"/>
    <n v="0"/>
    <n v="704"/>
    <n v="0"/>
    <n v="0.74"/>
    <n v="0"/>
    <n v="0"/>
    <n v="0"/>
    <n v="0"/>
    <n v="704"/>
    <n v="3576.4"/>
    <n v="0"/>
    <n v="0"/>
    <n v="0.2"/>
    <n v="0.35"/>
    <n v="0"/>
    <n v="0"/>
    <n v="0"/>
    <n v="0"/>
    <n v="0"/>
    <n v="0"/>
    <n v="0"/>
    <n v="828.38"/>
    <n v="0"/>
    <n v="0"/>
    <n v="365.08"/>
    <n v="0"/>
    <n v="0"/>
    <n v="0"/>
    <n v="0"/>
    <n v="0"/>
    <n v="16.760000000000002"/>
    <n v="16.760000000000002"/>
    <n v="0"/>
    <n v="0"/>
    <n v="0"/>
    <n v="0"/>
    <n v="0"/>
    <n v="0"/>
    <n v="723.53"/>
    <n v="3287.1550000000002"/>
    <n v="4441"/>
    <n v="427.82"/>
    <n v="33.520000000000003"/>
    <n v="9.75"/>
    <n v="7.7"/>
    <n v="0"/>
    <n v="8941"/>
    <n v="0"/>
    <n v="0"/>
    <n v="0"/>
    <n v="0"/>
    <n v="0"/>
    <n v="200"/>
    <n v="0"/>
    <n v="0"/>
    <n v="0"/>
    <n v="0"/>
    <n v="0"/>
    <n v="0"/>
    <n v="0"/>
    <n v="103.19"/>
    <n v="0"/>
    <n v="704"/>
    <n v="0"/>
    <n v="0.74"/>
    <n v="0"/>
    <n v="0"/>
    <n v="0"/>
    <n v="0"/>
    <n v="704"/>
    <n v="3576.4"/>
    <n v="0"/>
    <n v="0"/>
    <n v="0.2"/>
    <n v="0.35"/>
    <n v="0"/>
    <n v="0"/>
    <n v="0"/>
    <n v="0"/>
    <n v="0"/>
    <n v="0"/>
    <n v="0"/>
    <n v="828.38"/>
    <n v="0"/>
    <n v="0"/>
    <n v="365.08"/>
    <n v="0"/>
    <n v="0"/>
    <n v="0"/>
    <n v="0"/>
    <n v="0"/>
    <n v="16.760000000000002"/>
    <n v="16.760000000000002"/>
    <n v="0"/>
    <n v="0"/>
    <n v="0"/>
    <n v="0"/>
    <n v="0"/>
    <n v="0"/>
    <n v="723.53"/>
    <n v="3287.1550000000002"/>
    <n v="4441"/>
    <n v="427.82"/>
    <n v="33.520000000000003"/>
    <n v="9.75"/>
    <n v="7.7"/>
    <n v="0"/>
    <n v="7065"/>
    <n v="4010.6850000000004"/>
    <n v="1149.27"/>
    <n v="12224.955000000002"/>
    <n v="2624"/>
    <n v="2624"/>
  </r>
  <r>
    <x v="79"/>
    <m/>
    <n v="46"/>
    <n v="36631816858"/>
    <n v="20042"/>
    <s v="HUB - YOUNDER"/>
    <n v="1"/>
    <n v="1"/>
    <n v="1"/>
    <s v="DIRETO"/>
    <s v="CUSTO"/>
    <x v="51"/>
    <s v="PRODUTOS"/>
    <x v="1"/>
    <x v="0"/>
    <x v="1"/>
    <s v="MORUMBI"/>
    <x v="0"/>
    <d v="2021-04-26T00:00:00"/>
    <s v="N/A"/>
    <m/>
    <x v="0"/>
    <n v="4271"/>
    <n v="3416.8"/>
    <n v="2"/>
    <n v="2022"/>
    <n v="4271"/>
    <n v="0"/>
    <n v="0"/>
    <n v="0"/>
    <n v="0"/>
    <n v="0"/>
    <n v="0"/>
    <n v="0"/>
    <n v="0"/>
    <n v="0"/>
    <n v="0"/>
    <n v="0"/>
    <n v="0"/>
    <n v="0"/>
    <n v="0"/>
    <n v="0"/>
    <n v="704"/>
    <n v="0"/>
    <n v="0.72"/>
    <n v="0"/>
    <n v="0"/>
    <n v="0"/>
    <n v="0"/>
    <n v="704"/>
    <n v="1708.4"/>
    <n v="0"/>
    <n v="0"/>
    <n v="0.37"/>
    <n v="0.05"/>
    <n v="0"/>
    <n v="0"/>
    <n v="0"/>
    <n v="0"/>
    <n v="0"/>
    <n v="0"/>
    <n v="0"/>
    <n v="434.11"/>
    <n v="0"/>
    <n v="0"/>
    <n v="16.84"/>
    <n v="0"/>
    <n v="0"/>
    <n v="0"/>
    <n v="0"/>
    <n v="42.71"/>
    <n v="16.760000000000002"/>
    <n v="0"/>
    <n v="0"/>
    <n v="0"/>
    <n v="16.48"/>
    <n v="0"/>
    <n v="0"/>
    <n v="0"/>
    <n v="341.68"/>
    <n v="1608.6350000000002"/>
    <n v="2035.9999999999995"/>
    <n v="427.82"/>
    <n v="16.760000000000002"/>
    <n v="9.75"/>
    <n v="7.7"/>
    <n v="0"/>
    <n v="4271"/>
    <n v="0"/>
    <n v="0"/>
    <n v="0"/>
    <n v="0"/>
    <n v="0"/>
    <n v="0"/>
    <n v="0"/>
    <n v="0"/>
    <n v="0"/>
    <n v="0"/>
    <n v="0"/>
    <n v="0"/>
    <n v="0"/>
    <n v="0"/>
    <n v="0"/>
    <n v="704"/>
    <n v="0"/>
    <n v="0.72"/>
    <n v="0"/>
    <n v="0"/>
    <n v="0"/>
    <n v="0"/>
    <n v="704"/>
    <n v="1708.4"/>
    <n v="0"/>
    <n v="0"/>
    <n v="0.37"/>
    <n v="0.05"/>
    <n v="0"/>
    <n v="0"/>
    <n v="0"/>
    <n v="0"/>
    <n v="0"/>
    <n v="0"/>
    <n v="0"/>
    <n v="434.11"/>
    <n v="0"/>
    <n v="0"/>
    <n v="16.84"/>
    <n v="0"/>
    <n v="0"/>
    <n v="0"/>
    <n v="0"/>
    <n v="42.71"/>
    <n v="16.760000000000002"/>
    <n v="0"/>
    <n v="0"/>
    <n v="0"/>
    <n v="16.48"/>
    <n v="0"/>
    <n v="0"/>
    <n v="0"/>
    <n v="341.68"/>
    <n v="1608.6350000000002"/>
    <n v="2035.9999999999995"/>
    <n v="427.82"/>
    <n v="16.760000000000002"/>
    <n v="9.75"/>
    <n v="7.7"/>
    <n v="0"/>
    <n v="3544.9999999999995"/>
    <n v="1950.3150000000003"/>
    <n v="1149.27"/>
    <n v="6644.5849999999991"/>
    <n v="1509"/>
    <n v="1509"/>
  </r>
  <r>
    <x v="80"/>
    <m/>
    <n v="47"/>
    <n v="47521431863"/>
    <n v="20017"/>
    <s v="MARKETING"/>
    <n v="1"/>
    <n v="1"/>
    <n v="1"/>
    <s v="FIXO"/>
    <s v="DESPESA"/>
    <x v="52"/>
    <s v="MARKETING"/>
    <x v="3"/>
    <x v="0"/>
    <x v="1"/>
    <s v="MORUMBI"/>
    <x v="0"/>
    <d v="2021-06-23T00:00:00"/>
    <s v="N/A"/>
    <m/>
    <x v="0"/>
    <n v="4204"/>
    <n v="3363.2000000000003"/>
    <n v="2"/>
    <n v="2022"/>
    <n v="4204"/>
    <n v="0"/>
    <n v="0"/>
    <n v="0"/>
    <n v="0"/>
    <n v="0"/>
    <n v="0"/>
    <n v="0"/>
    <n v="0"/>
    <n v="0"/>
    <n v="0"/>
    <n v="0"/>
    <n v="0"/>
    <n v="0"/>
    <n v="0"/>
    <n v="0"/>
    <n v="704"/>
    <n v="0"/>
    <n v="0.93"/>
    <n v="0"/>
    <n v="0"/>
    <n v="0"/>
    <n v="0"/>
    <n v="704"/>
    <n v="1681.6"/>
    <n v="0"/>
    <n v="0"/>
    <n v="0.15"/>
    <n v="0.92"/>
    <n v="0"/>
    <n v="0"/>
    <n v="0"/>
    <n v="0"/>
    <n v="0"/>
    <n v="0"/>
    <n v="0"/>
    <n v="424.73"/>
    <n v="0"/>
    <n v="0"/>
    <n v="14.53"/>
    <n v="0"/>
    <n v="0"/>
    <n v="0"/>
    <n v="0"/>
    <n v="0"/>
    <n v="0"/>
    <n v="0"/>
    <n v="0"/>
    <n v="0"/>
    <n v="0"/>
    <n v="0"/>
    <n v="0"/>
    <n v="0"/>
    <n v="336.32"/>
    <n v="1580.8300000000002"/>
    <n v="2083"/>
    <n v="382.06"/>
    <n v="0"/>
    <n v="9.75"/>
    <n v="7.7"/>
    <n v="0"/>
    <n v="4204"/>
    <n v="0"/>
    <n v="0"/>
    <n v="0"/>
    <n v="0"/>
    <n v="0"/>
    <n v="0"/>
    <n v="0"/>
    <n v="0"/>
    <n v="0"/>
    <n v="0"/>
    <n v="0"/>
    <n v="0"/>
    <n v="0"/>
    <n v="0"/>
    <n v="0"/>
    <n v="704"/>
    <n v="0"/>
    <n v="0.93"/>
    <n v="0"/>
    <n v="0"/>
    <n v="0"/>
    <n v="0"/>
    <n v="704"/>
    <n v="1681.6"/>
    <n v="0"/>
    <n v="0"/>
    <n v="0.15"/>
    <n v="0.92"/>
    <n v="0"/>
    <n v="0"/>
    <n v="0"/>
    <n v="0"/>
    <n v="0"/>
    <n v="0"/>
    <n v="0"/>
    <n v="424.73"/>
    <n v="0"/>
    <n v="0"/>
    <n v="14.53"/>
    <n v="0"/>
    <n v="0"/>
    <n v="0"/>
    <n v="0"/>
    <n v="0"/>
    <n v="0"/>
    <n v="0"/>
    <n v="0"/>
    <n v="0"/>
    <n v="0"/>
    <n v="0"/>
    <n v="0"/>
    <n v="0"/>
    <n v="336.32"/>
    <n v="1580.8300000000002"/>
    <n v="2083"/>
    <n v="382.06"/>
    <n v="0"/>
    <n v="9.75"/>
    <n v="7.7"/>
    <n v="0"/>
    <n v="3569"/>
    <n v="1917.15"/>
    <n v="1103.51"/>
    <n v="6589.66"/>
    <n v="1486"/>
    <n v="1486"/>
  </r>
  <r>
    <x v="81"/>
    <n v="1"/>
    <n v="21"/>
    <n v="31300412810"/>
    <n v="20009"/>
    <s v="COMERCIAL - YOUNDER"/>
    <n v="1"/>
    <n v="1"/>
    <n v="1"/>
    <s v="FIXO"/>
    <s v="DESPESA"/>
    <x v="53"/>
    <s v="COMERCIAL"/>
    <x v="22"/>
    <x v="0"/>
    <x v="1"/>
    <s v="MORUMBI"/>
    <x v="0"/>
    <d v="2019-11-04T00:00:00"/>
    <s v="N/A"/>
    <m/>
    <x v="0"/>
    <n v="4683"/>
    <n v="3746.4"/>
    <n v="2"/>
    <n v="2022"/>
    <n v="4683"/>
    <n v="0"/>
    <n v="0"/>
    <n v="0"/>
    <n v="0"/>
    <n v="0"/>
    <n v="0"/>
    <n v="0"/>
    <n v="0"/>
    <n v="2949.21"/>
    <n v="707.81"/>
    <n v="0"/>
    <n v="0"/>
    <n v="0"/>
    <n v="105.28"/>
    <n v="0"/>
    <n v="704"/>
    <n v="0"/>
    <n v="0.41"/>
    <n v="0"/>
    <n v="0"/>
    <n v="0"/>
    <n v="0"/>
    <n v="704"/>
    <n v="1873.2"/>
    <n v="0"/>
    <n v="0"/>
    <n v="0.93"/>
    <n v="0.39"/>
    <n v="0"/>
    <n v="0"/>
    <n v="0"/>
    <n v="0"/>
    <n v="0"/>
    <n v="0"/>
    <n v="0"/>
    <n v="828.38"/>
    <n v="0"/>
    <n v="0"/>
    <n v="658.03"/>
    <n v="0"/>
    <n v="0"/>
    <n v="0"/>
    <n v="0"/>
    <n v="0"/>
    <n v="16.760000000000002"/>
    <n v="16.760000000000002"/>
    <n v="0"/>
    <n v="260.26"/>
    <n v="0"/>
    <n v="0"/>
    <n v="0"/>
    <n v="0"/>
    <n v="675.62"/>
    <n v="2116.2049999999999"/>
    <n v="4791.0000000000009"/>
    <n v="764.12"/>
    <n v="33.520000000000003"/>
    <n v="9.75"/>
    <n v="7.7"/>
    <n v="0"/>
    <n v="4683"/>
    <n v="0"/>
    <n v="0"/>
    <n v="0"/>
    <n v="0"/>
    <n v="0"/>
    <n v="0"/>
    <n v="0"/>
    <n v="0"/>
    <n v="2949.21"/>
    <n v="707.81"/>
    <n v="0"/>
    <n v="0"/>
    <n v="0"/>
    <n v="105.28"/>
    <n v="0"/>
    <n v="704"/>
    <n v="0"/>
    <n v="0.41"/>
    <n v="0"/>
    <n v="0"/>
    <n v="0"/>
    <n v="0"/>
    <n v="704"/>
    <n v="1873.2"/>
    <n v="0"/>
    <n v="0"/>
    <n v="0.93"/>
    <n v="0.39"/>
    <n v="0"/>
    <n v="0"/>
    <n v="0"/>
    <n v="0"/>
    <n v="0"/>
    <n v="0"/>
    <n v="0"/>
    <n v="828.38"/>
    <n v="0"/>
    <n v="0"/>
    <n v="658.03"/>
    <n v="0"/>
    <n v="0"/>
    <n v="0"/>
    <n v="0"/>
    <n v="0"/>
    <n v="16.760000000000002"/>
    <n v="16.760000000000002"/>
    <n v="0"/>
    <n v="260.26"/>
    <n v="0"/>
    <n v="0"/>
    <n v="0"/>
    <n v="0"/>
    <n v="675.62"/>
    <n v="2116.2049999999999"/>
    <n v="4791.0000000000009"/>
    <n v="764.12"/>
    <n v="33.520000000000003"/>
    <n v="9.75"/>
    <n v="7.7"/>
    <n v="0"/>
    <n v="6150.0000000000009"/>
    <n v="2791.8249999999998"/>
    <n v="1225.31"/>
    <n v="10167.135"/>
    <n v="1359"/>
    <n v="1359"/>
  </r>
  <r>
    <x v="82"/>
    <n v="1"/>
    <n v="44"/>
    <n v="7412515748"/>
    <n v="20042"/>
    <s v="HUB - YOUNDER"/>
    <n v="1"/>
    <n v="1"/>
    <n v="1"/>
    <s v="DIRETO"/>
    <s v="CUSTO"/>
    <x v="54"/>
    <s v="PRODUTOS"/>
    <x v="1"/>
    <x v="0"/>
    <x v="1"/>
    <s v="MORUMBI"/>
    <x v="0"/>
    <d v="2020-11-03T00:00:00"/>
    <s v="N/A"/>
    <m/>
    <x v="0"/>
    <n v="4448"/>
    <n v="3558.4"/>
    <n v="2"/>
    <n v="2022"/>
    <n v="4448"/>
    <n v="0"/>
    <n v="0"/>
    <n v="0"/>
    <n v="0"/>
    <n v="0"/>
    <n v="0"/>
    <n v="0"/>
    <n v="0"/>
    <n v="0"/>
    <n v="0"/>
    <n v="0"/>
    <n v="0"/>
    <n v="0"/>
    <n v="17.420000000000002"/>
    <n v="0"/>
    <n v="704"/>
    <n v="0"/>
    <n v="0.99"/>
    <n v="0"/>
    <n v="0"/>
    <n v="0"/>
    <n v="0"/>
    <n v="704"/>
    <n v="1779.2"/>
    <n v="0"/>
    <n v="0"/>
    <n v="0.97"/>
    <n v="0.39"/>
    <n v="0"/>
    <n v="0"/>
    <n v="0"/>
    <n v="0"/>
    <n v="0"/>
    <n v="0"/>
    <n v="0"/>
    <n v="461.33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357.23"/>
    <n v="1684.53"/>
    <n v="2191"/>
    <n v="0"/>
    <n v="33.520000000000003"/>
    <n v="9.75"/>
    <n v="7.7"/>
    <n v="0"/>
    <n v="4448"/>
    <n v="0"/>
    <n v="0"/>
    <n v="0"/>
    <n v="0"/>
    <n v="0"/>
    <n v="0"/>
    <n v="0"/>
    <n v="0"/>
    <n v="0"/>
    <n v="0"/>
    <n v="0"/>
    <n v="0"/>
    <n v="0"/>
    <n v="17.420000000000002"/>
    <n v="0"/>
    <n v="704"/>
    <n v="0"/>
    <n v="0.99"/>
    <n v="0"/>
    <n v="0"/>
    <n v="0"/>
    <n v="0"/>
    <n v="704"/>
    <n v="1779.2"/>
    <n v="0"/>
    <n v="0"/>
    <n v="0.97"/>
    <n v="0.39"/>
    <n v="0"/>
    <n v="0"/>
    <n v="0"/>
    <n v="0"/>
    <n v="0"/>
    <n v="0"/>
    <n v="0"/>
    <n v="461.33"/>
    <n v="0"/>
    <n v="0"/>
    <n v="0"/>
    <n v="0"/>
    <n v="0"/>
    <n v="0"/>
    <n v="0"/>
    <n v="0"/>
    <n v="16.760000000000002"/>
    <n v="16.760000000000002"/>
    <n v="0"/>
    <n v="0"/>
    <n v="0"/>
    <n v="0"/>
    <n v="0"/>
    <n v="0"/>
    <n v="357.23"/>
    <n v="1684.53"/>
    <n v="2191"/>
    <n v="0"/>
    <n v="33.520000000000003"/>
    <n v="9.75"/>
    <n v="7.7"/>
    <n v="0"/>
    <n v="3784"/>
    <n v="2041.76"/>
    <n v="721.45"/>
    <n v="6547.21"/>
    <n v="1593"/>
    <n v="1593"/>
  </r>
  <r>
    <x v="83"/>
    <m/>
    <n v="26"/>
    <n v="42681461804"/>
    <n v="20043"/>
    <s v="LAB"/>
    <n v="1"/>
    <n v="1"/>
    <n v="1"/>
    <s v="DIRETO"/>
    <s v="CUSTO"/>
    <x v="55"/>
    <s v="DESENVOLVIMENTO"/>
    <x v="0"/>
    <x v="0"/>
    <x v="1"/>
    <s v="MORUMBI"/>
    <x v="0"/>
    <d v="2019-11-13T00:00:00"/>
    <s v="N/A"/>
    <m/>
    <x v="0"/>
    <n v="5035"/>
    <n v="4028"/>
    <n v="2"/>
    <n v="2022"/>
    <n v="5035"/>
    <n v="0"/>
    <n v="0"/>
    <n v="0"/>
    <n v="0"/>
    <n v="0"/>
    <n v="200"/>
    <n v="0"/>
    <n v="0"/>
    <n v="0"/>
    <n v="0"/>
    <n v="0"/>
    <n v="0"/>
    <n v="0"/>
    <n v="113.2"/>
    <n v="0"/>
    <n v="704"/>
    <n v="0"/>
    <n v="0.3"/>
    <n v="0"/>
    <n v="0"/>
    <n v="0"/>
    <n v="0"/>
    <n v="704"/>
    <n v="2014"/>
    <n v="0"/>
    <n v="0"/>
    <n v="0.67"/>
    <n v="0.65"/>
    <n v="0"/>
    <n v="0"/>
    <n v="0"/>
    <n v="0"/>
    <n v="0"/>
    <n v="0"/>
    <n v="0"/>
    <n v="556.91999999999996"/>
    <n v="0"/>
    <n v="0"/>
    <n v="50.5"/>
    <n v="0"/>
    <n v="0"/>
    <n v="0"/>
    <n v="0"/>
    <n v="0"/>
    <n v="16.760000000000002"/>
    <n v="0"/>
    <n v="0"/>
    <n v="0"/>
    <n v="0"/>
    <n v="0"/>
    <n v="0"/>
    <n v="0"/>
    <n v="411.85"/>
    <n v="1941.5450000000001"/>
    <n v="2708.9999999999995"/>
    <n v="382.06"/>
    <n v="16.760000000000002"/>
    <n v="9.75"/>
    <n v="7.7"/>
    <n v="0"/>
    <n v="5035"/>
    <n v="0"/>
    <n v="0"/>
    <n v="0"/>
    <n v="0"/>
    <n v="0"/>
    <n v="200"/>
    <n v="0"/>
    <n v="0"/>
    <n v="0"/>
    <n v="0"/>
    <n v="0"/>
    <n v="0"/>
    <n v="0"/>
    <n v="113.2"/>
    <n v="0"/>
    <n v="704"/>
    <n v="0"/>
    <n v="0.3"/>
    <n v="0"/>
    <n v="0"/>
    <n v="0"/>
    <n v="0"/>
    <n v="704"/>
    <n v="2014"/>
    <n v="0"/>
    <n v="0"/>
    <n v="0.67"/>
    <n v="0.65"/>
    <n v="0"/>
    <n v="0"/>
    <n v="0"/>
    <n v="0"/>
    <n v="0"/>
    <n v="0"/>
    <n v="0"/>
    <n v="556.91999999999996"/>
    <n v="0"/>
    <n v="0"/>
    <n v="50.5"/>
    <n v="0"/>
    <n v="0"/>
    <n v="0"/>
    <n v="0"/>
    <n v="0"/>
    <n v="16.760000000000002"/>
    <n v="0"/>
    <n v="0"/>
    <n v="0"/>
    <n v="0"/>
    <n v="0"/>
    <n v="0"/>
    <n v="0"/>
    <n v="411.85"/>
    <n v="1941.5450000000001"/>
    <n v="2708.9999999999995"/>
    <n v="382.06"/>
    <n v="16.760000000000002"/>
    <n v="9.75"/>
    <n v="7.7"/>
    <n v="0"/>
    <n v="4257"/>
    <n v="2353.395"/>
    <n v="1103.51"/>
    <n v="7713.9050000000007"/>
    <n v="1548"/>
    <n v="1548"/>
  </r>
  <r>
    <x v="84"/>
    <m/>
    <n v="128"/>
    <n v="31809554810"/>
    <n v="20076"/>
    <s v="HUB - PROCONDUTOR"/>
    <n v="1"/>
    <n v="1"/>
    <n v="1"/>
    <s v="DIRETO"/>
    <s v="CUSTO"/>
    <x v="40"/>
    <s v="PRODUTOS"/>
    <x v="1"/>
    <x v="0"/>
    <x v="1"/>
    <s v="MORUMBI"/>
    <x v="0"/>
    <d v="2019-12-09T00:00:00"/>
    <d v="2020-11-01T00:00:00"/>
    <m/>
    <x v="0"/>
    <n v="5827"/>
    <n v="2330.8000000000002"/>
    <n v="2"/>
    <n v="2022"/>
    <n v="2913.5"/>
    <n v="0"/>
    <n v="0"/>
    <n v="0"/>
    <n v="0"/>
    <n v="0"/>
    <n v="0"/>
    <n v="0"/>
    <n v="0"/>
    <n v="0"/>
    <n v="0"/>
    <n v="0"/>
    <n v="0"/>
    <n v="4646.2800000000007"/>
    <n v="131.02000000000001"/>
    <n v="0"/>
    <n v="704"/>
    <n v="0"/>
    <n v="7.0000000000000007E-2"/>
    <n v="0"/>
    <n v="0"/>
    <n v="0"/>
    <n v="0"/>
    <n v="704"/>
    <n v="1165.4000000000001"/>
    <n v="0"/>
    <n v="0"/>
    <n v="0.35"/>
    <n v="0.63"/>
    <n v="0"/>
    <n v="0"/>
    <n v="3369.63"/>
    <n v="503.94"/>
    <n v="0"/>
    <n v="57.96"/>
    <n v="0"/>
    <n v="324.44"/>
    <n v="0"/>
    <n v="378.76"/>
    <n v="0"/>
    <n v="0"/>
    <n v="0"/>
    <n v="0"/>
    <n v="0"/>
    <n v="0"/>
    <n v="16.760000000000002"/>
    <n v="0"/>
    <n v="0"/>
    <n v="0"/>
    <n v="30"/>
    <n v="0"/>
    <n v="0"/>
    <n v="0"/>
    <n v="615.25"/>
    <n v="1125.6525000000001"/>
    <n v="1843.0000000000009"/>
    <n v="427.82"/>
    <n v="16.760000000000002"/>
    <n v="9.75"/>
    <n v="7.7"/>
    <n v="60.13"/>
    <n v="2913.5"/>
    <n v="0"/>
    <n v="0"/>
    <n v="0"/>
    <n v="0"/>
    <n v="0"/>
    <n v="0"/>
    <n v="0"/>
    <n v="0"/>
    <n v="0"/>
    <n v="0"/>
    <n v="0"/>
    <n v="0"/>
    <n v="4646.2800000000007"/>
    <n v="131.02000000000001"/>
    <n v="0"/>
    <n v="704"/>
    <n v="0"/>
    <n v="7.0000000000000007E-2"/>
    <n v="0"/>
    <n v="0"/>
    <n v="0"/>
    <n v="0"/>
    <n v="704"/>
    <n v="1165.4000000000001"/>
    <n v="0"/>
    <n v="0"/>
    <n v="0.35"/>
    <n v="0.63"/>
    <n v="0"/>
    <n v="0"/>
    <n v="3369.63"/>
    <n v="503.94"/>
    <n v="0"/>
    <n v="57.96"/>
    <n v="0"/>
    <n v="324.44"/>
    <n v="0"/>
    <n v="378.76"/>
    <n v="0"/>
    <n v="0"/>
    <n v="0"/>
    <n v="0"/>
    <n v="0"/>
    <n v="0"/>
    <n v="16.760000000000002"/>
    <n v="0"/>
    <n v="0"/>
    <n v="0"/>
    <n v="30"/>
    <n v="0"/>
    <n v="0"/>
    <n v="0"/>
    <n v="615.25"/>
    <n v="1125.6525000000001"/>
    <n v="1843.0000000000009"/>
    <n v="427.82"/>
    <n v="16.760000000000002"/>
    <n v="9.75"/>
    <n v="7.7"/>
    <n v="60.13"/>
    <n v="2764.0000000000009"/>
    <n v="1740.9025000000001"/>
    <n v="1151.44"/>
    <n v="5656.3425000000007"/>
    <n v="921"/>
    <n v="921"/>
  </r>
  <r>
    <x v="85"/>
    <m/>
    <n v="32"/>
    <n v="35382363803"/>
    <n v="20042"/>
    <s v="HUB - YOUNDER"/>
    <n v="1"/>
    <n v="1"/>
    <n v="1"/>
    <s v="DIRETO"/>
    <s v="CUSTO"/>
    <x v="1"/>
    <s v="PRODUTOS"/>
    <x v="1"/>
    <x v="0"/>
    <x v="1"/>
    <s v="MORUMBI"/>
    <x v="0"/>
    <d v="2019-12-16T00:00:00"/>
    <s v="N/A"/>
    <m/>
    <x v="0"/>
    <n v="4666"/>
    <n v="3732.8"/>
    <n v="2"/>
    <n v="2022"/>
    <n v="4666"/>
    <n v="0"/>
    <n v="0"/>
    <n v="0"/>
    <n v="0"/>
    <n v="0"/>
    <n v="0"/>
    <n v="0"/>
    <n v="0"/>
    <n v="0"/>
    <n v="0"/>
    <n v="0"/>
    <n v="0"/>
    <n v="0"/>
    <n v="104.89"/>
    <n v="0"/>
    <n v="704"/>
    <n v="0"/>
    <n v="0.44"/>
    <n v="0"/>
    <n v="0"/>
    <n v="0"/>
    <n v="0"/>
    <n v="704"/>
    <n v="1866.4"/>
    <n v="0"/>
    <n v="0"/>
    <n v="0.6"/>
    <n v="0.24"/>
    <n v="0"/>
    <n v="0"/>
    <n v="0"/>
    <n v="0"/>
    <n v="0"/>
    <n v="0"/>
    <n v="0"/>
    <n v="504.1"/>
    <n v="0"/>
    <n v="0"/>
    <n v="37.229999999999997"/>
    <n v="0"/>
    <n v="0"/>
    <n v="0"/>
    <n v="0"/>
    <n v="0"/>
    <n v="16.760000000000002"/>
    <n v="0"/>
    <n v="0"/>
    <n v="0"/>
    <n v="0"/>
    <n v="0"/>
    <n v="0"/>
    <n v="0"/>
    <n v="381.67"/>
    <n v="1787.25"/>
    <n v="2346"/>
    <n v="382.06"/>
    <n v="16.760000000000002"/>
    <n v="9.75"/>
    <n v="7.7"/>
    <n v="0"/>
    <n v="4666"/>
    <n v="0"/>
    <n v="0"/>
    <n v="0"/>
    <n v="0"/>
    <n v="0"/>
    <n v="0"/>
    <n v="0"/>
    <n v="0"/>
    <n v="0"/>
    <n v="0"/>
    <n v="0"/>
    <n v="0"/>
    <n v="0"/>
    <n v="104.89"/>
    <n v="0"/>
    <n v="704"/>
    <n v="0"/>
    <n v="0.44"/>
    <n v="0"/>
    <n v="0"/>
    <n v="0"/>
    <n v="0"/>
    <n v="704"/>
    <n v="1866.4"/>
    <n v="0"/>
    <n v="0"/>
    <n v="0.6"/>
    <n v="0.24"/>
    <n v="0"/>
    <n v="0"/>
    <n v="0"/>
    <n v="0"/>
    <n v="0"/>
    <n v="0"/>
    <n v="0"/>
    <n v="504.1"/>
    <n v="0"/>
    <n v="0"/>
    <n v="37.229999999999997"/>
    <n v="0"/>
    <n v="0"/>
    <n v="0"/>
    <n v="0"/>
    <n v="0"/>
    <n v="16.760000000000002"/>
    <n v="0"/>
    <n v="0"/>
    <n v="0"/>
    <n v="0"/>
    <n v="0"/>
    <n v="0"/>
    <n v="0"/>
    <n v="381.67"/>
    <n v="1787.25"/>
    <n v="2346"/>
    <n v="382.06"/>
    <n v="16.760000000000002"/>
    <n v="9.75"/>
    <n v="7.7"/>
    <n v="0"/>
    <n v="3956"/>
    <n v="2168.92"/>
    <n v="1103.51"/>
    <n v="7228.43"/>
    <n v="1610"/>
    <n v="1610"/>
  </r>
  <r>
    <x v="86"/>
    <n v="2"/>
    <n v="7"/>
    <n v="27329120855"/>
    <n v="20009"/>
    <s v="COMERCIAL - YOUNDER"/>
    <n v="1"/>
    <n v="1"/>
    <n v="1"/>
    <s v="FIXO"/>
    <s v="DESPESA"/>
    <x v="56"/>
    <s v="COMERCIAL"/>
    <x v="22"/>
    <x v="0"/>
    <x v="1"/>
    <s v="MORUMBI"/>
    <x v="0"/>
    <d v="2019-01-14T00:00:00"/>
    <s v="N/A"/>
    <m/>
    <x v="0"/>
    <n v="9529"/>
    <n v="3811.6000000000004"/>
    <n v="2"/>
    <n v="2022"/>
    <n v="4764.5"/>
    <n v="0"/>
    <n v="0"/>
    <n v="0"/>
    <n v="0"/>
    <n v="0"/>
    <n v="0"/>
    <n v="0"/>
    <n v="0"/>
    <n v="7264.82"/>
    <n v="2421.61"/>
    <n v="0"/>
    <n v="0"/>
    <n v="12129.23"/>
    <n v="214.28"/>
    <n v="0"/>
    <n v="704"/>
    <n v="0"/>
    <n v="0.77"/>
    <n v="0"/>
    <n v="0"/>
    <n v="0"/>
    <n v="0"/>
    <n v="704"/>
    <n v="1905.8"/>
    <n v="0"/>
    <n v="0"/>
    <n v="0.3"/>
    <n v="7.0000000000000007E-2"/>
    <n v="0"/>
    <n v="0"/>
    <n v="7642.29"/>
    <n v="751.97"/>
    <n v="0"/>
    <n v="0"/>
    <n v="0"/>
    <n v="828.38"/>
    <n v="0"/>
    <n v="1555.86"/>
    <n v="2514.19"/>
    <n v="0"/>
    <n v="0"/>
    <n v="0"/>
    <n v="0"/>
    <n v="0"/>
    <n v="16.760000000000002"/>
    <n v="33.520000000000003"/>
    <n v="0"/>
    <n v="299.27"/>
    <n v="22.8"/>
    <n v="0"/>
    <n v="0"/>
    <n v="0"/>
    <n v="2083.38"/>
    <n v="2138.6175000000003"/>
    <n v="11223.999999999998"/>
    <n v="855.64"/>
    <n v="50.28"/>
    <n v="9.75"/>
    <n v="7.7"/>
    <n v="0"/>
    <n v="4764.5"/>
    <n v="0"/>
    <n v="0"/>
    <n v="0"/>
    <n v="0"/>
    <n v="0"/>
    <n v="0"/>
    <n v="0"/>
    <n v="0"/>
    <n v="7264.82"/>
    <n v="2421.61"/>
    <n v="0"/>
    <n v="0"/>
    <n v="12129.23"/>
    <n v="214.28"/>
    <n v="0"/>
    <n v="704"/>
    <n v="0"/>
    <n v="0.77"/>
    <n v="0"/>
    <n v="0"/>
    <n v="0"/>
    <n v="0"/>
    <n v="704"/>
    <n v="1905.8"/>
    <n v="0"/>
    <n v="0"/>
    <n v="0.3"/>
    <n v="7.0000000000000007E-2"/>
    <n v="0"/>
    <n v="0"/>
    <n v="7642.29"/>
    <n v="751.97"/>
    <n v="0"/>
    <n v="0"/>
    <n v="0"/>
    <n v="828.38"/>
    <n v="0"/>
    <n v="1555.86"/>
    <n v="2514.19"/>
    <n v="0"/>
    <n v="0"/>
    <n v="0"/>
    <n v="0"/>
    <n v="0"/>
    <n v="16.760000000000002"/>
    <n v="33.520000000000003"/>
    <n v="0"/>
    <n v="299.27"/>
    <n v="22.8"/>
    <n v="0"/>
    <n v="0"/>
    <n v="0"/>
    <n v="2083.38"/>
    <n v="2138.6175000000003"/>
    <n v="11223.999999999998"/>
    <n v="855.64"/>
    <n v="50.28"/>
    <n v="9.75"/>
    <n v="7.7"/>
    <n v="0"/>
    <n v="12605.999999999998"/>
    <n v="4221.9975000000004"/>
    <n v="1277.8200000000002"/>
    <n v="18105.817499999997"/>
    <n v="1382"/>
    <n v="1382"/>
  </r>
  <r>
    <x v="87"/>
    <n v="0"/>
    <n v="25"/>
    <n v="23920126874"/>
    <n v="20009"/>
    <s v="COMERCIAL - YOUNDER"/>
    <n v="1"/>
    <n v="1"/>
    <n v="1"/>
    <s v="FIXO"/>
    <s v="DESPESA"/>
    <x v="48"/>
    <s v="COMERCIAL"/>
    <x v="22"/>
    <x v="0"/>
    <x v="1"/>
    <s v="MORUMBI"/>
    <x v="0"/>
    <d v="2021-09-06T00:00:00"/>
    <s v="N/A"/>
    <m/>
    <x v="0"/>
    <n v="2585"/>
    <n v="2068"/>
    <n v="2"/>
    <n v="2022"/>
    <n v="2585"/>
    <n v="0"/>
    <n v="0"/>
    <n v="0"/>
    <n v="0"/>
    <n v="0"/>
    <n v="0"/>
    <n v="0"/>
    <n v="0"/>
    <n v="1000"/>
    <n v="240"/>
    <n v="0"/>
    <n v="0"/>
    <n v="0"/>
    <n v="0"/>
    <n v="0"/>
    <n v="704"/>
    <n v="0"/>
    <n v="0.54"/>
    <n v="0"/>
    <n v="0"/>
    <n v="0"/>
    <n v="0"/>
    <n v="704"/>
    <n v="1034"/>
    <n v="0"/>
    <n v="0"/>
    <n v="0.95"/>
    <n v="0.68"/>
    <n v="0"/>
    <n v="0"/>
    <n v="0"/>
    <n v="0"/>
    <n v="0"/>
    <n v="125.58"/>
    <n v="0"/>
    <n v="371.67"/>
    <n v="0"/>
    <n v="0"/>
    <n v="38.65"/>
    <n v="0"/>
    <n v="0"/>
    <n v="0"/>
    <n v="0"/>
    <n v="38.25"/>
    <n v="16.760000000000002"/>
    <n v="0"/>
    <n v="0"/>
    <n v="0"/>
    <n v="0"/>
    <n v="0"/>
    <n v="0"/>
    <n v="0"/>
    <n v="306"/>
    <n v="1082.5450000000001"/>
    <n v="2198.9999999999995"/>
    <n v="427.82"/>
    <n v="16.760000000000002"/>
    <n v="9.75"/>
    <n v="7.7"/>
    <n v="130.29"/>
    <n v="2585"/>
    <n v="0"/>
    <n v="0"/>
    <n v="0"/>
    <n v="0"/>
    <n v="0"/>
    <n v="0"/>
    <n v="0"/>
    <n v="0"/>
    <n v="1000"/>
    <n v="240"/>
    <n v="0"/>
    <n v="0"/>
    <n v="0"/>
    <n v="0"/>
    <n v="0"/>
    <n v="704"/>
    <n v="0"/>
    <n v="0.54"/>
    <n v="0"/>
    <n v="0"/>
    <n v="0"/>
    <n v="0"/>
    <n v="704"/>
    <n v="1034"/>
    <n v="0"/>
    <n v="0"/>
    <n v="0.95"/>
    <n v="0.68"/>
    <n v="0"/>
    <n v="0"/>
    <n v="0"/>
    <n v="0"/>
    <n v="0"/>
    <n v="125.58"/>
    <n v="0"/>
    <n v="371.67"/>
    <n v="0"/>
    <n v="0"/>
    <n v="38.65"/>
    <n v="0"/>
    <n v="0"/>
    <n v="0"/>
    <n v="0"/>
    <n v="38.25"/>
    <n v="16.760000000000002"/>
    <n v="0"/>
    <n v="0"/>
    <n v="0"/>
    <n v="0"/>
    <n v="0"/>
    <n v="0"/>
    <n v="0"/>
    <n v="306"/>
    <n v="1082.5450000000001"/>
    <n v="2198.9999999999995"/>
    <n v="427.82"/>
    <n v="16.760000000000002"/>
    <n v="9.75"/>
    <n v="7.7"/>
    <n v="130.29"/>
    <n v="3202.9999999999995"/>
    <n v="1388.5450000000001"/>
    <n v="1153.98"/>
    <n v="5745.5249999999996"/>
    <n v="1004"/>
    <n v="1004"/>
  </r>
  <r>
    <x v="88"/>
    <n v="1"/>
    <n v="27"/>
    <n v="25488943803"/>
    <n v="200041"/>
    <s v="FINANCEIRO"/>
    <n v="1"/>
    <n v="1"/>
    <n v="1"/>
    <m/>
    <m/>
    <x v="57"/>
    <s v="FINANCEIRO"/>
    <x v="14"/>
    <x v="2"/>
    <x v="1"/>
    <s v="MORUMBI"/>
    <x v="0"/>
    <d v="2022-02-01T00:00:00"/>
    <s v="N/A"/>
    <m/>
    <x v="1"/>
    <n v="8000"/>
    <n v="6400"/>
    <n v="2"/>
    <n v="2022"/>
    <n v="8000"/>
    <n v="0"/>
    <n v="0"/>
    <n v="0"/>
    <n v="0"/>
    <n v="0"/>
    <n v="200"/>
    <n v="0"/>
    <n v="0"/>
    <n v="0"/>
    <n v="0"/>
    <n v="0"/>
    <n v="0"/>
    <n v="0"/>
    <n v="0"/>
    <n v="0"/>
    <n v="704"/>
    <n v="0"/>
    <n v="0.89"/>
    <n v="0"/>
    <n v="0"/>
    <n v="0"/>
    <n v="0"/>
    <n v="704"/>
    <n v="3200"/>
    <n v="0"/>
    <n v="0"/>
    <n v="0.01"/>
    <n v="0.41"/>
    <n v="0.72"/>
    <n v="0"/>
    <n v="0"/>
    <n v="0"/>
    <n v="0"/>
    <n v="0"/>
    <n v="0"/>
    <n v="751.97"/>
    <n v="0"/>
    <n v="0"/>
    <n v="298.97000000000003"/>
    <n v="0"/>
    <n v="0"/>
    <n v="0"/>
    <n v="0"/>
    <n v="0"/>
    <n v="0"/>
    <n v="0"/>
    <n v="0"/>
    <n v="0"/>
    <n v="0"/>
    <n v="0"/>
    <n v="0"/>
    <n v="0"/>
    <n v="640"/>
    <n v="2951.9700000000003"/>
    <n v="3948.8099999999995"/>
    <n v="0"/>
    <n v="0"/>
    <n v="9.75"/>
    <n v="7.7"/>
    <n v="0"/>
    <n v="8000"/>
    <n v="0"/>
    <n v="0"/>
    <n v="0"/>
    <n v="0"/>
    <n v="0"/>
    <n v="200"/>
    <n v="0"/>
    <n v="0"/>
    <n v="0"/>
    <n v="0"/>
    <n v="0"/>
    <n v="0"/>
    <n v="0"/>
    <n v="0"/>
    <n v="0"/>
    <n v="704"/>
    <n v="0"/>
    <n v="0.89"/>
    <n v="0"/>
    <n v="0"/>
    <n v="0"/>
    <n v="0"/>
    <n v="704"/>
    <n v="3200"/>
    <n v="0"/>
    <n v="0"/>
    <n v="0.01"/>
    <n v="0.41"/>
    <n v="0.72"/>
    <n v="0"/>
    <n v="0"/>
    <n v="0"/>
    <n v="0"/>
    <n v="0"/>
    <n v="0"/>
    <n v="751.97"/>
    <n v="0"/>
    <n v="0"/>
    <n v="298.97000000000003"/>
    <n v="0"/>
    <n v="0"/>
    <n v="0"/>
    <n v="0"/>
    <n v="0"/>
    <n v="0"/>
    <n v="0"/>
    <n v="0"/>
    <n v="0"/>
    <n v="0"/>
    <n v="0"/>
    <n v="0"/>
    <n v="0"/>
    <n v="640"/>
    <n v="2951.9700000000003"/>
    <n v="3948.8099999999995"/>
    <n v="0"/>
    <n v="0"/>
    <n v="9.75"/>
    <n v="7.7"/>
    <n v="0"/>
    <n v="7148.8099999999995"/>
    <n v="3591.9700000000003"/>
    <n v="721.45"/>
    <n v="11462.23"/>
    <n v="3200"/>
    <n v="3200"/>
  </r>
  <r>
    <x v="89"/>
    <n v="0"/>
    <n v="48"/>
    <n v="20428943165"/>
    <n v="20044"/>
    <s v="PRODUTOS TECNOLOGIA"/>
    <n v="1"/>
    <n v="1"/>
    <n v="1"/>
    <s v="DIRETO"/>
    <s v="CUSTO"/>
    <x v="27"/>
    <s v="PRODUTOS"/>
    <x v="23"/>
    <x v="0"/>
    <x v="1"/>
    <s v="MORUMBI"/>
    <x v="0"/>
    <d v="2021-07-19T00:00:00"/>
    <s v="N/A"/>
    <m/>
    <x v="0"/>
    <n v="6254"/>
    <n v="5003.2000000000007"/>
    <n v="2"/>
    <n v="2022"/>
    <n v="6254"/>
    <n v="0"/>
    <n v="0"/>
    <n v="0"/>
    <n v="0"/>
    <n v="0"/>
    <n v="0"/>
    <n v="0"/>
    <n v="0"/>
    <n v="0"/>
    <n v="0"/>
    <n v="0"/>
    <n v="0"/>
    <n v="0"/>
    <n v="0"/>
    <n v="0"/>
    <n v="704"/>
    <n v="0"/>
    <n v="0.9"/>
    <n v="0"/>
    <n v="0"/>
    <n v="0"/>
    <n v="0"/>
    <n v="704"/>
    <n v="2501.6"/>
    <n v="0"/>
    <n v="0"/>
    <n v="0.08"/>
    <n v="0.63"/>
    <n v="0"/>
    <n v="0"/>
    <n v="0"/>
    <n v="0"/>
    <n v="0"/>
    <n v="0"/>
    <n v="0"/>
    <n v="711.73"/>
    <n v="0"/>
    <n v="0"/>
    <n v="101.3"/>
    <n v="0"/>
    <n v="0"/>
    <n v="0"/>
    <n v="0"/>
    <n v="50"/>
    <n v="16.760000000000002"/>
    <n v="0"/>
    <n v="0"/>
    <n v="0"/>
    <n v="22.8"/>
    <n v="0"/>
    <n v="0"/>
    <n v="0"/>
    <n v="500.32"/>
    <n v="2431.58"/>
    <n v="2849.9999999999991"/>
    <n v="427.82"/>
    <n v="16.760000000000002"/>
    <n v="9.75"/>
    <n v="7.7"/>
    <n v="0"/>
    <n v="6254"/>
    <n v="0"/>
    <n v="0"/>
    <n v="0"/>
    <n v="0"/>
    <n v="0"/>
    <n v="0"/>
    <n v="0"/>
    <n v="0"/>
    <n v="0"/>
    <n v="0"/>
    <n v="0"/>
    <n v="0"/>
    <n v="0"/>
    <n v="0"/>
    <n v="0"/>
    <n v="704"/>
    <n v="0"/>
    <n v="0.9"/>
    <n v="0"/>
    <n v="0"/>
    <n v="0"/>
    <n v="0"/>
    <n v="704"/>
    <n v="2501.6"/>
    <n v="0"/>
    <n v="0"/>
    <n v="0.08"/>
    <n v="0.63"/>
    <n v="0"/>
    <n v="0"/>
    <n v="0"/>
    <n v="0"/>
    <n v="0"/>
    <n v="0"/>
    <n v="0"/>
    <n v="711.73"/>
    <n v="0"/>
    <n v="0"/>
    <n v="101.3"/>
    <n v="0"/>
    <n v="0"/>
    <n v="0"/>
    <n v="0"/>
    <n v="50"/>
    <n v="16.760000000000002"/>
    <n v="0"/>
    <n v="0"/>
    <n v="0"/>
    <n v="22.8"/>
    <n v="0"/>
    <n v="0"/>
    <n v="0"/>
    <n v="500.32"/>
    <n v="2431.58"/>
    <n v="2849.9999999999991"/>
    <n v="427.82"/>
    <n v="16.760000000000002"/>
    <n v="9.75"/>
    <n v="7.7"/>
    <n v="0"/>
    <n v="4757.9999999999991"/>
    <n v="2931.9"/>
    <n v="1149.27"/>
    <n v="8839.17"/>
    <n v="1908"/>
    <n v="1908"/>
  </r>
  <r>
    <x v="90"/>
    <m/>
    <n v="29"/>
    <n v="34226892810"/>
    <n v="20077"/>
    <s v="PRODUTOS - PROCONDUTOR"/>
    <n v="1"/>
    <n v="1"/>
    <n v="1"/>
    <s v="DIRETO"/>
    <s v="CUSTO"/>
    <x v="58"/>
    <s v="PRODUTOS"/>
    <x v="15"/>
    <x v="0"/>
    <x v="1"/>
    <s v="MORUMBI"/>
    <x v="0"/>
    <d v="2019-12-09T00:00:00"/>
    <d v="2021-07-01T00:00:00"/>
    <m/>
    <x v="0"/>
    <n v="5327"/>
    <n v="4261.6000000000004"/>
    <n v="2"/>
    <n v="2022"/>
    <n v="5327"/>
    <n v="0"/>
    <n v="0"/>
    <n v="0"/>
    <n v="0"/>
    <n v="0"/>
    <n v="0"/>
    <n v="0"/>
    <n v="0"/>
    <n v="0"/>
    <n v="0"/>
    <n v="0"/>
    <n v="0"/>
    <n v="0"/>
    <n v="104.81"/>
    <n v="0"/>
    <n v="704"/>
    <n v="0"/>
    <n v="0.99"/>
    <n v="0"/>
    <n v="0"/>
    <n v="0"/>
    <n v="0"/>
    <n v="704"/>
    <n v="2130.8000000000002"/>
    <n v="0"/>
    <n v="0"/>
    <n v="0.28000000000000003"/>
    <n v="0.31"/>
    <n v="0"/>
    <n v="0"/>
    <n v="0"/>
    <n v="0"/>
    <n v="0"/>
    <n v="0"/>
    <n v="0"/>
    <n v="596.62"/>
    <n v="0"/>
    <n v="0"/>
    <n v="60.03"/>
    <n v="0"/>
    <n v="0"/>
    <n v="0"/>
    <n v="0"/>
    <n v="0"/>
    <n v="16.760000000000002"/>
    <n v="0"/>
    <n v="0"/>
    <n v="0"/>
    <n v="0"/>
    <n v="0"/>
    <n v="0"/>
    <n v="0"/>
    <n v="434.54"/>
    <n v="2061.5450000000001"/>
    <n v="2627.9999999999995"/>
    <n v="382.06"/>
    <n v="16.760000000000002"/>
    <n v="9.75"/>
    <n v="7.7"/>
    <n v="0"/>
    <n v="5327"/>
    <n v="0"/>
    <n v="0"/>
    <n v="0"/>
    <n v="0"/>
    <n v="0"/>
    <n v="0"/>
    <n v="0"/>
    <n v="0"/>
    <n v="0"/>
    <n v="0"/>
    <n v="0"/>
    <n v="0"/>
    <n v="0"/>
    <n v="104.81"/>
    <n v="0"/>
    <n v="704"/>
    <n v="0"/>
    <n v="0.99"/>
    <n v="0"/>
    <n v="0"/>
    <n v="0"/>
    <n v="0"/>
    <n v="704"/>
    <n v="2130.8000000000002"/>
    <n v="0"/>
    <n v="0"/>
    <n v="0.28000000000000003"/>
    <n v="0.31"/>
    <n v="0"/>
    <n v="0"/>
    <n v="0"/>
    <n v="0"/>
    <n v="0"/>
    <n v="0"/>
    <n v="0"/>
    <n v="596.62"/>
    <n v="0"/>
    <n v="0"/>
    <n v="60.03"/>
    <n v="0"/>
    <n v="0"/>
    <n v="0"/>
    <n v="0"/>
    <n v="0"/>
    <n v="16.760000000000002"/>
    <n v="0"/>
    <n v="0"/>
    <n v="0"/>
    <n v="0"/>
    <n v="0"/>
    <n v="0"/>
    <n v="0"/>
    <n v="434.54"/>
    <n v="2061.5450000000001"/>
    <n v="2627.9999999999995"/>
    <n v="382.06"/>
    <n v="16.760000000000002"/>
    <n v="9.75"/>
    <n v="7.7"/>
    <n v="0"/>
    <n v="4362"/>
    <n v="2496.085"/>
    <n v="1103.51"/>
    <n v="7961.5950000000003"/>
    <n v="1734"/>
    <n v="1734"/>
  </r>
  <r>
    <x v="91"/>
    <n v="1"/>
    <n v="0"/>
    <n v="7725382801"/>
    <n v="200151"/>
    <s v="RI"/>
    <n v="1"/>
    <n v="1"/>
    <n v="1"/>
    <s v="FIXO"/>
    <s v="DESPESA"/>
    <x v="59"/>
    <s v="RELAÇÕES INSTITUCIONAIS"/>
    <x v="10"/>
    <x v="0"/>
    <x v="0"/>
    <s v="HOME OFFICE"/>
    <x v="1"/>
    <d v="2021-11-22T00:00:00"/>
    <m/>
    <m/>
    <x v="0"/>
    <n v="12000"/>
    <n v="9600"/>
    <n v="2"/>
    <n v="2022"/>
    <n v="120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7.57"/>
    <n v="0"/>
    <n v="0"/>
    <n v="0"/>
    <n v="0"/>
    <n v="0"/>
    <n v="0"/>
    <n v="0"/>
    <n v="10382.43"/>
    <n v="0"/>
    <n v="0"/>
    <n v="0"/>
    <n v="0"/>
    <n v="0"/>
    <n v="120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17.57"/>
    <n v="0"/>
    <n v="0"/>
    <n v="0"/>
    <n v="0"/>
    <n v="0"/>
    <n v="0"/>
    <n v="0"/>
    <n v="10382.43"/>
    <n v="0"/>
    <n v="0"/>
    <n v="0"/>
    <n v="0"/>
    <n v="0"/>
    <n v="10382.43"/>
    <n v="0"/>
    <n v="-913.56999999999994"/>
    <n v="9468.86"/>
    <n v="0"/>
    <n v="0"/>
  </r>
  <r>
    <x v="92"/>
    <m/>
    <n v="0"/>
    <s v="256.067.698-24"/>
    <n v="20008"/>
    <s v="PRESIDENCIA"/>
    <n v="1"/>
    <n v="1"/>
    <n v="1"/>
    <s v="DIRETO"/>
    <s v="DESPESA"/>
    <x v="60"/>
    <s v="PRESIDENCIA"/>
    <x v="6"/>
    <x v="8"/>
    <x v="0"/>
    <s v="MORUMBI"/>
    <x v="1"/>
    <d v="2019-03-10T00:00:00"/>
    <m/>
    <m/>
    <x v="0"/>
    <n v="80000"/>
    <n v="64000"/>
    <n v="2"/>
    <n v="2022"/>
    <n v="800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0.81"/>
    <n v="0"/>
    <n v="0"/>
    <n v="0"/>
    <n v="0"/>
    <n v="0"/>
    <n v="0"/>
    <n v="0"/>
    <n v="79539.19"/>
    <n v="0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0.81"/>
    <n v="0"/>
    <n v="0"/>
    <n v="0"/>
    <n v="0"/>
    <n v="0"/>
    <n v="0"/>
    <n v="0"/>
    <n v="79539.19"/>
    <n v="0"/>
    <n v="0"/>
    <n v="0"/>
    <n v="0"/>
    <n v="0"/>
    <n v="79539.19"/>
    <n v="0"/>
    <n v="243.19"/>
    <n v="79782.38"/>
    <n v="0"/>
    <n v="0"/>
  </r>
  <r>
    <x v="93"/>
    <m/>
    <n v="0"/>
    <s v="617.764.919-04"/>
    <n v="20009"/>
    <s v="COMERCIAL"/>
    <n v="1"/>
    <n v="1"/>
    <n v="1"/>
    <s v="FIXO"/>
    <s v="DESPESA"/>
    <x v="61"/>
    <s v="COMERCIAL"/>
    <x v="12"/>
    <x v="4"/>
    <x v="0"/>
    <s v="MORUMBI"/>
    <x v="1"/>
    <d v="2015-11-17T00:00:00"/>
    <m/>
    <m/>
    <x v="0"/>
    <n v="10849.26"/>
    <n v="8679.4080000000013"/>
    <n v="2"/>
    <n v="2022"/>
    <n v="10849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49.26"/>
    <n v="0"/>
    <n v="0"/>
    <n v="0"/>
    <n v="0"/>
    <n v="0"/>
    <n v="10849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49.26"/>
    <n v="0"/>
    <n v="0"/>
    <n v="0"/>
    <n v="0"/>
    <n v="0"/>
    <n v="10849.26"/>
    <n v="0"/>
    <n v="0"/>
    <n v="10849.26"/>
    <n v="0"/>
    <n v="0"/>
  </r>
  <r>
    <x v="94"/>
    <m/>
    <n v="0"/>
    <s v="319.613.018-57"/>
    <n v="200143"/>
    <s v="DESENVOLVIMENTO E TECNOLOGIA - PROCONDUT"/>
    <n v="1"/>
    <n v="1"/>
    <n v="1"/>
    <s v="DIRETO"/>
    <s v="CUSTO"/>
    <x v="62"/>
    <s v="DESENVOLVIMENTO"/>
    <x v="10"/>
    <x v="0"/>
    <x v="0"/>
    <s v="MORUMBI"/>
    <x v="1"/>
    <d v="2020-02-01T00:00:00"/>
    <m/>
    <m/>
    <x v="0"/>
    <n v="7500"/>
    <n v="6000"/>
    <n v="2"/>
    <n v="2022"/>
    <n v="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00"/>
    <n v="0"/>
    <n v="0"/>
    <n v="0"/>
    <n v="0"/>
    <n v="0"/>
    <n v="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00"/>
    <n v="0"/>
    <n v="0"/>
    <n v="0"/>
    <n v="0"/>
    <n v="0"/>
    <n v="7500"/>
    <n v="0"/>
    <n v="0"/>
    <n v="7500"/>
    <n v="0"/>
    <n v="0"/>
  </r>
  <r>
    <x v="95"/>
    <n v="0"/>
    <m/>
    <n v="43143835850"/>
    <n v="200143"/>
    <s v="DESENVOLVIMENTO E TECNOLOGIA - PROCONDUT"/>
    <n v="1"/>
    <n v="1"/>
    <n v="1"/>
    <m/>
    <m/>
    <x v="63"/>
    <s v="DESENVOLVIMENTO"/>
    <x v="0"/>
    <x v="0"/>
    <x v="0"/>
    <s v="HOME OFFICE"/>
    <x v="1"/>
    <d v="2022-02-01T00:00:00"/>
    <m/>
    <m/>
    <x v="1"/>
    <n v="13500"/>
    <n v="10800"/>
    <n v="2"/>
    <n v="2022"/>
    <n v="135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0"/>
    <n v="0"/>
    <n v="0"/>
    <n v="0"/>
    <n v="0"/>
    <n v="0"/>
    <n v="13500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0"/>
    <n v="0"/>
    <n v="0"/>
    <n v="0"/>
    <n v="0"/>
    <n v="0"/>
    <n v="13500"/>
    <n v="0"/>
    <n v="704"/>
    <n v="14204"/>
    <n v="0"/>
    <n v="0"/>
  </r>
  <r>
    <x v="96"/>
    <m/>
    <n v="0"/>
    <s v="025.031.461-47"/>
    <n v="20026"/>
    <s v="YOUNDER"/>
    <n v="1"/>
    <n v="1"/>
    <n v="1"/>
    <s v="DIRETO"/>
    <s v="CUSTO"/>
    <x v="64"/>
    <s v="PRODUTOS"/>
    <x v="10"/>
    <x v="0"/>
    <x v="1"/>
    <s v="MORUMBI"/>
    <x v="1"/>
    <d v="2019-03-10T00:00:00"/>
    <m/>
    <m/>
    <x v="0"/>
    <n v="17909.689999999999"/>
    <n v="14327.752"/>
    <n v="2"/>
    <n v="2022"/>
    <n v="17909.689999999999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09.689999999999"/>
    <n v="0"/>
    <n v="0"/>
    <n v="0"/>
    <n v="0"/>
    <n v="0"/>
    <n v="17909.689999999999"/>
    <n v="0"/>
    <n v="0"/>
    <n v="0"/>
    <n v="0"/>
    <n v="0"/>
    <n v="0"/>
    <n v="0"/>
    <n v="0"/>
    <n v="0"/>
    <n v="0"/>
    <n v="0"/>
    <n v="0"/>
    <n v="0"/>
    <n v="0"/>
    <n v="0"/>
    <n v="704"/>
    <n v="0"/>
    <n v="0"/>
    <n v="0"/>
    <n v="0"/>
    <n v="0"/>
    <n v="0"/>
    <n v="7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909.689999999999"/>
    <n v="0"/>
    <n v="0"/>
    <n v="0"/>
    <n v="0"/>
    <n v="0"/>
    <n v="17909.689999999999"/>
    <n v="0"/>
    <n v="704"/>
    <n v="18613.689999999999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861DE-5F55-4679-BE26-596C38DF235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5:I16" firstHeaderRow="0" firstDataRow="1" firstDataCol="4" rowPageCount="3" colPageCount="1"/>
  <pivotFields count="154">
    <pivotField axis="axisRow" compact="0" outline="0" showAll="0" defaultSubtotal="0">
      <items count="97">
        <item x="75"/>
        <item x="76"/>
        <item x="91"/>
        <item x="77"/>
        <item x="78"/>
        <item x="0"/>
        <item x="7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92"/>
        <item x="15"/>
        <item x="16"/>
        <item x="17"/>
        <item x="18"/>
        <item x="19"/>
        <item x="80"/>
        <item x="20"/>
        <item x="21"/>
        <item x="22"/>
        <item x="23"/>
        <item x="24"/>
        <item x="81"/>
        <item x="25"/>
        <item x="82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3"/>
        <item x="48"/>
        <item x="49"/>
        <item x="93"/>
        <item x="50"/>
        <item x="51"/>
        <item x="52"/>
        <item x="53"/>
        <item x="54"/>
        <item x="55"/>
        <item x="56"/>
        <item x="57"/>
        <item x="58"/>
        <item x="84"/>
        <item x="59"/>
        <item x="96"/>
        <item x="60"/>
        <item x="61"/>
        <item x="62"/>
        <item x="63"/>
        <item x="85"/>
        <item x="86"/>
        <item x="64"/>
        <item x="65"/>
        <item x="94"/>
        <item x="87"/>
        <item x="66"/>
        <item x="67"/>
        <item x="68"/>
        <item x="88"/>
        <item x="69"/>
        <item x="70"/>
        <item x="71"/>
        <item x="72"/>
        <item x="95"/>
        <item x="73"/>
        <item x="74"/>
        <item x="89"/>
        <item x="9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  <pivotField compact="0" numFmtId="2" outline="0" showAll="0"/>
    <pivotField compact="0" numFmtId="43" outline="0" showAll="0"/>
    <pivotField compact="0" outline="0" showAll="0"/>
    <pivotField compact="0" outline="0" showAll="0"/>
    <pivotField axis="axisRow" compact="0" outline="0" showAll="0" defaultSubtotal="0">
      <items count="65">
        <item x="34"/>
        <item x="22"/>
        <item x="28"/>
        <item x="46"/>
        <item x="43"/>
        <item x="3"/>
        <item x="57"/>
        <item x="20"/>
        <item x="63"/>
        <item x="36"/>
        <item x="51"/>
        <item x="41"/>
        <item x="35"/>
        <item x="37"/>
        <item x="61"/>
        <item x="27"/>
        <item x="33"/>
        <item x="11"/>
        <item x="0"/>
        <item x="29"/>
        <item x="23"/>
        <item x="47"/>
        <item x="15"/>
        <item x="52"/>
        <item x="4"/>
        <item x="19"/>
        <item x="1"/>
        <item x="40"/>
        <item x="45"/>
        <item x="13"/>
        <item x="58"/>
        <item x="2"/>
        <item x="32"/>
        <item x="38"/>
        <item x="31"/>
        <item x="18"/>
        <item x="59"/>
        <item x="48"/>
        <item x="39"/>
        <item x="10"/>
        <item x="30"/>
        <item x="62"/>
        <item x="55"/>
        <item x="24"/>
        <item x="54"/>
        <item x="25"/>
        <item x="64"/>
        <item x="16"/>
        <item x="12"/>
        <item x="53"/>
        <item x="56"/>
        <item x="49"/>
        <item x="21"/>
        <item x="17"/>
        <item x="50"/>
        <item x="42"/>
        <item x="8"/>
        <item x="26"/>
        <item x="60"/>
        <item x="5"/>
        <item x="6"/>
        <item x="14"/>
        <item x="7"/>
        <item x="9"/>
        <item x="44"/>
      </items>
    </pivotField>
    <pivotField compact="0" outline="0" showAll="0"/>
    <pivotField axis="axisRow" compact="0" outline="0" showAll="0" defaultSubtotal="0">
      <items count="24">
        <item x="18"/>
        <item x="23"/>
        <item x="2"/>
        <item x="15"/>
        <item x="7"/>
        <item x="13"/>
        <item x="10"/>
        <item x="17"/>
        <item h="1" x="8"/>
        <item x="3"/>
        <item x="22"/>
        <item x="19"/>
        <item x="20"/>
        <item x="4"/>
        <item x="16"/>
        <item x="12"/>
        <item x="21"/>
        <item x="11"/>
        <item x="9"/>
        <item x="1"/>
        <item x="0"/>
        <item x="5"/>
        <item x="14"/>
        <item x="6"/>
      </items>
    </pivotField>
    <pivotField axis="axisPage" compact="0" outline="0" multipleItemSelectionAllowed="1" showAll="0">
      <items count="10">
        <item h="1" x="0"/>
        <item h="1" x="7"/>
        <item h="1" x="6"/>
        <item h="1" x="5"/>
        <item h="1" x="4"/>
        <item x="3"/>
        <item h="1" x="2"/>
        <item h="1" x="1"/>
        <item h="1" x="8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1"/>
        <item x="0"/>
        <item h="1" x="2"/>
        <item t="default"/>
      </items>
    </pivotField>
    <pivotField compact="0" numFmtId="4" outline="0" showAll="0"/>
    <pivotField compact="0" numFmtId="4" outline="0" showAll="0"/>
    <pivotField compact="0" numFmtId="3" outline="0" showAll="0"/>
    <pivotField compact="0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compact="0" numFmtId="4" outline="0" showAll="0"/>
    <pivotField compact="0" numFmtId="4" outline="0" showAll="0"/>
  </pivotFields>
  <rowFields count="4">
    <field x="13"/>
    <field x="0"/>
    <field x="11"/>
    <field x="17"/>
  </rowFields>
  <rowItems count="11">
    <i>
      <x v="5"/>
      <x v="32"/>
      <x v="35"/>
      <x/>
    </i>
    <i>
      <x v="16"/>
      <x v="91"/>
      <x v="21"/>
      <x/>
    </i>
    <i>
      <x v="18"/>
      <x v="18"/>
      <x v="63"/>
      <x/>
    </i>
    <i r="1">
      <x v="67"/>
      <x v="33"/>
      <x/>
    </i>
    <i r="1">
      <x v="85"/>
      <x v="64"/>
      <x/>
    </i>
    <i>
      <x v="21"/>
      <x v="12"/>
      <x v="59"/>
      <x/>
    </i>
    <i r="1">
      <x v="30"/>
      <x v="47"/>
      <x/>
    </i>
    <i r="1">
      <x v="45"/>
      <x v="57"/>
      <x/>
    </i>
    <i r="1">
      <x v="52"/>
      <x v="59"/>
      <x/>
    </i>
    <i>
      <x v="23"/>
      <x v="14"/>
      <x v="60"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5" hier="-1"/>
    <pageField fld="21" hier="-1"/>
    <pageField fld="14" hier="-1"/>
  </pageFields>
  <dataFields count="4">
    <dataField name="Soma de CUSTO TOTAL SALARIO" fld="148" baseField="0" baseItem="0"/>
    <dataField name="Soma de CUSTO ENCARGOS" fld="149" baseField="0" baseItem="0"/>
    <dataField name="Soma de CUSTO BENEFICIOS" fld="150" baseField="0" baseItem="0"/>
    <dataField name="Soma de TOTAL" fld="1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ABA5-1EEE-419B-A018-BD7ABA30DE62}">
  <sheetPr>
    <pageSetUpPr autoPageBreaks="0"/>
  </sheetPr>
  <dimension ref="A1:N185"/>
  <sheetViews>
    <sheetView showGridLines="0" tabSelected="1" zoomScale="80" zoomScaleNormal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43" sqref="J43"/>
    </sheetView>
  </sheetViews>
  <sheetFormatPr defaultRowHeight="15" x14ac:dyDescent="0.25"/>
  <cols>
    <col min="1" max="1" width="17" bestFit="1" customWidth="1"/>
    <col min="2" max="2" width="16.85546875" style="1" customWidth="1"/>
    <col min="3" max="3" width="40" style="1" customWidth="1"/>
    <col min="4" max="4" width="42.42578125" style="1" customWidth="1"/>
    <col min="5" max="5" width="45" style="1" bestFit="1" customWidth="1"/>
    <col min="6" max="6" width="40.42578125" customWidth="1"/>
    <col min="7" max="7" width="20.28515625" style="1" hidden="1" customWidth="1"/>
    <col min="8" max="8" width="20.28515625" customWidth="1"/>
    <col min="9" max="9" width="23" hidden="1" customWidth="1"/>
    <col min="10" max="10" width="22.28515625" bestFit="1" customWidth="1"/>
    <col min="11" max="11" width="11.28515625" style="1" bestFit="1" customWidth="1"/>
    <col min="13" max="13" width="10.140625" bestFit="1" customWidth="1"/>
    <col min="14" max="14" width="21.42578125" bestFit="1" customWidth="1"/>
  </cols>
  <sheetData>
    <row r="1" spans="1:14" x14ac:dyDescent="0.25">
      <c r="M1" s="39" t="s">
        <v>81</v>
      </c>
      <c r="N1" t="s">
        <v>121</v>
      </c>
    </row>
    <row r="2" spans="1:14" ht="20.25" customHeight="1" x14ac:dyDescent="0.45">
      <c r="B2" s="26"/>
      <c r="M2" s="30" t="s">
        <v>83</v>
      </c>
      <c r="N2" t="s">
        <v>122</v>
      </c>
    </row>
    <row r="5" spans="1:14" x14ac:dyDescent="0.25">
      <c r="A5" s="15" t="s">
        <v>5</v>
      </c>
      <c r="B5" s="15" t="s">
        <v>2</v>
      </c>
      <c r="C5" s="15" t="s">
        <v>3</v>
      </c>
      <c r="D5" s="15" t="s">
        <v>1</v>
      </c>
      <c r="E5" s="15" t="s">
        <v>0</v>
      </c>
      <c r="F5" s="15" t="s">
        <v>53</v>
      </c>
      <c r="G5" s="15" t="s">
        <v>54</v>
      </c>
      <c r="H5" s="15" t="s">
        <v>22</v>
      </c>
      <c r="I5" s="3" t="s">
        <v>90</v>
      </c>
      <c r="J5" s="16" t="s">
        <v>89</v>
      </c>
    </row>
    <row r="6" spans="1:14" x14ac:dyDescent="0.25">
      <c r="A6" t="str">
        <f ca="1">_xlfn.XLOOKUP(D6,BASE!A:A,BASE!B:B)</f>
        <v>APROCONDUTOR</v>
      </c>
      <c r="B6" s="1">
        <f ca="1">_xlfn.XLOOKUP(D6,BASE!A:A,BASE!D:D)</f>
        <v>200153</v>
      </c>
      <c r="C6" t="str">
        <f ca="1">_xlfn.XLOOKUP(D6,BASE!A:A,BASE!E:E)</f>
        <v>EXP - YOUNDER</v>
      </c>
      <c r="D6" t="s">
        <v>95</v>
      </c>
      <c r="E6" t="str">
        <f ca="1">_xlfn.XLOOKUP(D6,BASE!A:A,BASE!C:C)</f>
        <v>COORDENADOR DE PRODUTOS</v>
      </c>
      <c r="F6" t="s">
        <v>66</v>
      </c>
      <c r="G6" s="1">
        <v>0</v>
      </c>
      <c r="H6" s="1">
        <v>1</v>
      </c>
      <c r="I6" s="14">
        <f ca="1">J6-(G6*TABELAS!$P$9)-CUSTO_EMPRESA!J11</f>
        <v>7934.28</v>
      </c>
      <c r="J6" s="14">
        <f ca="1">_xlfn.XLOOKUP(D6,BASE!A:A,BASE!G:G)</f>
        <v>8812</v>
      </c>
      <c r="K6" s="39" t="s">
        <v>81</v>
      </c>
    </row>
    <row r="7" spans="1:14" x14ac:dyDescent="0.25">
      <c r="A7" t="str">
        <f ca="1">_xlfn.XLOOKUP(D7,BASE!A:A,BASE!B:B)</f>
        <v>APROCONDUTOR</v>
      </c>
      <c r="B7" s="1">
        <f ca="1">_xlfn.XLOOKUP(D7,BASE!A:A,BASE!D:D)</f>
        <v>200153</v>
      </c>
      <c r="C7" t="str">
        <f ca="1">_xlfn.XLOOKUP(D7,BASE!A:A,BASE!E:E)</f>
        <v>EXP - YOUNDER</v>
      </c>
      <c r="D7" t="s">
        <v>95</v>
      </c>
      <c r="E7" t="str">
        <f ca="1">_xlfn.XLOOKUP(D7,BASE!A:A,BASE!C:C)</f>
        <v>COORDENADOR DE PRODUTOS</v>
      </c>
      <c r="F7" t="s">
        <v>6</v>
      </c>
      <c r="G7"/>
      <c r="H7" s="1"/>
      <c r="I7" s="1"/>
      <c r="J7" s="14">
        <f ca="1">J6*8%</f>
        <v>704.96</v>
      </c>
      <c r="K7" s="39" t="s">
        <v>81</v>
      </c>
    </row>
    <row r="8" spans="1:14" x14ac:dyDescent="0.25">
      <c r="A8" t="str">
        <f ca="1">_xlfn.XLOOKUP(D8,BASE!A:A,BASE!B:B)</f>
        <v>APROCONDUTOR</v>
      </c>
      <c r="B8" s="1">
        <f ca="1">_xlfn.XLOOKUP(D8,BASE!A:A,BASE!D:D)</f>
        <v>200153</v>
      </c>
      <c r="C8" t="str">
        <f ca="1">_xlfn.XLOOKUP(D8,BASE!A:A,BASE!E:E)</f>
        <v>EXP - YOUNDER</v>
      </c>
      <c r="D8" t="s">
        <v>95</v>
      </c>
      <c r="E8" t="str">
        <f ca="1">_xlfn.XLOOKUP(D8,BASE!A:A,BASE!C:C)</f>
        <v>COORDENADOR DE PRODUTOS</v>
      </c>
      <c r="F8" t="s">
        <v>82</v>
      </c>
      <c r="G8"/>
      <c r="H8" s="1"/>
      <c r="I8" s="1"/>
      <c r="J8" s="14">
        <f ca="1">J6*20%</f>
        <v>1762.4</v>
      </c>
      <c r="K8" s="39" t="s">
        <v>81</v>
      </c>
    </row>
    <row r="9" spans="1:14" x14ac:dyDescent="0.25">
      <c r="A9" t="str">
        <f ca="1">_xlfn.XLOOKUP(D9,BASE!A:A,BASE!B:B)</f>
        <v>APROCONDUTOR</v>
      </c>
      <c r="B9" s="1">
        <f ca="1">_xlfn.XLOOKUP(D9,BASE!A:A,BASE!D:D)</f>
        <v>200153</v>
      </c>
      <c r="C9" t="str">
        <f ca="1">_xlfn.XLOOKUP(D9,BASE!A:A,BASE!E:E)</f>
        <v>EXP - YOUNDER</v>
      </c>
      <c r="D9" t="s">
        <v>95</v>
      </c>
      <c r="E9" t="str">
        <f ca="1">_xlfn.XLOOKUP(D9,BASE!A:A,BASE!C:C)</f>
        <v>COORDENADOR DE PRODUTOS</v>
      </c>
      <c r="F9" t="s">
        <v>45</v>
      </c>
      <c r="G9"/>
      <c r="H9" s="1"/>
      <c r="I9" s="1"/>
      <c r="J9" s="14">
        <f ca="1">J6*TABELAS!$F$14</f>
        <v>44.06</v>
      </c>
      <c r="K9" s="39" t="s">
        <v>81</v>
      </c>
    </row>
    <row r="10" spans="1:14" x14ac:dyDescent="0.25">
      <c r="A10" t="str">
        <f ca="1">_xlfn.XLOOKUP(D10,BASE!A:A,BASE!B:B)</f>
        <v>APROCONDUTOR</v>
      </c>
      <c r="B10" s="1">
        <f ca="1">_xlfn.XLOOKUP(D10,BASE!A:A,BASE!D:D)</f>
        <v>200153</v>
      </c>
      <c r="C10" t="str">
        <f ca="1">_xlfn.XLOOKUP(D10,BASE!A:A,BASE!E:E)</f>
        <v>EXP - YOUNDER</v>
      </c>
      <c r="D10" t="s">
        <v>95</v>
      </c>
      <c r="E10" t="str">
        <f ca="1">_xlfn.XLOOKUP(D10,BASE!A:A,BASE!C:C)</f>
        <v>COORDENADOR DE PRODUTOS</v>
      </c>
      <c r="F10" t="s">
        <v>46</v>
      </c>
      <c r="G10"/>
      <c r="H10" s="1"/>
      <c r="I10" s="1"/>
      <c r="J10" s="14">
        <f ca="1">J6*TABELAS!$F$15</f>
        <v>511.096</v>
      </c>
      <c r="K10" s="39" t="s">
        <v>81</v>
      </c>
    </row>
    <row r="11" spans="1:14" x14ac:dyDescent="0.25">
      <c r="A11" t="str">
        <f ca="1">_xlfn.XLOOKUP(D11,BASE!A:A,BASE!B:B)</f>
        <v>APROCONDUTOR</v>
      </c>
      <c r="B11" s="1">
        <f ca="1">_xlfn.XLOOKUP(D11,BASE!A:A,BASE!D:D)</f>
        <v>200153</v>
      </c>
      <c r="C11" t="str">
        <f ca="1">_xlfn.XLOOKUP(D11,BASE!A:A,BASE!E:E)</f>
        <v>EXP - YOUNDER</v>
      </c>
      <c r="D11" t="s">
        <v>95</v>
      </c>
      <c r="E11" t="str">
        <f ca="1">_xlfn.XLOOKUP(D11,BASE!A:A,BASE!C:C)</f>
        <v>COORDENADOR DE PRODUTOS</v>
      </c>
      <c r="F11" t="s">
        <v>67</v>
      </c>
      <c r="G11"/>
      <c r="H11" s="1"/>
      <c r="I11" s="1"/>
      <c r="J11" s="14">
        <f ca="1">IF(J6&lt;=TABELAS!$H$2,CUSTO_EMPRESA!J6*TABELAS!$I$2,IF(CUSTO_EMPRESA!J6&lt;=TABELAS!$H$3,CUSTO_EMPRESA!J6*TABELAS!$I$3-TABELAS!$J$3,IF(CUSTO_EMPRESA!J6&lt;=TABELAS!$H$4,CUSTO_EMPRESA!J6*TABELAS!$I$4-TABELAS!$J$4,IF(CUSTO_EMPRESA!J6&lt;=TABELAS!$H$5,CUSTO_EMPRESA!J6*TABELAS!$I$5-TABELAS!$J$5,IF(CUSTO_EMPRESA!J6&lt;=TABELAS!$H$5,CUSTO_EMPRESA!J6*TABELAS!$I$5,TABELAS!$K$6)))))</f>
        <v>877.72</v>
      </c>
      <c r="K11" s="30" t="s">
        <v>83</v>
      </c>
    </row>
    <row r="12" spans="1:14" x14ac:dyDescent="0.25">
      <c r="A12" t="str">
        <f ca="1">_xlfn.XLOOKUP(D12,BASE!A:A,BASE!B:B)</f>
        <v>APROCONDUTOR</v>
      </c>
      <c r="B12" s="1">
        <f ca="1">_xlfn.XLOOKUP(D12,BASE!A:A,BASE!D:D)</f>
        <v>200153</v>
      </c>
      <c r="C12" t="str">
        <f ca="1">_xlfn.XLOOKUP(D12,BASE!A:A,BASE!E:E)</f>
        <v>EXP - YOUNDER</v>
      </c>
      <c r="D12" t="s">
        <v>95</v>
      </c>
      <c r="E12" t="str">
        <f ca="1">_xlfn.XLOOKUP(D12,BASE!A:A,BASE!C:C)</f>
        <v>COORDENADOR DE PRODUTOS</v>
      </c>
      <c r="F12" t="s">
        <v>47</v>
      </c>
      <c r="G12"/>
      <c r="H12" s="1"/>
      <c r="I12" s="1"/>
      <c r="J12" s="14">
        <f ca="1">IF(I6&lt;0,0,I6*VLOOKUP(I6,TABELAS!$M$3:$P$7,3)-VLOOKUP(I6,TABELAS!$M$3:$P$7,4))</f>
        <v>1312.567</v>
      </c>
      <c r="K12" s="30" t="s">
        <v>83</v>
      </c>
    </row>
    <row r="13" spans="1:14" x14ac:dyDescent="0.25">
      <c r="A13" t="str">
        <f ca="1">_xlfn.XLOOKUP(D13,BASE!A:A,BASE!B:B)</f>
        <v>APROCONDUTOR</v>
      </c>
      <c r="B13" s="1">
        <f ca="1">_xlfn.XLOOKUP(D13,BASE!A:A,BASE!D:D)</f>
        <v>200153</v>
      </c>
      <c r="C13" t="str">
        <f ca="1">_xlfn.XLOOKUP(D13,BASE!A:A,BASE!E:E)</f>
        <v>EXP - YOUNDER</v>
      </c>
      <c r="D13" t="s">
        <v>95</v>
      </c>
      <c r="E13" t="str">
        <f ca="1">_xlfn.XLOOKUP(D13,BASE!A:A,BASE!C:C)</f>
        <v>COORDENADOR DE PRODUTOS</v>
      </c>
      <c r="F13" t="s">
        <v>48</v>
      </c>
      <c r="G13"/>
      <c r="H13" s="1"/>
      <c r="I13" s="1"/>
      <c r="J13" s="14">
        <f ca="1">_xlfn.XLOOKUP(D13,BASE!A:A,BASE!R:R)</f>
        <v>939.40000000000009</v>
      </c>
      <c r="K13" s="39" t="s">
        <v>81</v>
      </c>
    </row>
    <row r="14" spans="1:14" x14ac:dyDescent="0.25">
      <c r="A14" t="str">
        <f ca="1">_xlfn.XLOOKUP(D14,BASE!A:A,BASE!B:B)</f>
        <v>APROCONDUTOR</v>
      </c>
      <c r="B14" s="1">
        <f ca="1">_xlfn.XLOOKUP(D14,BASE!A:A,BASE!D:D)</f>
        <v>200153</v>
      </c>
      <c r="C14" t="str">
        <f ca="1">_xlfn.XLOOKUP(D14,BASE!A:A,BASE!E:E)</f>
        <v>EXP - YOUNDER</v>
      </c>
      <c r="D14" t="s">
        <v>95</v>
      </c>
      <c r="E14" t="str">
        <f ca="1">_xlfn.XLOOKUP(D14,BASE!A:A,BASE!C:C)</f>
        <v>COORDENADOR DE PRODUTOS</v>
      </c>
      <c r="F14" t="s">
        <v>19</v>
      </c>
      <c r="G14"/>
      <c r="H14" s="1"/>
      <c r="I14" s="1"/>
      <c r="J14" s="14">
        <f ca="1">_xlfn.XLOOKUP(D14,BASE!A:A,BASE!H:H)</f>
        <v>0</v>
      </c>
      <c r="K14" s="39" t="s">
        <v>81</v>
      </c>
    </row>
    <row r="15" spans="1:14" x14ac:dyDescent="0.25">
      <c r="A15" t="str">
        <f ca="1">_xlfn.XLOOKUP(D15,BASE!A:A,BASE!B:B)</f>
        <v>APROCONDUTOR</v>
      </c>
      <c r="B15" s="1">
        <f ca="1">_xlfn.XLOOKUP(D15,BASE!A:A,BASE!D:D)</f>
        <v>200153</v>
      </c>
      <c r="C15" t="str">
        <f ca="1">_xlfn.XLOOKUP(D15,BASE!A:A,BASE!E:E)</f>
        <v>EXP - YOUNDER</v>
      </c>
      <c r="D15" t="s">
        <v>95</v>
      </c>
      <c r="E15" t="str">
        <f ca="1">_xlfn.XLOOKUP(D15,BASE!A:A,BASE!C:C)</f>
        <v>COORDENADOR DE PRODUTOS</v>
      </c>
      <c r="F15" t="s">
        <v>85</v>
      </c>
      <c r="G15"/>
      <c r="H15" s="1"/>
      <c r="I15" s="1"/>
      <c r="J15" s="14">
        <f ca="1">_xlfn.XLOOKUP(D15,BASE!A:A,BASE!I:I)</f>
        <v>0</v>
      </c>
      <c r="K15" s="30" t="s">
        <v>83</v>
      </c>
    </row>
    <row r="16" spans="1:14" x14ac:dyDescent="0.25">
      <c r="A16" t="str">
        <f ca="1">_xlfn.XLOOKUP(D16,BASE!A:A,BASE!B:B)</f>
        <v>APROCONDUTOR</v>
      </c>
      <c r="B16" s="1">
        <f ca="1">_xlfn.XLOOKUP(D16,BASE!A:A,BASE!D:D)</f>
        <v>200153</v>
      </c>
      <c r="C16" t="str">
        <f ca="1">_xlfn.XLOOKUP(D16,BASE!A:A,BASE!E:E)</f>
        <v>EXP - YOUNDER</v>
      </c>
      <c r="D16" t="s">
        <v>95</v>
      </c>
      <c r="E16" t="str">
        <f ca="1">_xlfn.XLOOKUP(D16,BASE!A:A,BASE!C:C)</f>
        <v>COORDENADOR DE PRODUTOS</v>
      </c>
      <c r="F16" t="s">
        <v>49</v>
      </c>
      <c r="G16"/>
      <c r="H16" s="1"/>
      <c r="I16" s="1"/>
      <c r="J16" s="14">
        <f ca="1">_xlfn.XLOOKUP(D16,BASE!A:A,BASE!J:J)</f>
        <v>0</v>
      </c>
      <c r="K16" s="39" t="s">
        <v>81</v>
      </c>
    </row>
    <row r="17" spans="1:11" x14ac:dyDescent="0.25">
      <c r="A17" t="str">
        <f ca="1">_xlfn.XLOOKUP(D17,BASE!A:A,BASE!B:B)</f>
        <v>APROCONDUTOR</v>
      </c>
      <c r="B17" s="1">
        <f ca="1">_xlfn.XLOOKUP(D17,BASE!A:A,BASE!D:D)</f>
        <v>200153</v>
      </c>
      <c r="C17" t="str">
        <f ca="1">_xlfn.XLOOKUP(D17,BASE!A:A,BASE!E:E)</f>
        <v>EXP - YOUNDER</v>
      </c>
      <c r="D17" t="s">
        <v>95</v>
      </c>
      <c r="E17" t="str">
        <f ca="1">_xlfn.XLOOKUP(D17,BASE!A:A,BASE!C:C)</f>
        <v>COORDENADOR DE PRODUTOS</v>
      </c>
      <c r="F17" t="s">
        <v>50</v>
      </c>
      <c r="G17"/>
      <c r="H17" s="1"/>
      <c r="I17" s="1"/>
      <c r="J17" s="14">
        <f ca="1">_xlfn.XLOOKUP(D17,BASE!A:A,BASE!K:K)</f>
        <v>10.6</v>
      </c>
      <c r="K17" s="39" t="s">
        <v>81</v>
      </c>
    </row>
    <row r="18" spans="1:11" x14ac:dyDescent="0.25">
      <c r="A18" t="str">
        <f ca="1">_xlfn.XLOOKUP(D18,BASE!A:A,BASE!B:B)</f>
        <v>APROCONDUTOR</v>
      </c>
      <c r="B18" s="1">
        <f ca="1">_xlfn.XLOOKUP(D18,BASE!A:A,BASE!D:D)</f>
        <v>200153</v>
      </c>
      <c r="C18" t="str">
        <f ca="1">_xlfn.XLOOKUP(D18,BASE!A:A,BASE!E:E)</f>
        <v>EXP - YOUNDER</v>
      </c>
      <c r="D18" t="s">
        <v>95</v>
      </c>
      <c r="E18" t="str">
        <f ca="1">_xlfn.XLOOKUP(D18,BASE!A:A,BASE!C:C)</f>
        <v>COORDENADOR DE PRODUTOS</v>
      </c>
      <c r="F18" t="s">
        <v>51</v>
      </c>
      <c r="G18"/>
      <c r="H18" s="1"/>
      <c r="I18" s="1"/>
      <c r="J18" s="14">
        <f ca="1">_xlfn.XLOOKUP(D18,BASE!A:A,BASE!L:L)</f>
        <v>0</v>
      </c>
      <c r="K18" s="39" t="s">
        <v>81</v>
      </c>
    </row>
    <row r="19" spans="1:11" x14ac:dyDescent="0.25">
      <c r="A19" t="str">
        <f ca="1">_xlfn.XLOOKUP(D19,BASE!A:A,BASE!B:B)</f>
        <v>APROCONDUTOR</v>
      </c>
      <c r="B19" s="1">
        <f ca="1">_xlfn.XLOOKUP(D19,BASE!A:A,BASE!D:D)</f>
        <v>200153</v>
      </c>
      <c r="C19" t="str">
        <f ca="1">_xlfn.XLOOKUP(D19,BASE!A:A,BASE!E:E)</f>
        <v>EXP - YOUNDER</v>
      </c>
      <c r="D19" t="s">
        <v>95</v>
      </c>
      <c r="E19" t="str">
        <f ca="1">_xlfn.XLOOKUP(D19,BASE!A:A,BASE!C:C)</f>
        <v>COORDENADOR DE PRODUTOS</v>
      </c>
      <c r="F19" t="s">
        <v>8</v>
      </c>
      <c r="G19"/>
      <c r="H19" s="1"/>
      <c r="I19" s="1"/>
      <c r="J19" s="14">
        <f ca="1">_xlfn.XLOOKUP(D19,BASE!A:A,BASE!M:M)</f>
        <v>100</v>
      </c>
      <c r="K19" s="39" t="s">
        <v>81</v>
      </c>
    </row>
    <row r="20" spans="1:11" x14ac:dyDescent="0.25">
      <c r="A20" t="str">
        <f ca="1">_xlfn.XLOOKUP(D20,BASE!A:A,BASE!B:B)</f>
        <v>APROCONDUTOR</v>
      </c>
      <c r="B20" s="1">
        <f ca="1">_xlfn.XLOOKUP(D20,BASE!A:A,BASE!D:D)</f>
        <v>200153</v>
      </c>
      <c r="C20" t="str">
        <f ca="1">_xlfn.XLOOKUP(D20,BASE!A:A,BASE!E:E)</f>
        <v>EXP - YOUNDER</v>
      </c>
      <c r="D20" t="s">
        <v>95</v>
      </c>
      <c r="E20" t="str">
        <f ca="1">_xlfn.XLOOKUP(D20,BASE!A:A,BASE!C:C)</f>
        <v>COORDENADOR DE PRODUTOS</v>
      </c>
      <c r="F20" t="s">
        <v>52</v>
      </c>
      <c r="G20"/>
      <c r="H20" s="1"/>
      <c r="I20" s="1"/>
      <c r="J20" s="14">
        <f ca="1">_xlfn.XLOOKUP(D20,BASE!A:A,BASE!N:N)</f>
        <v>0</v>
      </c>
      <c r="K20" s="39" t="s">
        <v>81</v>
      </c>
    </row>
    <row r="21" spans="1:11" x14ac:dyDescent="0.25">
      <c r="A21" t="str">
        <f ca="1">_xlfn.XLOOKUP(D21,BASE!A:A,BASE!B:B)</f>
        <v>APROCONDUTOR</v>
      </c>
      <c r="B21" s="1">
        <f ca="1">_xlfn.XLOOKUP(D21,BASE!A:A,BASE!D:D)</f>
        <v>200153</v>
      </c>
      <c r="C21" t="str">
        <f ca="1">_xlfn.XLOOKUP(D21,BASE!A:A,BASE!E:E)</f>
        <v>EXP - YOUNDER</v>
      </c>
      <c r="D21" t="s">
        <v>95</v>
      </c>
      <c r="E21" t="str">
        <f ca="1">_xlfn.XLOOKUP(D21,BASE!A:A,BASE!C:C)</f>
        <v>COORDENADOR DE PRODUTOS</v>
      </c>
      <c r="F21" t="s">
        <v>68</v>
      </c>
      <c r="G21"/>
      <c r="H21" s="1"/>
      <c r="I21" s="1"/>
      <c r="J21" s="14">
        <f ca="1">_xlfn.XLOOKUP(D21,BASE!A:A,BASE!O:O)</f>
        <v>0</v>
      </c>
      <c r="K21" s="30" t="s">
        <v>83</v>
      </c>
    </row>
    <row r="22" spans="1:11" x14ac:dyDescent="0.25">
      <c r="A22" t="str">
        <f ca="1">_xlfn.XLOOKUP(D22,BASE!A:A,BASE!B:B)</f>
        <v>APROCONDUTOR</v>
      </c>
      <c r="B22" s="1">
        <f ca="1">_xlfn.XLOOKUP(D22,BASE!A:A,BASE!D:D)</f>
        <v>200153</v>
      </c>
      <c r="C22" t="str">
        <f ca="1">_xlfn.XLOOKUP(D22,BASE!A:A,BASE!E:E)</f>
        <v>EXP - YOUNDER</v>
      </c>
      <c r="D22" t="s">
        <v>95</v>
      </c>
      <c r="E22" t="str">
        <f ca="1">_xlfn.XLOOKUP(D22,BASE!A:A,BASE!C:C)</f>
        <v>COORDENADOR DE PRODUTOS</v>
      </c>
      <c r="F22" t="s">
        <v>69</v>
      </c>
      <c r="G22"/>
      <c r="H22" s="1"/>
      <c r="I22" s="1"/>
      <c r="J22" s="14">
        <f ca="1">_xlfn.XLOOKUP(D22,BASE!A:A,BASE!P:P)</f>
        <v>19.190000000000001</v>
      </c>
      <c r="K22" s="39" t="s">
        <v>81</v>
      </c>
    </row>
    <row r="23" spans="1:11" x14ac:dyDescent="0.25">
      <c r="A23" t="str">
        <f ca="1">_xlfn.XLOOKUP(D23,BASE!A:A,BASE!B:B)</f>
        <v>APROCONDUTOR</v>
      </c>
      <c r="B23" s="1">
        <f ca="1">_xlfn.XLOOKUP(D23,BASE!A:A,BASE!D:D)</f>
        <v>200153</v>
      </c>
      <c r="C23" t="str">
        <f ca="1">_xlfn.XLOOKUP(D23,BASE!A:A,BASE!E:E)</f>
        <v>EXP - YOUNDER</v>
      </c>
      <c r="D23" t="s">
        <v>95</v>
      </c>
      <c r="E23" t="str">
        <f ca="1">_xlfn.XLOOKUP(D23,BASE!A:A,BASE!C:C)</f>
        <v>COORDENADOR DE PRODUTOS</v>
      </c>
      <c r="F23" t="s">
        <v>70</v>
      </c>
      <c r="G23"/>
      <c r="H23" s="1"/>
      <c r="I23" s="1"/>
      <c r="J23" s="14">
        <f ca="1">_xlfn.XLOOKUP(D23,BASE!A:A,BASE!Q:Q)</f>
        <v>19.190000000000001</v>
      </c>
      <c r="K23" s="30" t="s">
        <v>83</v>
      </c>
    </row>
    <row r="24" spans="1:11" x14ac:dyDescent="0.25">
      <c r="A24" t="str">
        <f ca="1">_xlfn.XLOOKUP(D24,BASE!A:A,BASE!B:B)</f>
        <v>APROCONDUTOR</v>
      </c>
      <c r="B24" s="1">
        <f ca="1">_xlfn.XLOOKUP(D24,BASE!A:A,BASE!D:D)</f>
        <v>200153</v>
      </c>
      <c r="C24" t="str">
        <f ca="1">_xlfn.XLOOKUP(D24,BASE!A:A,BASE!E:E)</f>
        <v>EXP - YOUNDER</v>
      </c>
      <c r="D24" t="s">
        <v>95</v>
      </c>
      <c r="E24" t="str">
        <f ca="1">_xlfn.XLOOKUP(D24,BASE!A:A,BASE!C:C)</f>
        <v>COORDENADOR DE PRODUTOS</v>
      </c>
      <c r="F24" s="32" t="s">
        <v>84</v>
      </c>
      <c r="G24" s="33"/>
      <c r="H24" s="34"/>
      <c r="I24" s="34"/>
      <c r="J24" s="35"/>
      <c r="K24" s="36">
        <f ca="1">(J6-(J11+J12+J15+J21+J23))+J7+J8+J9+J10+J13+J14+J16+J17+J18+J19+J20+J22</f>
        <v>10694.228999999999</v>
      </c>
    </row>
    <row r="25" spans="1:11" x14ac:dyDescent="0.25">
      <c r="C25"/>
      <c r="D25" s="17"/>
      <c r="E25"/>
      <c r="G25"/>
      <c r="H25" s="1"/>
      <c r="I25" s="1"/>
      <c r="K25" s="29"/>
    </row>
    <row r="26" spans="1:11" x14ac:dyDescent="0.25">
      <c r="A26" t="str">
        <f ca="1">_xlfn.XLOOKUP(D26,BASE!A:A,BASE!B:B)</f>
        <v>APROCONDUTOR</v>
      </c>
      <c r="B26" s="1">
        <f ca="1">_xlfn.XLOOKUP(D26,BASE!A:A,BASE!D:D)</f>
        <v>200149</v>
      </c>
      <c r="C26" t="str">
        <f ca="1">_xlfn.XLOOKUP(D26,BASE!A:A,BASE!E:E)</f>
        <v>HUB - PROCONDUTOR</v>
      </c>
      <c r="D26" t="s">
        <v>96</v>
      </c>
      <c r="E26" t="str">
        <f ca="1">_xlfn.XLOOKUP(D26,BASE!A:A,BASE!C:C)</f>
        <v>ANALISTA DE E-LEARNING JR</v>
      </c>
      <c r="F26" t="s">
        <v>66</v>
      </c>
      <c r="G26" s="1">
        <v>0</v>
      </c>
      <c r="H26" s="1">
        <v>1</v>
      </c>
      <c r="I26" s="14">
        <f ca="1">J26-(G26*TABELAS!$P$9)-CUSTO_EMPRESA!J31</f>
        <v>2893.31</v>
      </c>
      <c r="J26" s="14">
        <f ca="1">_xlfn.XLOOKUP(D26,BASE!A:A,BASE!G:G)</f>
        <v>3178</v>
      </c>
      <c r="K26" s="39" t="s">
        <v>81</v>
      </c>
    </row>
    <row r="27" spans="1:11" x14ac:dyDescent="0.25">
      <c r="A27" t="str">
        <f ca="1">_xlfn.XLOOKUP(D27,BASE!A:A,BASE!B:B)</f>
        <v>APROCONDUTOR</v>
      </c>
      <c r="B27" s="1">
        <f ca="1">_xlfn.XLOOKUP(D27,BASE!A:A,BASE!D:D)</f>
        <v>200149</v>
      </c>
      <c r="C27" t="str">
        <f ca="1">_xlfn.XLOOKUP(D27,BASE!A:A,BASE!E:E)</f>
        <v>HUB - PROCONDUTOR</v>
      </c>
      <c r="D27" t="s">
        <v>96</v>
      </c>
      <c r="E27" t="str">
        <f ca="1">_xlfn.XLOOKUP(D27,BASE!A:A,BASE!C:C)</f>
        <v>ANALISTA DE E-LEARNING JR</v>
      </c>
      <c r="F27" t="s">
        <v>6</v>
      </c>
      <c r="G27"/>
      <c r="H27" s="1"/>
      <c r="I27" s="1"/>
      <c r="J27" s="14">
        <f t="shared" ref="J27" ca="1" si="0">J26*8%</f>
        <v>254.24</v>
      </c>
      <c r="K27" s="39" t="s">
        <v>81</v>
      </c>
    </row>
    <row r="28" spans="1:11" x14ac:dyDescent="0.25">
      <c r="A28" t="str">
        <f ca="1">_xlfn.XLOOKUP(D28,BASE!A:A,BASE!B:B)</f>
        <v>APROCONDUTOR</v>
      </c>
      <c r="B28" s="1">
        <f ca="1">_xlfn.XLOOKUP(D28,BASE!A:A,BASE!D:D)</f>
        <v>200149</v>
      </c>
      <c r="C28" t="str">
        <f ca="1">_xlfn.XLOOKUP(D28,BASE!A:A,BASE!E:E)</f>
        <v>HUB - PROCONDUTOR</v>
      </c>
      <c r="D28" t="s">
        <v>96</v>
      </c>
      <c r="E28" t="str">
        <f ca="1">_xlfn.XLOOKUP(D28,BASE!A:A,BASE!C:C)</f>
        <v>ANALISTA DE E-LEARNING JR</v>
      </c>
      <c r="F28" t="s">
        <v>82</v>
      </c>
      <c r="G28"/>
      <c r="H28" s="1"/>
      <c r="I28" s="1"/>
      <c r="J28" s="14">
        <f ca="1">J26*20%</f>
        <v>635.6</v>
      </c>
      <c r="K28" s="39" t="s">
        <v>81</v>
      </c>
    </row>
    <row r="29" spans="1:11" x14ac:dyDescent="0.25">
      <c r="A29" t="str">
        <f ca="1">_xlfn.XLOOKUP(D29,BASE!A:A,BASE!B:B)</f>
        <v>APROCONDUTOR</v>
      </c>
      <c r="B29" s="1">
        <f ca="1">_xlfn.XLOOKUP(D29,BASE!A:A,BASE!D:D)</f>
        <v>200149</v>
      </c>
      <c r="C29" t="str">
        <f ca="1">_xlfn.XLOOKUP(D29,BASE!A:A,BASE!E:E)</f>
        <v>HUB - PROCONDUTOR</v>
      </c>
      <c r="D29" t="s">
        <v>96</v>
      </c>
      <c r="E29" t="str">
        <f ca="1">_xlfn.XLOOKUP(D29,BASE!A:A,BASE!C:C)</f>
        <v>ANALISTA DE E-LEARNING JR</v>
      </c>
      <c r="F29" t="s">
        <v>45</v>
      </c>
      <c r="G29"/>
      <c r="H29" s="1"/>
      <c r="I29" s="1"/>
      <c r="J29" s="14">
        <f ca="1">J26*TABELAS!$F$14</f>
        <v>15.89</v>
      </c>
      <c r="K29" s="39" t="s">
        <v>81</v>
      </c>
    </row>
    <row r="30" spans="1:11" x14ac:dyDescent="0.25">
      <c r="A30" t="str">
        <f ca="1">_xlfn.XLOOKUP(D30,BASE!A:A,BASE!B:B)</f>
        <v>APROCONDUTOR</v>
      </c>
      <c r="B30" s="1">
        <f ca="1">_xlfn.XLOOKUP(D30,BASE!A:A,BASE!D:D)</f>
        <v>200149</v>
      </c>
      <c r="C30" t="str">
        <f ca="1">_xlfn.XLOOKUP(D30,BASE!A:A,BASE!E:E)</f>
        <v>HUB - PROCONDUTOR</v>
      </c>
      <c r="D30" t="s">
        <v>96</v>
      </c>
      <c r="E30" t="str">
        <f ca="1">_xlfn.XLOOKUP(D30,BASE!A:A,BASE!C:C)</f>
        <v>ANALISTA DE E-LEARNING JR</v>
      </c>
      <c r="F30" t="s">
        <v>46</v>
      </c>
      <c r="G30"/>
      <c r="H30" s="1"/>
      <c r="I30" s="1"/>
      <c r="J30" s="14">
        <f ca="1">J26*TABELAS!$F$15</f>
        <v>184.32400000000001</v>
      </c>
      <c r="K30" s="39" t="s">
        <v>81</v>
      </c>
    </row>
    <row r="31" spans="1:11" x14ac:dyDescent="0.25">
      <c r="A31" t="str">
        <f ca="1">_xlfn.XLOOKUP(D31,BASE!A:A,BASE!B:B)</f>
        <v>APROCONDUTOR</v>
      </c>
      <c r="B31" s="1">
        <f ca="1">_xlfn.XLOOKUP(D31,BASE!A:A,BASE!D:D)</f>
        <v>200149</v>
      </c>
      <c r="C31" t="str">
        <f ca="1">_xlfn.XLOOKUP(D31,BASE!A:A,BASE!E:E)</f>
        <v>HUB - PROCONDUTOR</v>
      </c>
      <c r="D31" t="s">
        <v>96</v>
      </c>
      <c r="E31" t="str">
        <f ca="1">_xlfn.XLOOKUP(D31,BASE!A:A,BASE!C:C)</f>
        <v>ANALISTA DE E-LEARNING JR</v>
      </c>
      <c r="F31" t="s">
        <v>67</v>
      </c>
      <c r="G31"/>
      <c r="H31" s="1"/>
      <c r="I31" s="1"/>
      <c r="J31" s="14">
        <f ca="1">IF(J26&lt;=TABELAS!$H$2,CUSTO_EMPRESA!J26*TABELAS!$I$2,IF(CUSTO_EMPRESA!J26&lt;=TABELAS!$H$3,CUSTO_EMPRESA!J26*TABELAS!$I$3-TABELAS!$J$3,IF(CUSTO_EMPRESA!J26&lt;=TABELAS!$H$4,CUSTO_EMPRESA!J26*TABELAS!$I$4-TABELAS!$J$4,IF(CUSTO_EMPRESA!J26&lt;=TABELAS!$H$5,CUSTO_EMPRESA!J26*TABELAS!$I$5-TABELAS!$J$5,IF(CUSTO_EMPRESA!J26&lt;=TABELAS!$H$5,CUSTO_EMPRESA!J26*TABELAS!$I$5,TABELAS!$K$6)))))</f>
        <v>284.69</v>
      </c>
      <c r="K31" s="30" t="s">
        <v>83</v>
      </c>
    </row>
    <row r="32" spans="1:11" x14ac:dyDescent="0.25">
      <c r="A32" t="str">
        <f ca="1">_xlfn.XLOOKUP(D32,BASE!A:A,BASE!B:B)</f>
        <v>APROCONDUTOR</v>
      </c>
      <c r="B32" s="1">
        <f ca="1">_xlfn.XLOOKUP(D32,BASE!A:A,BASE!D:D)</f>
        <v>200149</v>
      </c>
      <c r="C32" t="str">
        <f ca="1">_xlfn.XLOOKUP(D32,BASE!A:A,BASE!E:E)</f>
        <v>HUB - PROCONDUTOR</v>
      </c>
      <c r="D32" t="s">
        <v>96</v>
      </c>
      <c r="E32" t="str">
        <f ca="1">_xlfn.XLOOKUP(D32,BASE!A:A,BASE!C:C)</f>
        <v>ANALISTA DE E-LEARNING JR</v>
      </c>
      <c r="F32" t="s">
        <v>47</v>
      </c>
      <c r="G32"/>
      <c r="H32" s="1"/>
      <c r="I32" s="1"/>
      <c r="J32" s="14">
        <f ca="1">IF(I26&lt;0,0,I26*VLOOKUP(I26,TABELAS!$M$3:$P$7,3)-VLOOKUP(I26,TABELAS!$M$3:$P$7,4))</f>
        <v>79.196499999999958</v>
      </c>
      <c r="K32" s="30" t="s">
        <v>83</v>
      </c>
    </row>
    <row r="33" spans="1:11" x14ac:dyDescent="0.25">
      <c r="A33" t="str">
        <f ca="1">_xlfn.XLOOKUP(D33,BASE!A:A,BASE!B:B)</f>
        <v>APROCONDUTOR</v>
      </c>
      <c r="B33" s="1">
        <f ca="1">_xlfn.XLOOKUP(D33,BASE!A:A,BASE!D:D)</f>
        <v>200149</v>
      </c>
      <c r="C33" t="str">
        <f ca="1">_xlfn.XLOOKUP(D33,BASE!A:A,BASE!E:E)</f>
        <v>HUB - PROCONDUTOR</v>
      </c>
      <c r="D33" t="s">
        <v>96</v>
      </c>
      <c r="E33" t="str">
        <f ca="1">_xlfn.XLOOKUP(D33,BASE!A:A,BASE!C:C)</f>
        <v>ANALISTA DE E-LEARNING JR</v>
      </c>
      <c r="F33" t="s">
        <v>48</v>
      </c>
      <c r="G33"/>
      <c r="H33" s="1"/>
      <c r="I33" s="1"/>
      <c r="J33" s="14">
        <f ca="1">_xlfn.XLOOKUP(D33,BASE!A:A,BASE!R:R)</f>
        <v>939.40000000000009</v>
      </c>
      <c r="K33" s="39" t="s">
        <v>81</v>
      </c>
    </row>
    <row r="34" spans="1:11" x14ac:dyDescent="0.25">
      <c r="A34" t="str">
        <f ca="1">_xlfn.XLOOKUP(D34,BASE!A:A,BASE!B:B)</f>
        <v>APROCONDUTOR</v>
      </c>
      <c r="B34" s="1">
        <f ca="1">_xlfn.XLOOKUP(D34,BASE!A:A,BASE!D:D)</f>
        <v>200149</v>
      </c>
      <c r="C34" t="str">
        <f ca="1">_xlfn.XLOOKUP(D34,BASE!A:A,BASE!E:E)</f>
        <v>HUB - PROCONDUTOR</v>
      </c>
      <c r="D34" t="s">
        <v>96</v>
      </c>
      <c r="E34" t="str">
        <f ca="1">_xlfn.XLOOKUP(D34,BASE!A:A,BASE!C:C)</f>
        <v>ANALISTA DE E-LEARNING JR</v>
      </c>
      <c r="F34" t="s">
        <v>19</v>
      </c>
      <c r="G34"/>
      <c r="H34" s="1"/>
      <c r="I34" s="1"/>
      <c r="J34" s="14">
        <f ca="1">_xlfn.XLOOKUP(D34,BASE!A:A,BASE!H:H)</f>
        <v>0</v>
      </c>
      <c r="K34" s="39" t="s">
        <v>81</v>
      </c>
    </row>
    <row r="35" spans="1:11" x14ac:dyDescent="0.25">
      <c r="A35" t="str">
        <f ca="1">_xlfn.XLOOKUP(D35,BASE!A:A,BASE!B:B)</f>
        <v>APROCONDUTOR</v>
      </c>
      <c r="B35" s="1">
        <f ca="1">_xlfn.XLOOKUP(D35,BASE!A:A,BASE!D:D)</f>
        <v>200149</v>
      </c>
      <c r="C35" t="str">
        <f ca="1">_xlfn.XLOOKUP(D35,BASE!A:A,BASE!E:E)</f>
        <v>HUB - PROCONDUTOR</v>
      </c>
      <c r="D35" t="s">
        <v>96</v>
      </c>
      <c r="E35" t="str">
        <f ca="1">_xlfn.XLOOKUP(D35,BASE!A:A,BASE!C:C)</f>
        <v>ANALISTA DE E-LEARNING JR</v>
      </c>
      <c r="F35" t="s">
        <v>85</v>
      </c>
      <c r="G35"/>
      <c r="H35" s="1"/>
      <c r="I35" s="1"/>
      <c r="J35" s="14">
        <f ca="1">_xlfn.XLOOKUP(D35,BASE!A:A,BASE!I:I)</f>
        <v>0</v>
      </c>
      <c r="K35" s="30" t="s">
        <v>83</v>
      </c>
    </row>
    <row r="36" spans="1:11" x14ac:dyDescent="0.25">
      <c r="A36" t="str">
        <f ca="1">_xlfn.XLOOKUP(D36,BASE!A:A,BASE!B:B)</f>
        <v>APROCONDUTOR</v>
      </c>
      <c r="B36" s="1">
        <f ca="1">_xlfn.XLOOKUP(D36,BASE!A:A,BASE!D:D)</f>
        <v>200149</v>
      </c>
      <c r="C36" t="str">
        <f ca="1">_xlfn.XLOOKUP(D36,BASE!A:A,BASE!E:E)</f>
        <v>HUB - PROCONDUTOR</v>
      </c>
      <c r="D36" t="s">
        <v>96</v>
      </c>
      <c r="E36" t="str">
        <f ca="1">_xlfn.XLOOKUP(D36,BASE!A:A,BASE!C:C)</f>
        <v>ANALISTA DE E-LEARNING JR</v>
      </c>
      <c r="F36" t="s">
        <v>49</v>
      </c>
      <c r="G36"/>
      <c r="H36" s="1"/>
      <c r="I36" s="1"/>
      <c r="J36" s="14">
        <f ca="1">_xlfn.XLOOKUP(D36,BASE!A:A,BASE!J:J)</f>
        <v>0</v>
      </c>
      <c r="K36" s="39" t="s">
        <v>81</v>
      </c>
    </row>
    <row r="37" spans="1:11" x14ac:dyDescent="0.25">
      <c r="A37" t="str">
        <f ca="1">_xlfn.XLOOKUP(D37,BASE!A:A,BASE!B:B)</f>
        <v>APROCONDUTOR</v>
      </c>
      <c r="B37" s="1">
        <f ca="1">_xlfn.XLOOKUP(D37,BASE!A:A,BASE!D:D)</f>
        <v>200149</v>
      </c>
      <c r="C37" t="str">
        <f ca="1">_xlfn.XLOOKUP(D37,BASE!A:A,BASE!E:E)</f>
        <v>HUB - PROCONDUTOR</v>
      </c>
      <c r="D37" t="s">
        <v>96</v>
      </c>
      <c r="E37" t="str">
        <f ca="1">_xlfn.XLOOKUP(D37,BASE!A:A,BASE!C:C)</f>
        <v>ANALISTA DE E-LEARNING JR</v>
      </c>
      <c r="F37" t="s">
        <v>50</v>
      </c>
      <c r="G37"/>
      <c r="H37" s="1"/>
      <c r="I37" s="1"/>
      <c r="J37" s="14">
        <f ca="1">_xlfn.XLOOKUP(D37,BASE!A:A,BASE!K:K)</f>
        <v>10.6</v>
      </c>
      <c r="K37" s="39" t="s">
        <v>81</v>
      </c>
    </row>
    <row r="38" spans="1:11" x14ac:dyDescent="0.25">
      <c r="A38" t="str">
        <f ca="1">_xlfn.XLOOKUP(D38,BASE!A:A,BASE!B:B)</f>
        <v>APROCONDUTOR</v>
      </c>
      <c r="B38" s="1">
        <f ca="1">_xlfn.XLOOKUP(D38,BASE!A:A,BASE!D:D)</f>
        <v>200149</v>
      </c>
      <c r="C38" t="str">
        <f ca="1">_xlfn.XLOOKUP(D38,BASE!A:A,BASE!E:E)</f>
        <v>HUB - PROCONDUTOR</v>
      </c>
      <c r="D38" t="s">
        <v>96</v>
      </c>
      <c r="E38" t="str">
        <f ca="1">_xlfn.XLOOKUP(D38,BASE!A:A,BASE!C:C)</f>
        <v>ANALISTA DE E-LEARNING JR</v>
      </c>
      <c r="F38" t="s">
        <v>51</v>
      </c>
      <c r="G38"/>
      <c r="H38" s="1"/>
      <c r="I38" s="1"/>
      <c r="J38" s="14">
        <f ca="1">_xlfn.XLOOKUP(D38,BASE!A:A,BASE!L:L)</f>
        <v>0</v>
      </c>
      <c r="K38" s="39" t="s">
        <v>81</v>
      </c>
    </row>
    <row r="39" spans="1:11" x14ac:dyDescent="0.25">
      <c r="A39" t="str">
        <f ca="1">_xlfn.XLOOKUP(D39,BASE!A:A,BASE!B:B)</f>
        <v>APROCONDUTOR</v>
      </c>
      <c r="B39" s="1">
        <f ca="1">_xlfn.XLOOKUP(D39,BASE!A:A,BASE!D:D)</f>
        <v>200149</v>
      </c>
      <c r="C39" t="str">
        <f ca="1">_xlfn.XLOOKUP(D39,BASE!A:A,BASE!E:E)</f>
        <v>HUB - PROCONDUTOR</v>
      </c>
      <c r="D39" t="s">
        <v>96</v>
      </c>
      <c r="E39" t="str">
        <f ca="1">_xlfn.XLOOKUP(D39,BASE!A:A,BASE!C:C)</f>
        <v>ANALISTA DE E-LEARNING JR</v>
      </c>
      <c r="F39" t="s">
        <v>8</v>
      </c>
      <c r="G39"/>
      <c r="H39" s="1"/>
      <c r="I39" s="1"/>
      <c r="J39" s="14">
        <f ca="1">_xlfn.XLOOKUP(D39,BASE!A:A,BASE!M:M)</f>
        <v>100</v>
      </c>
      <c r="K39" s="39" t="s">
        <v>81</v>
      </c>
    </row>
    <row r="40" spans="1:11" x14ac:dyDescent="0.25">
      <c r="A40" t="str">
        <f ca="1">_xlfn.XLOOKUP(D40,BASE!A:A,BASE!B:B)</f>
        <v>APROCONDUTOR</v>
      </c>
      <c r="B40" s="1">
        <f ca="1">_xlfn.XLOOKUP(D40,BASE!A:A,BASE!D:D)</f>
        <v>200149</v>
      </c>
      <c r="C40" t="str">
        <f ca="1">_xlfn.XLOOKUP(D40,BASE!A:A,BASE!E:E)</f>
        <v>HUB - PROCONDUTOR</v>
      </c>
      <c r="D40" t="s">
        <v>96</v>
      </c>
      <c r="E40" t="str">
        <f ca="1">_xlfn.XLOOKUP(D40,BASE!A:A,BASE!C:C)</f>
        <v>ANALISTA DE E-LEARNING JR</v>
      </c>
      <c r="F40" t="s">
        <v>52</v>
      </c>
      <c r="G40"/>
      <c r="H40" s="1"/>
      <c r="I40" s="1"/>
      <c r="J40" s="14">
        <f ca="1">_xlfn.XLOOKUP(D40,BASE!A:A,BASE!N:N)</f>
        <v>1210.77</v>
      </c>
      <c r="K40" s="39" t="s">
        <v>81</v>
      </c>
    </row>
    <row r="41" spans="1:11" x14ac:dyDescent="0.25">
      <c r="A41" t="str">
        <f ca="1">_xlfn.XLOOKUP(D41,BASE!A:A,BASE!B:B)</f>
        <v>APROCONDUTOR</v>
      </c>
      <c r="B41" s="1">
        <f ca="1">_xlfn.XLOOKUP(D41,BASE!A:A,BASE!D:D)</f>
        <v>200149</v>
      </c>
      <c r="C41" t="str">
        <f ca="1">_xlfn.XLOOKUP(D41,BASE!A:A,BASE!E:E)</f>
        <v>HUB - PROCONDUTOR</v>
      </c>
      <c r="D41" t="s">
        <v>96</v>
      </c>
      <c r="E41" t="str">
        <f ca="1">_xlfn.XLOOKUP(D41,BASE!A:A,BASE!C:C)</f>
        <v>ANALISTA DE E-LEARNING JR</v>
      </c>
      <c r="F41" t="s">
        <v>68</v>
      </c>
      <c r="G41"/>
      <c r="H41" s="1"/>
      <c r="I41" s="1"/>
      <c r="J41" s="14">
        <f ca="1">_xlfn.XLOOKUP(D41,BASE!A:A,BASE!O:O)</f>
        <v>0</v>
      </c>
      <c r="K41" s="30" t="s">
        <v>83</v>
      </c>
    </row>
    <row r="42" spans="1:11" x14ac:dyDescent="0.25">
      <c r="A42" t="str">
        <f ca="1">_xlfn.XLOOKUP(D42,BASE!A:A,BASE!B:B)</f>
        <v>APROCONDUTOR</v>
      </c>
      <c r="B42" s="1">
        <f ca="1">_xlfn.XLOOKUP(D42,BASE!A:A,BASE!D:D)</f>
        <v>200149</v>
      </c>
      <c r="C42" t="str">
        <f ca="1">_xlfn.XLOOKUP(D42,BASE!A:A,BASE!E:E)</f>
        <v>HUB - PROCONDUTOR</v>
      </c>
      <c r="D42" t="s">
        <v>96</v>
      </c>
      <c r="E42" t="str">
        <f ca="1">_xlfn.XLOOKUP(D42,BASE!A:A,BASE!C:C)</f>
        <v>ANALISTA DE E-LEARNING JR</v>
      </c>
      <c r="F42" t="s">
        <v>69</v>
      </c>
      <c r="G42"/>
      <c r="H42" s="1"/>
      <c r="I42" s="1"/>
      <c r="J42" s="14">
        <f ca="1">_xlfn.XLOOKUP(D42,BASE!A:A,BASE!P:P)</f>
        <v>0</v>
      </c>
      <c r="K42" s="39" t="s">
        <v>81</v>
      </c>
    </row>
    <row r="43" spans="1:11" x14ac:dyDescent="0.25">
      <c r="A43" t="str">
        <f ca="1">_xlfn.XLOOKUP(D43,BASE!A:A,BASE!B:B)</f>
        <v>APROCONDUTOR</v>
      </c>
      <c r="B43" s="1">
        <f ca="1">_xlfn.XLOOKUP(D43,BASE!A:A,BASE!D:D)</f>
        <v>200149</v>
      </c>
      <c r="C43" t="str">
        <f ca="1">_xlfn.XLOOKUP(D43,BASE!A:A,BASE!E:E)</f>
        <v>HUB - PROCONDUTOR</v>
      </c>
      <c r="D43" t="s">
        <v>96</v>
      </c>
      <c r="E43" t="str">
        <f ca="1">_xlfn.XLOOKUP(D43,BASE!A:A,BASE!C:C)</f>
        <v>ANALISTA DE E-LEARNING JR</v>
      </c>
      <c r="F43" t="s">
        <v>70</v>
      </c>
      <c r="G43"/>
      <c r="H43" s="1"/>
      <c r="I43" s="1"/>
      <c r="J43" s="14">
        <f ca="1">_xlfn.XLOOKUP(D43,BASE!A:A,BASE!Q:Q)</f>
        <v>0</v>
      </c>
      <c r="K43" s="30" t="s">
        <v>83</v>
      </c>
    </row>
    <row r="44" spans="1:11" x14ac:dyDescent="0.25">
      <c r="A44" t="str">
        <f ca="1">_xlfn.XLOOKUP(D44,BASE!A:A,BASE!B:B)</f>
        <v>APROCONDUTOR</v>
      </c>
      <c r="B44" s="1">
        <f ca="1">_xlfn.XLOOKUP(D44,BASE!A:A,BASE!D:D)</f>
        <v>200149</v>
      </c>
      <c r="C44" t="str">
        <f ca="1">_xlfn.XLOOKUP(D44,BASE!A:A,BASE!E:E)</f>
        <v>HUB - PROCONDUTOR</v>
      </c>
      <c r="D44" t="s">
        <v>96</v>
      </c>
      <c r="E44" t="str">
        <f ca="1">_xlfn.XLOOKUP(D44,BASE!A:A,BASE!C:C)</f>
        <v>ANALISTA DE E-LEARNING JR</v>
      </c>
      <c r="F44" s="32" t="s">
        <v>84</v>
      </c>
      <c r="G44" s="33"/>
      <c r="H44" s="34"/>
      <c r="I44" s="34"/>
      <c r="J44" s="35"/>
      <c r="K44" s="36">
        <f ca="1">(J26-(J31+J32+J35+J41+J43))+J27+J28+J29+J30+J33+J34+J36+J37+J38+J39+J40+J42</f>
        <v>6164.9375</v>
      </c>
    </row>
    <row r="45" spans="1:11" x14ac:dyDescent="0.25">
      <c r="C45"/>
      <c r="D45" s="17"/>
      <c r="E45"/>
      <c r="G45"/>
      <c r="H45" s="1"/>
      <c r="I45" s="1"/>
      <c r="J45" s="14"/>
      <c r="K45" s="29"/>
    </row>
    <row r="46" spans="1:11" x14ac:dyDescent="0.25">
      <c r="A46" t="str">
        <f ca="1">_xlfn.XLOOKUP(D46,BASE!A:A,BASE!B:B)</f>
        <v>APROCONDUTOR</v>
      </c>
      <c r="B46" s="1">
        <f ca="1">_xlfn.XLOOKUP(D46,BASE!A:A,BASE!D:D)</f>
        <v>20077</v>
      </c>
      <c r="C46" t="str">
        <f ca="1">_xlfn.XLOOKUP(D46,BASE!A:A,BASE!E:E)</f>
        <v>PRODUTOS - PROCONDUTOR</v>
      </c>
      <c r="D46" t="s">
        <v>97</v>
      </c>
      <c r="E46" t="str">
        <f ca="1">_xlfn.XLOOKUP(D46,BASE!A:A,BASE!C:C)</f>
        <v>ANALISTA E-LEARNING SR</v>
      </c>
      <c r="F46" t="s">
        <v>66</v>
      </c>
      <c r="G46" s="1">
        <v>0</v>
      </c>
      <c r="H46" s="1">
        <v>1</v>
      </c>
      <c r="I46" s="14">
        <f ca="1">J46-(G46*TABELAS!$P$9)-CUSTO_EMPRESA!J51</f>
        <v>5211.68</v>
      </c>
      <c r="J46" s="14">
        <f ca="1">_xlfn.XLOOKUP(D46,BASE!A:A,BASE!G:G)</f>
        <v>5858</v>
      </c>
      <c r="K46" s="39" t="s">
        <v>81</v>
      </c>
    </row>
    <row r="47" spans="1:11" x14ac:dyDescent="0.25">
      <c r="A47" t="str">
        <f ca="1">_xlfn.XLOOKUP(D47,BASE!A:A,BASE!B:B)</f>
        <v>APROCONDUTOR</v>
      </c>
      <c r="B47" s="1">
        <f ca="1">_xlfn.XLOOKUP(D47,BASE!A:A,BASE!D:D)</f>
        <v>20077</v>
      </c>
      <c r="C47" t="str">
        <f ca="1">_xlfn.XLOOKUP(D47,BASE!A:A,BASE!E:E)</f>
        <v>PRODUTOS - PROCONDUTOR</v>
      </c>
      <c r="D47" t="s">
        <v>97</v>
      </c>
      <c r="E47" t="str">
        <f ca="1">_xlfn.XLOOKUP(D47,BASE!A:A,BASE!C:C)</f>
        <v>ANALISTA E-LEARNING SR</v>
      </c>
      <c r="F47" t="s">
        <v>6</v>
      </c>
      <c r="G47"/>
      <c r="H47" s="1"/>
      <c r="I47" s="1"/>
      <c r="J47" s="14">
        <f t="shared" ref="J47" ca="1" si="1">J46*8%</f>
        <v>468.64</v>
      </c>
      <c r="K47" s="39" t="s">
        <v>81</v>
      </c>
    </row>
    <row r="48" spans="1:11" x14ac:dyDescent="0.25">
      <c r="A48" t="str">
        <f ca="1">_xlfn.XLOOKUP(D48,BASE!A:A,BASE!B:B)</f>
        <v>APROCONDUTOR</v>
      </c>
      <c r="B48" s="1">
        <f ca="1">_xlfn.XLOOKUP(D48,BASE!A:A,BASE!D:D)</f>
        <v>20077</v>
      </c>
      <c r="C48" t="str">
        <f ca="1">_xlfn.XLOOKUP(D48,BASE!A:A,BASE!E:E)</f>
        <v>PRODUTOS - PROCONDUTOR</v>
      </c>
      <c r="D48" t="s">
        <v>97</v>
      </c>
      <c r="E48" t="str">
        <f ca="1">_xlfn.XLOOKUP(D48,BASE!A:A,BASE!C:C)</f>
        <v>ANALISTA E-LEARNING SR</v>
      </c>
      <c r="F48" t="s">
        <v>82</v>
      </c>
      <c r="G48"/>
      <c r="H48" s="1"/>
      <c r="I48" s="1"/>
      <c r="J48" s="14">
        <f ca="1">J46*20%</f>
        <v>1171.6000000000001</v>
      </c>
      <c r="K48" s="39" t="s">
        <v>81</v>
      </c>
    </row>
    <row r="49" spans="1:11" x14ac:dyDescent="0.25">
      <c r="A49" t="str">
        <f ca="1">_xlfn.XLOOKUP(D49,BASE!A:A,BASE!B:B)</f>
        <v>APROCONDUTOR</v>
      </c>
      <c r="B49" s="1">
        <f ca="1">_xlfn.XLOOKUP(D49,BASE!A:A,BASE!D:D)</f>
        <v>20077</v>
      </c>
      <c r="C49" t="str">
        <f ca="1">_xlfn.XLOOKUP(D49,BASE!A:A,BASE!E:E)</f>
        <v>PRODUTOS - PROCONDUTOR</v>
      </c>
      <c r="D49" t="s">
        <v>97</v>
      </c>
      <c r="E49" t="str">
        <f ca="1">_xlfn.XLOOKUP(D49,BASE!A:A,BASE!C:C)</f>
        <v>ANALISTA E-LEARNING SR</v>
      </c>
      <c r="F49" t="s">
        <v>45</v>
      </c>
      <c r="G49"/>
      <c r="H49" s="1"/>
      <c r="I49" s="1"/>
      <c r="J49" s="14">
        <f ca="1">J46*TABELAS!$F$14</f>
        <v>29.29</v>
      </c>
      <c r="K49" s="39" t="s">
        <v>81</v>
      </c>
    </row>
    <row r="50" spans="1:11" x14ac:dyDescent="0.25">
      <c r="A50" t="str">
        <f ca="1">_xlfn.XLOOKUP(D50,BASE!A:A,BASE!B:B)</f>
        <v>APROCONDUTOR</v>
      </c>
      <c r="B50" s="1">
        <f ca="1">_xlfn.XLOOKUP(D50,BASE!A:A,BASE!D:D)</f>
        <v>20077</v>
      </c>
      <c r="C50" t="str">
        <f ca="1">_xlfn.XLOOKUP(D50,BASE!A:A,BASE!E:E)</f>
        <v>PRODUTOS - PROCONDUTOR</v>
      </c>
      <c r="D50" t="s">
        <v>97</v>
      </c>
      <c r="E50" t="str">
        <f ca="1">_xlfn.XLOOKUP(D50,BASE!A:A,BASE!C:C)</f>
        <v>ANALISTA E-LEARNING SR</v>
      </c>
      <c r="F50" t="s">
        <v>46</v>
      </c>
      <c r="G50"/>
      <c r="H50" s="1"/>
      <c r="I50" s="1"/>
      <c r="J50" s="14">
        <f ca="1">J46*TABELAS!$F$15</f>
        <v>339.76400000000001</v>
      </c>
      <c r="K50" s="39" t="s">
        <v>81</v>
      </c>
    </row>
    <row r="51" spans="1:11" x14ac:dyDescent="0.25">
      <c r="A51" t="str">
        <f ca="1">_xlfn.XLOOKUP(D51,BASE!A:A,BASE!B:B)</f>
        <v>APROCONDUTOR</v>
      </c>
      <c r="B51" s="1">
        <f ca="1">_xlfn.XLOOKUP(D51,BASE!A:A,BASE!D:D)</f>
        <v>20077</v>
      </c>
      <c r="C51" t="str">
        <f ca="1">_xlfn.XLOOKUP(D51,BASE!A:A,BASE!E:E)</f>
        <v>PRODUTOS - PROCONDUTOR</v>
      </c>
      <c r="D51" t="s">
        <v>97</v>
      </c>
      <c r="E51" t="str">
        <f ca="1">_xlfn.XLOOKUP(D51,BASE!A:A,BASE!C:C)</f>
        <v>ANALISTA E-LEARNING SR</v>
      </c>
      <c r="F51" t="s">
        <v>67</v>
      </c>
      <c r="G51"/>
      <c r="H51" s="1"/>
      <c r="I51" s="1"/>
      <c r="J51" s="14">
        <f ca="1">IF(J46&lt;=TABELAS!$H$2,CUSTO_EMPRESA!J46*TABELAS!$I$2,IF(CUSTO_EMPRESA!J46&lt;=TABELAS!$H$3,CUSTO_EMPRESA!J46*TABELAS!$I$3-TABELAS!$J$3,IF(CUSTO_EMPRESA!J46&lt;=TABELAS!$H$4,CUSTO_EMPRESA!J46*TABELAS!$I$4-TABELAS!$J$4,IF(CUSTO_EMPRESA!J46&lt;=TABELAS!$H$5,CUSTO_EMPRESA!J46*TABELAS!$I$5-TABELAS!$J$5,IF(CUSTO_EMPRESA!J46&lt;=TABELAS!$H$5,CUSTO_EMPRESA!J46*TABELAS!$I$5,TABELAS!$K$6)))))</f>
        <v>646.32000000000016</v>
      </c>
      <c r="K51" s="30" t="s">
        <v>83</v>
      </c>
    </row>
    <row r="52" spans="1:11" x14ac:dyDescent="0.25">
      <c r="A52" t="str">
        <f ca="1">_xlfn.XLOOKUP(D52,BASE!A:A,BASE!B:B)</f>
        <v>APROCONDUTOR</v>
      </c>
      <c r="B52" s="1">
        <f ca="1">_xlfn.XLOOKUP(D52,BASE!A:A,BASE!D:D)</f>
        <v>20077</v>
      </c>
      <c r="C52" t="str">
        <f ca="1">_xlfn.XLOOKUP(D52,BASE!A:A,BASE!E:E)</f>
        <v>PRODUTOS - PROCONDUTOR</v>
      </c>
      <c r="D52" t="s">
        <v>97</v>
      </c>
      <c r="E52" t="str">
        <f ca="1">_xlfn.XLOOKUP(D52,BASE!A:A,BASE!C:C)</f>
        <v>ANALISTA E-LEARNING SR</v>
      </c>
      <c r="F52" t="s">
        <v>47</v>
      </c>
      <c r="G52"/>
      <c r="H52" s="1"/>
      <c r="I52" s="1"/>
      <c r="J52" s="14">
        <f ca="1">IF(I46&lt;0,0,I46*VLOOKUP(I46,TABELAS!$M$3:$P$7,3)-VLOOKUP(I46,TABELAS!$M$3:$P$7,4))</f>
        <v>563.8520000000002</v>
      </c>
      <c r="K52" s="30" t="s">
        <v>83</v>
      </c>
    </row>
    <row r="53" spans="1:11" x14ac:dyDescent="0.25">
      <c r="A53" t="str">
        <f ca="1">_xlfn.XLOOKUP(D53,BASE!A:A,BASE!B:B)</f>
        <v>APROCONDUTOR</v>
      </c>
      <c r="B53" s="1">
        <f ca="1">_xlfn.XLOOKUP(D53,BASE!A:A,BASE!D:D)</f>
        <v>20077</v>
      </c>
      <c r="C53" t="str">
        <f ca="1">_xlfn.XLOOKUP(D53,BASE!A:A,BASE!E:E)</f>
        <v>PRODUTOS - PROCONDUTOR</v>
      </c>
      <c r="D53" t="s">
        <v>97</v>
      </c>
      <c r="E53" t="str">
        <f ca="1">_xlfn.XLOOKUP(D53,BASE!A:A,BASE!C:C)</f>
        <v>ANALISTA E-LEARNING SR</v>
      </c>
      <c r="F53" t="s">
        <v>48</v>
      </c>
      <c r="G53"/>
      <c r="H53" s="1"/>
      <c r="I53" s="1"/>
      <c r="J53" s="14">
        <f ca="1">_xlfn.XLOOKUP(D53,BASE!A:A,BASE!R:R)</f>
        <v>939.40000000000009</v>
      </c>
      <c r="K53" s="39" t="s">
        <v>81</v>
      </c>
    </row>
    <row r="54" spans="1:11" x14ac:dyDescent="0.25">
      <c r="A54" t="str">
        <f ca="1">_xlfn.XLOOKUP(D54,BASE!A:A,BASE!B:B)</f>
        <v>APROCONDUTOR</v>
      </c>
      <c r="B54" s="1">
        <f ca="1">_xlfn.XLOOKUP(D54,BASE!A:A,BASE!D:D)</f>
        <v>20077</v>
      </c>
      <c r="C54" t="str">
        <f ca="1">_xlfn.XLOOKUP(D54,BASE!A:A,BASE!E:E)</f>
        <v>PRODUTOS - PROCONDUTOR</v>
      </c>
      <c r="D54" t="s">
        <v>97</v>
      </c>
      <c r="E54" t="str">
        <f ca="1">_xlfn.XLOOKUP(D54,BASE!A:A,BASE!C:C)</f>
        <v>ANALISTA E-LEARNING SR</v>
      </c>
      <c r="F54" t="s">
        <v>19</v>
      </c>
      <c r="G54"/>
      <c r="H54" s="1"/>
      <c r="I54" s="1"/>
      <c r="J54" s="14">
        <f ca="1">_xlfn.XLOOKUP(D54,BASE!A:A,BASE!H:H)</f>
        <v>0</v>
      </c>
      <c r="K54" s="39" t="s">
        <v>81</v>
      </c>
    </row>
    <row r="55" spans="1:11" x14ac:dyDescent="0.25">
      <c r="A55" t="str">
        <f ca="1">_xlfn.XLOOKUP(D55,BASE!A:A,BASE!B:B)</f>
        <v>APROCONDUTOR</v>
      </c>
      <c r="B55" s="1">
        <f ca="1">_xlfn.XLOOKUP(D55,BASE!A:A,BASE!D:D)</f>
        <v>20077</v>
      </c>
      <c r="C55" t="str">
        <f ca="1">_xlfn.XLOOKUP(D55,BASE!A:A,BASE!E:E)</f>
        <v>PRODUTOS - PROCONDUTOR</v>
      </c>
      <c r="D55" t="s">
        <v>97</v>
      </c>
      <c r="E55" t="str">
        <f ca="1">_xlfn.XLOOKUP(D55,BASE!A:A,BASE!C:C)</f>
        <v>ANALISTA E-LEARNING SR</v>
      </c>
      <c r="F55" t="s">
        <v>85</v>
      </c>
      <c r="G55"/>
      <c r="H55" s="1"/>
      <c r="I55" s="1"/>
      <c r="J55" s="14">
        <f ca="1">_xlfn.XLOOKUP(D55,BASE!A:A,BASE!I:I)</f>
        <v>0</v>
      </c>
      <c r="K55" s="30" t="s">
        <v>83</v>
      </c>
    </row>
    <row r="56" spans="1:11" x14ac:dyDescent="0.25">
      <c r="A56" t="str">
        <f ca="1">_xlfn.XLOOKUP(D56,BASE!A:A,BASE!B:B)</f>
        <v>APROCONDUTOR</v>
      </c>
      <c r="B56" s="1">
        <f ca="1">_xlfn.XLOOKUP(D56,BASE!A:A,BASE!D:D)</f>
        <v>20077</v>
      </c>
      <c r="C56" t="str">
        <f ca="1">_xlfn.XLOOKUP(D56,BASE!A:A,BASE!E:E)</f>
        <v>PRODUTOS - PROCONDUTOR</v>
      </c>
      <c r="D56" t="s">
        <v>97</v>
      </c>
      <c r="E56" t="str">
        <f ca="1">_xlfn.XLOOKUP(D56,BASE!A:A,BASE!C:C)</f>
        <v>ANALISTA E-LEARNING SR</v>
      </c>
      <c r="F56" t="s">
        <v>49</v>
      </c>
      <c r="G56"/>
      <c r="H56" s="1"/>
      <c r="I56" s="1"/>
      <c r="J56" s="14">
        <f ca="1">_xlfn.XLOOKUP(D56,BASE!A:A,BASE!J:J)</f>
        <v>0</v>
      </c>
      <c r="K56" s="39" t="s">
        <v>81</v>
      </c>
    </row>
    <row r="57" spans="1:11" x14ac:dyDescent="0.25">
      <c r="A57" t="str">
        <f ca="1">_xlfn.XLOOKUP(D57,BASE!A:A,BASE!B:B)</f>
        <v>APROCONDUTOR</v>
      </c>
      <c r="B57" s="1">
        <f ca="1">_xlfn.XLOOKUP(D57,BASE!A:A,BASE!D:D)</f>
        <v>20077</v>
      </c>
      <c r="C57" t="str">
        <f ca="1">_xlfn.XLOOKUP(D57,BASE!A:A,BASE!E:E)</f>
        <v>PRODUTOS - PROCONDUTOR</v>
      </c>
      <c r="D57" t="s">
        <v>97</v>
      </c>
      <c r="E57" t="str">
        <f ca="1">_xlfn.XLOOKUP(D57,BASE!A:A,BASE!C:C)</f>
        <v>ANALISTA E-LEARNING SR</v>
      </c>
      <c r="F57" t="s">
        <v>50</v>
      </c>
      <c r="G57"/>
      <c r="H57" s="1"/>
      <c r="I57" s="1"/>
      <c r="J57" s="14">
        <f ca="1">_xlfn.XLOOKUP(D57,BASE!A:A,BASE!K:K)</f>
        <v>10.6</v>
      </c>
      <c r="K57" s="39" t="s">
        <v>81</v>
      </c>
    </row>
    <row r="58" spans="1:11" x14ac:dyDescent="0.25">
      <c r="A58" t="str">
        <f ca="1">_xlfn.XLOOKUP(D58,BASE!A:A,BASE!B:B)</f>
        <v>APROCONDUTOR</v>
      </c>
      <c r="B58" s="1">
        <f ca="1">_xlfn.XLOOKUP(D58,BASE!A:A,BASE!D:D)</f>
        <v>20077</v>
      </c>
      <c r="C58" t="str">
        <f ca="1">_xlfn.XLOOKUP(D58,BASE!A:A,BASE!E:E)</f>
        <v>PRODUTOS - PROCONDUTOR</v>
      </c>
      <c r="D58" t="s">
        <v>97</v>
      </c>
      <c r="E58" t="str">
        <f ca="1">_xlfn.XLOOKUP(D58,BASE!A:A,BASE!C:C)</f>
        <v>ANALISTA E-LEARNING SR</v>
      </c>
      <c r="F58" t="s">
        <v>51</v>
      </c>
      <c r="G58"/>
      <c r="H58" s="1"/>
      <c r="I58" s="1"/>
      <c r="J58" s="14">
        <f ca="1">_xlfn.XLOOKUP(D58,BASE!A:A,BASE!L:L)</f>
        <v>0</v>
      </c>
      <c r="K58" s="39" t="s">
        <v>81</v>
      </c>
    </row>
    <row r="59" spans="1:11" x14ac:dyDescent="0.25">
      <c r="A59" t="str">
        <f ca="1">_xlfn.XLOOKUP(D59,BASE!A:A,BASE!B:B)</f>
        <v>APROCONDUTOR</v>
      </c>
      <c r="B59" s="1">
        <f ca="1">_xlfn.XLOOKUP(D59,BASE!A:A,BASE!D:D)</f>
        <v>20077</v>
      </c>
      <c r="C59" t="str">
        <f ca="1">_xlfn.XLOOKUP(D59,BASE!A:A,BASE!E:E)</f>
        <v>PRODUTOS - PROCONDUTOR</v>
      </c>
      <c r="D59" t="s">
        <v>97</v>
      </c>
      <c r="E59" t="str">
        <f ca="1">_xlfn.XLOOKUP(D59,BASE!A:A,BASE!C:C)</f>
        <v>ANALISTA E-LEARNING SR</v>
      </c>
      <c r="F59" t="s">
        <v>8</v>
      </c>
      <c r="G59"/>
      <c r="H59" s="1"/>
      <c r="I59" s="1"/>
      <c r="J59" s="14">
        <f ca="1">_xlfn.XLOOKUP(D59,BASE!A:A,BASE!M:M)</f>
        <v>100</v>
      </c>
      <c r="K59" s="39" t="s">
        <v>81</v>
      </c>
    </row>
    <row r="60" spans="1:11" x14ac:dyDescent="0.25">
      <c r="A60" t="str">
        <f ca="1">_xlfn.XLOOKUP(D60,BASE!A:A,BASE!B:B)</f>
        <v>APROCONDUTOR</v>
      </c>
      <c r="B60" s="1">
        <f ca="1">_xlfn.XLOOKUP(D60,BASE!A:A,BASE!D:D)</f>
        <v>20077</v>
      </c>
      <c r="C60" t="str">
        <f ca="1">_xlfn.XLOOKUP(D60,BASE!A:A,BASE!E:E)</f>
        <v>PRODUTOS - PROCONDUTOR</v>
      </c>
      <c r="D60" t="s">
        <v>97</v>
      </c>
      <c r="E60" t="str">
        <f ca="1">_xlfn.XLOOKUP(D60,BASE!A:A,BASE!C:C)</f>
        <v>ANALISTA E-LEARNING SR</v>
      </c>
      <c r="F60" t="s">
        <v>52</v>
      </c>
      <c r="G60"/>
      <c r="H60" s="1"/>
      <c r="I60" s="1"/>
      <c r="J60" s="14">
        <f ca="1">_xlfn.XLOOKUP(D60,BASE!A:A,BASE!N:N)</f>
        <v>1210.77</v>
      </c>
      <c r="K60" s="39" t="s">
        <v>81</v>
      </c>
    </row>
    <row r="61" spans="1:11" x14ac:dyDescent="0.25">
      <c r="A61" t="str">
        <f ca="1">_xlfn.XLOOKUP(D61,BASE!A:A,BASE!B:B)</f>
        <v>APROCONDUTOR</v>
      </c>
      <c r="B61" s="1">
        <f ca="1">_xlfn.XLOOKUP(D61,BASE!A:A,BASE!D:D)</f>
        <v>20077</v>
      </c>
      <c r="C61" t="str">
        <f ca="1">_xlfn.XLOOKUP(D61,BASE!A:A,BASE!E:E)</f>
        <v>PRODUTOS - PROCONDUTOR</v>
      </c>
      <c r="D61" t="s">
        <v>97</v>
      </c>
      <c r="E61" t="str">
        <f ca="1">_xlfn.XLOOKUP(D61,BASE!A:A,BASE!C:C)</f>
        <v>ANALISTA E-LEARNING SR</v>
      </c>
      <c r="F61" t="s">
        <v>68</v>
      </c>
      <c r="G61"/>
      <c r="H61" s="1"/>
      <c r="I61" s="1"/>
      <c r="J61" s="14">
        <f ca="1">_xlfn.XLOOKUP(D61,BASE!A:A,BASE!O:O)</f>
        <v>0</v>
      </c>
      <c r="K61" s="30" t="s">
        <v>83</v>
      </c>
    </row>
    <row r="62" spans="1:11" x14ac:dyDescent="0.25">
      <c r="A62" t="str">
        <f ca="1">_xlfn.XLOOKUP(D62,BASE!A:A,BASE!B:B)</f>
        <v>APROCONDUTOR</v>
      </c>
      <c r="B62" s="1">
        <f ca="1">_xlfn.XLOOKUP(D62,BASE!A:A,BASE!D:D)</f>
        <v>20077</v>
      </c>
      <c r="C62" t="str">
        <f ca="1">_xlfn.XLOOKUP(D62,BASE!A:A,BASE!E:E)</f>
        <v>PRODUTOS - PROCONDUTOR</v>
      </c>
      <c r="D62" t="s">
        <v>97</v>
      </c>
      <c r="E62" t="str">
        <f ca="1">_xlfn.XLOOKUP(D62,BASE!A:A,BASE!C:C)</f>
        <v>ANALISTA E-LEARNING SR</v>
      </c>
      <c r="F62" t="s">
        <v>69</v>
      </c>
      <c r="G62"/>
      <c r="H62" s="1"/>
      <c r="I62" s="1"/>
      <c r="J62" s="14">
        <f ca="1">_xlfn.XLOOKUP(D62,BASE!A:A,BASE!P:P)</f>
        <v>19.190000000000001</v>
      </c>
      <c r="K62" s="39" t="s">
        <v>81</v>
      </c>
    </row>
    <row r="63" spans="1:11" x14ac:dyDescent="0.25">
      <c r="A63" t="str">
        <f ca="1">_xlfn.XLOOKUP(D63,BASE!A:A,BASE!B:B)</f>
        <v>APROCONDUTOR</v>
      </c>
      <c r="B63" s="1">
        <f ca="1">_xlfn.XLOOKUP(D63,BASE!A:A,BASE!D:D)</f>
        <v>20077</v>
      </c>
      <c r="C63" t="str">
        <f ca="1">_xlfn.XLOOKUP(D63,BASE!A:A,BASE!E:E)</f>
        <v>PRODUTOS - PROCONDUTOR</v>
      </c>
      <c r="D63" t="s">
        <v>97</v>
      </c>
      <c r="E63" t="str">
        <f ca="1">_xlfn.XLOOKUP(D63,BASE!A:A,BASE!C:C)</f>
        <v>ANALISTA E-LEARNING SR</v>
      </c>
      <c r="F63" t="s">
        <v>70</v>
      </c>
      <c r="G63"/>
      <c r="H63" s="1"/>
      <c r="I63" s="1"/>
      <c r="J63" s="14">
        <f ca="1">_xlfn.XLOOKUP(D63,BASE!A:A,BASE!Q:Q)</f>
        <v>19.190000000000001</v>
      </c>
      <c r="K63" s="30" t="s">
        <v>83</v>
      </c>
    </row>
    <row r="64" spans="1:11" x14ac:dyDescent="0.25">
      <c r="A64" t="str">
        <f ca="1">_xlfn.XLOOKUP(D64,BASE!A:A,BASE!B:B)</f>
        <v>APROCONDUTOR</v>
      </c>
      <c r="B64" s="1">
        <f ca="1">_xlfn.XLOOKUP(D64,BASE!A:A,BASE!D:D)</f>
        <v>20077</v>
      </c>
      <c r="C64" t="str">
        <f ca="1">_xlfn.XLOOKUP(D64,BASE!A:A,BASE!E:E)</f>
        <v>PRODUTOS - PROCONDUTOR</v>
      </c>
      <c r="D64" t="s">
        <v>97</v>
      </c>
      <c r="E64" t="str">
        <f ca="1">_xlfn.XLOOKUP(D64,BASE!A:A,BASE!C:C)</f>
        <v>ANALISTA E-LEARNING SR</v>
      </c>
      <c r="F64" s="32" t="s">
        <v>84</v>
      </c>
      <c r="G64" s="33"/>
      <c r="H64" s="34"/>
      <c r="I64" s="34"/>
      <c r="J64" s="35"/>
      <c r="K64" s="36">
        <f ca="1">(J46-(J51+J52+J55+J61+J63))+J47+J48+J49+J50+J53+J54+J56+J57+J58+J59+J60+J62</f>
        <v>8917.8920000000016</v>
      </c>
    </row>
    <row r="65" spans="1:11" x14ac:dyDescent="0.25">
      <c r="C65"/>
      <c r="D65" s="17"/>
      <c r="E65"/>
      <c r="G65"/>
      <c r="H65" s="1"/>
      <c r="I65" s="1"/>
      <c r="J65" s="14"/>
      <c r="K65" s="29"/>
    </row>
    <row r="66" spans="1:11" x14ac:dyDescent="0.25">
      <c r="A66" t="str">
        <f ca="1">_xlfn.XLOOKUP(D66,BASE!A:A,BASE!B:B)</f>
        <v>APROCONDUTOR</v>
      </c>
      <c r="B66" s="1">
        <f ca="1">_xlfn.XLOOKUP(D66,BASE!A:A,BASE!D:D)</f>
        <v>200051</v>
      </c>
      <c r="C66" t="str">
        <f ca="1">_xlfn.XLOOKUP(D66,BASE!A:A,BASE!E:E)</f>
        <v>PRODUTOS</v>
      </c>
      <c r="D66" t="s">
        <v>98</v>
      </c>
      <c r="E66" t="str">
        <f ca="1">_xlfn.XLOOKUP(D66,BASE!A:A,BASE!C:C)</f>
        <v>ANALISTA DE IMPLANTACAO</v>
      </c>
      <c r="F66" t="s">
        <v>66</v>
      </c>
      <c r="G66" s="1">
        <v>0</v>
      </c>
      <c r="H66" s="1">
        <v>1</v>
      </c>
      <c r="I66" s="14">
        <f ca="1">J66-(G66*TABELAS!$P$9)-CUSTO_EMPRESA!J71</f>
        <v>2472.67</v>
      </c>
      <c r="J66" s="14">
        <f ca="1">_xlfn.XLOOKUP(D66,BASE!A:A,BASE!G:G)</f>
        <v>2700</v>
      </c>
      <c r="K66" s="39" t="s">
        <v>81</v>
      </c>
    </row>
    <row r="67" spans="1:11" x14ac:dyDescent="0.25">
      <c r="A67" t="str">
        <f ca="1">_xlfn.XLOOKUP(D67,BASE!A:A,BASE!B:B)</f>
        <v>APROCONDUTOR</v>
      </c>
      <c r="B67" s="1">
        <f ca="1">_xlfn.XLOOKUP(D67,BASE!A:A,BASE!D:D)</f>
        <v>200051</v>
      </c>
      <c r="C67" t="str">
        <f ca="1">_xlfn.XLOOKUP(D67,BASE!A:A,BASE!E:E)</f>
        <v>PRODUTOS</v>
      </c>
      <c r="D67" t="s">
        <v>98</v>
      </c>
      <c r="E67" t="str">
        <f ca="1">_xlfn.XLOOKUP(D67,BASE!A:A,BASE!C:C)</f>
        <v>ANALISTA DE IMPLANTACAO</v>
      </c>
      <c r="F67" t="s">
        <v>6</v>
      </c>
      <c r="G67"/>
      <c r="H67" s="1"/>
      <c r="I67" s="1"/>
      <c r="J67" s="14">
        <f t="shared" ref="J67" ca="1" si="2">J66*8%</f>
        <v>216</v>
      </c>
      <c r="K67" s="39" t="s">
        <v>81</v>
      </c>
    </row>
    <row r="68" spans="1:11" x14ac:dyDescent="0.25">
      <c r="A68" t="str">
        <f ca="1">_xlfn.XLOOKUP(D68,BASE!A:A,BASE!B:B)</f>
        <v>APROCONDUTOR</v>
      </c>
      <c r="B68" s="1">
        <f ca="1">_xlfn.XLOOKUP(D68,BASE!A:A,BASE!D:D)</f>
        <v>200051</v>
      </c>
      <c r="C68" t="str">
        <f ca="1">_xlfn.XLOOKUP(D68,BASE!A:A,BASE!E:E)</f>
        <v>PRODUTOS</v>
      </c>
      <c r="D68" t="s">
        <v>98</v>
      </c>
      <c r="E68" t="str">
        <f ca="1">_xlfn.XLOOKUP(D68,BASE!A:A,BASE!C:C)</f>
        <v>ANALISTA DE IMPLANTACAO</v>
      </c>
      <c r="F68" t="s">
        <v>82</v>
      </c>
      <c r="G68"/>
      <c r="H68" s="1"/>
      <c r="I68" s="1"/>
      <c r="J68" s="14">
        <f ca="1">J66*20%</f>
        <v>540</v>
      </c>
      <c r="K68" s="39" t="s">
        <v>81</v>
      </c>
    </row>
    <row r="69" spans="1:11" x14ac:dyDescent="0.25">
      <c r="A69" t="str">
        <f ca="1">_xlfn.XLOOKUP(D69,BASE!A:A,BASE!B:B)</f>
        <v>APROCONDUTOR</v>
      </c>
      <c r="B69" s="1">
        <f ca="1">_xlfn.XLOOKUP(D69,BASE!A:A,BASE!D:D)</f>
        <v>200051</v>
      </c>
      <c r="C69" t="str">
        <f ca="1">_xlfn.XLOOKUP(D69,BASE!A:A,BASE!E:E)</f>
        <v>PRODUTOS</v>
      </c>
      <c r="D69" t="s">
        <v>98</v>
      </c>
      <c r="E69" t="str">
        <f ca="1">_xlfn.XLOOKUP(D69,BASE!A:A,BASE!C:C)</f>
        <v>ANALISTA DE IMPLANTACAO</v>
      </c>
      <c r="F69" t="s">
        <v>45</v>
      </c>
      <c r="G69"/>
      <c r="H69" s="1"/>
      <c r="I69" s="1"/>
      <c r="J69" s="14">
        <f ca="1">J66*TABELAS!$F$14</f>
        <v>13.5</v>
      </c>
      <c r="K69" s="39" t="s">
        <v>81</v>
      </c>
    </row>
    <row r="70" spans="1:11" x14ac:dyDescent="0.25">
      <c r="A70" t="str">
        <f ca="1">_xlfn.XLOOKUP(D70,BASE!A:A,BASE!B:B)</f>
        <v>APROCONDUTOR</v>
      </c>
      <c r="B70" s="1">
        <f ca="1">_xlfn.XLOOKUP(D70,BASE!A:A,BASE!D:D)</f>
        <v>200051</v>
      </c>
      <c r="C70" t="str">
        <f ca="1">_xlfn.XLOOKUP(D70,BASE!A:A,BASE!E:E)</f>
        <v>PRODUTOS</v>
      </c>
      <c r="D70" t="s">
        <v>98</v>
      </c>
      <c r="E70" t="str">
        <f ca="1">_xlfn.XLOOKUP(D70,BASE!A:A,BASE!C:C)</f>
        <v>ANALISTA DE IMPLANTACAO</v>
      </c>
      <c r="F70" t="s">
        <v>46</v>
      </c>
      <c r="G70"/>
      <c r="H70" s="1"/>
      <c r="I70" s="1"/>
      <c r="J70" s="14">
        <f ca="1">J66*TABELAS!$F$15</f>
        <v>156.6</v>
      </c>
      <c r="K70" s="39" t="s">
        <v>81</v>
      </c>
    </row>
    <row r="71" spans="1:11" x14ac:dyDescent="0.25">
      <c r="A71" t="str">
        <f ca="1">_xlfn.XLOOKUP(D71,BASE!A:A,BASE!B:B)</f>
        <v>APROCONDUTOR</v>
      </c>
      <c r="B71" s="1">
        <f ca="1">_xlfn.XLOOKUP(D71,BASE!A:A,BASE!D:D)</f>
        <v>200051</v>
      </c>
      <c r="C71" t="str">
        <f ca="1">_xlfn.XLOOKUP(D71,BASE!A:A,BASE!E:E)</f>
        <v>PRODUTOS</v>
      </c>
      <c r="D71" t="s">
        <v>98</v>
      </c>
      <c r="E71" t="str">
        <f ca="1">_xlfn.XLOOKUP(D71,BASE!A:A,BASE!C:C)</f>
        <v>ANALISTA DE IMPLANTACAO</v>
      </c>
      <c r="F71" t="s">
        <v>67</v>
      </c>
      <c r="G71"/>
      <c r="H71" s="1"/>
      <c r="I71" s="1"/>
      <c r="J71" s="14">
        <f ca="1">IF(J66&lt;=TABELAS!$H$2,CUSTO_EMPRESA!J66*TABELAS!$I$2,IF(CUSTO_EMPRESA!J66&lt;=TABELAS!$H$3,CUSTO_EMPRESA!J66*TABELAS!$I$3-TABELAS!$J$3,IF(CUSTO_EMPRESA!J66&lt;=TABELAS!$H$4,CUSTO_EMPRESA!J66*TABELAS!$I$4-TABELAS!$J$4,IF(CUSTO_EMPRESA!J66&lt;=TABELAS!$H$5,CUSTO_EMPRESA!J66*TABELAS!$I$5-TABELAS!$J$5,IF(CUSTO_EMPRESA!J66&lt;=TABELAS!$H$5,CUSTO_EMPRESA!J66*TABELAS!$I$5,TABELAS!$K$6)))))</f>
        <v>227.32999999999998</v>
      </c>
      <c r="K71" s="30" t="s">
        <v>83</v>
      </c>
    </row>
    <row r="72" spans="1:11" x14ac:dyDescent="0.25">
      <c r="A72" t="str">
        <f ca="1">_xlfn.XLOOKUP(D72,BASE!A:A,BASE!B:B)</f>
        <v>APROCONDUTOR</v>
      </c>
      <c r="B72" s="1">
        <f ca="1">_xlfn.XLOOKUP(D72,BASE!A:A,BASE!D:D)</f>
        <v>200051</v>
      </c>
      <c r="C72" t="str">
        <f ca="1">_xlfn.XLOOKUP(D72,BASE!A:A,BASE!E:E)</f>
        <v>PRODUTOS</v>
      </c>
      <c r="D72" t="s">
        <v>98</v>
      </c>
      <c r="E72" t="str">
        <f ca="1">_xlfn.XLOOKUP(D72,BASE!A:A,BASE!C:C)</f>
        <v>ANALISTA DE IMPLANTACAO</v>
      </c>
      <c r="F72" t="s">
        <v>47</v>
      </c>
      <c r="G72"/>
      <c r="H72" s="1"/>
      <c r="I72" s="1"/>
      <c r="J72" s="14">
        <f ca="1">IF(I66&lt;0,0,I66*VLOOKUP(I66,TABELAS!$M$3:$P$7,3)-VLOOKUP(I66,TABELAS!$M$3:$P$7,4))</f>
        <v>42.65025</v>
      </c>
      <c r="K72" s="30" t="s">
        <v>83</v>
      </c>
    </row>
    <row r="73" spans="1:11" x14ac:dyDescent="0.25">
      <c r="A73" t="str">
        <f ca="1">_xlfn.XLOOKUP(D73,BASE!A:A,BASE!B:B)</f>
        <v>APROCONDUTOR</v>
      </c>
      <c r="B73" s="1">
        <f ca="1">_xlfn.XLOOKUP(D73,BASE!A:A,BASE!D:D)</f>
        <v>200051</v>
      </c>
      <c r="C73" t="str">
        <f ca="1">_xlfn.XLOOKUP(D73,BASE!A:A,BASE!E:E)</f>
        <v>PRODUTOS</v>
      </c>
      <c r="D73" t="s">
        <v>98</v>
      </c>
      <c r="E73" t="str">
        <f ca="1">_xlfn.XLOOKUP(D73,BASE!A:A,BASE!C:C)</f>
        <v>ANALISTA DE IMPLANTACAO</v>
      </c>
      <c r="F73" t="s">
        <v>48</v>
      </c>
      <c r="G73"/>
      <c r="H73" s="1"/>
      <c r="I73" s="1"/>
      <c r="J73" s="14">
        <f ca="1">_xlfn.XLOOKUP(D73,BASE!A:A,BASE!R:R)</f>
        <v>939.40000000000009</v>
      </c>
      <c r="K73" s="39" t="s">
        <v>81</v>
      </c>
    </row>
    <row r="74" spans="1:11" x14ac:dyDescent="0.25">
      <c r="A74" t="str">
        <f ca="1">_xlfn.XLOOKUP(D74,BASE!A:A,BASE!B:B)</f>
        <v>APROCONDUTOR</v>
      </c>
      <c r="B74" s="1">
        <f ca="1">_xlfn.XLOOKUP(D74,BASE!A:A,BASE!D:D)</f>
        <v>200051</v>
      </c>
      <c r="C74" t="str">
        <f ca="1">_xlfn.XLOOKUP(D74,BASE!A:A,BASE!E:E)</f>
        <v>PRODUTOS</v>
      </c>
      <c r="D74" t="s">
        <v>98</v>
      </c>
      <c r="E74" t="str">
        <f ca="1">_xlfn.XLOOKUP(D74,BASE!A:A,BASE!C:C)</f>
        <v>ANALISTA DE IMPLANTACAO</v>
      </c>
      <c r="F74" t="s">
        <v>19</v>
      </c>
      <c r="G74"/>
      <c r="H74" s="1"/>
      <c r="I74" s="1"/>
      <c r="J74" s="14">
        <f ca="1">_xlfn.XLOOKUP(D74,BASE!A:A,BASE!H:H)</f>
        <v>0</v>
      </c>
      <c r="K74" s="39" t="s">
        <v>81</v>
      </c>
    </row>
    <row r="75" spans="1:11" x14ac:dyDescent="0.25">
      <c r="A75" t="str">
        <f ca="1">_xlfn.XLOOKUP(D75,BASE!A:A,BASE!B:B)</f>
        <v>APROCONDUTOR</v>
      </c>
      <c r="B75" s="1">
        <f ca="1">_xlfn.XLOOKUP(D75,BASE!A:A,BASE!D:D)</f>
        <v>200051</v>
      </c>
      <c r="C75" t="str">
        <f ca="1">_xlfn.XLOOKUP(D75,BASE!A:A,BASE!E:E)</f>
        <v>PRODUTOS</v>
      </c>
      <c r="D75" t="s">
        <v>98</v>
      </c>
      <c r="E75" t="str">
        <f ca="1">_xlfn.XLOOKUP(D75,BASE!A:A,BASE!C:C)</f>
        <v>ANALISTA DE IMPLANTACAO</v>
      </c>
      <c r="F75" t="s">
        <v>85</v>
      </c>
      <c r="G75"/>
      <c r="H75" s="1"/>
      <c r="I75" s="1"/>
      <c r="J75" s="14">
        <f ca="1">_xlfn.XLOOKUP(D75,BASE!A:A,BASE!I:I)</f>
        <v>0</v>
      </c>
      <c r="K75" s="30" t="s">
        <v>83</v>
      </c>
    </row>
    <row r="76" spans="1:11" x14ac:dyDescent="0.25">
      <c r="A76" t="str">
        <f ca="1">_xlfn.XLOOKUP(D76,BASE!A:A,BASE!B:B)</f>
        <v>APROCONDUTOR</v>
      </c>
      <c r="B76" s="1">
        <f ca="1">_xlfn.XLOOKUP(D76,BASE!A:A,BASE!D:D)</f>
        <v>200051</v>
      </c>
      <c r="C76" t="str">
        <f ca="1">_xlfn.XLOOKUP(D76,BASE!A:A,BASE!E:E)</f>
        <v>PRODUTOS</v>
      </c>
      <c r="D76" t="s">
        <v>98</v>
      </c>
      <c r="E76" t="str">
        <f ca="1">_xlfn.XLOOKUP(D76,BASE!A:A,BASE!C:C)</f>
        <v>ANALISTA DE IMPLANTACAO</v>
      </c>
      <c r="F76" t="s">
        <v>49</v>
      </c>
      <c r="G76"/>
      <c r="H76" s="1"/>
      <c r="I76" s="1"/>
      <c r="J76" s="14">
        <f ca="1">_xlfn.XLOOKUP(D76,BASE!A:A,BASE!J:J)</f>
        <v>0</v>
      </c>
      <c r="K76" s="39" t="s">
        <v>81</v>
      </c>
    </row>
    <row r="77" spans="1:11" x14ac:dyDescent="0.25">
      <c r="A77" t="str">
        <f ca="1">_xlfn.XLOOKUP(D77,BASE!A:A,BASE!B:B)</f>
        <v>APROCONDUTOR</v>
      </c>
      <c r="B77" s="1">
        <f ca="1">_xlfn.XLOOKUP(D77,BASE!A:A,BASE!D:D)</f>
        <v>200051</v>
      </c>
      <c r="C77" t="str">
        <f ca="1">_xlfn.XLOOKUP(D77,BASE!A:A,BASE!E:E)</f>
        <v>PRODUTOS</v>
      </c>
      <c r="D77" t="s">
        <v>98</v>
      </c>
      <c r="E77" t="str">
        <f ca="1">_xlfn.XLOOKUP(D77,BASE!A:A,BASE!C:C)</f>
        <v>ANALISTA DE IMPLANTACAO</v>
      </c>
      <c r="F77" t="s">
        <v>50</v>
      </c>
      <c r="G77"/>
      <c r="H77" s="1"/>
      <c r="I77" s="1"/>
      <c r="J77" s="14">
        <f ca="1">_xlfn.XLOOKUP(D77,BASE!A:A,BASE!K:K)</f>
        <v>10.6</v>
      </c>
      <c r="K77" s="39" t="s">
        <v>81</v>
      </c>
    </row>
    <row r="78" spans="1:11" x14ac:dyDescent="0.25">
      <c r="A78" t="str">
        <f ca="1">_xlfn.XLOOKUP(D78,BASE!A:A,BASE!B:B)</f>
        <v>APROCONDUTOR</v>
      </c>
      <c r="B78" s="1">
        <f ca="1">_xlfn.XLOOKUP(D78,BASE!A:A,BASE!D:D)</f>
        <v>200051</v>
      </c>
      <c r="C78" t="str">
        <f ca="1">_xlfn.XLOOKUP(D78,BASE!A:A,BASE!E:E)</f>
        <v>PRODUTOS</v>
      </c>
      <c r="D78" t="s">
        <v>98</v>
      </c>
      <c r="E78" t="str">
        <f ca="1">_xlfn.XLOOKUP(D78,BASE!A:A,BASE!C:C)</f>
        <v>ANALISTA DE IMPLANTACAO</v>
      </c>
      <c r="F78" t="s">
        <v>51</v>
      </c>
      <c r="G78"/>
      <c r="H78" s="1"/>
      <c r="I78" s="1"/>
      <c r="J78" s="14">
        <f ca="1">_xlfn.XLOOKUP(D78,BASE!A:A,BASE!L:L)</f>
        <v>0</v>
      </c>
      <c r="K78" s="39" t="s">
        <v>81</v>
      </c>
    </row>
    <row r="79" spans="1:11" x14ac:dyDescent="0.25">
      <c r="A79" t="str">
        <f ca="1">_xlfn.XLOOKUP(D79,BASE!A:A,BASE!B:B)</f>
        <v>APROCONDUTOR</v>
      </c>
      <c r="B79" s="1">
        <f ca="1">_xlfn.XLOOKUP(D79,BASE!A:A,BASE!D:D)</f>
        <v>200051</v>
      </c>
      <c r="C79" t="str">
        <f ca="1">_xlfn.XLOOKUP(D79,BASE!A:A,BASE!E:E)</f>
        <v>PRODUTOS</v>
      </c>
      <c r="D79" t="s">
        <v>98</v>
      </c>
      <c r="E79" t="str">
        <f ca="1">_xlfn.XLOOKUP(D79,BASE!A:A,BASE!C:C)</f>
        <v>ANALISTA DE IMPLANTACAO</v>
      </c>
      <c r="F79" t="s">
        <v>8</v>
      </c>
      <c r="G79"/>
      <c r="H79" s="1"/>
      <c r="I79" s="1"/>
      <c r="J79" s="14">
        <f ca="1">_xlfn.XLOOKUP(D79,BASE!A:A,BASE!M:M)</f>
        <v>100</v>
      </c>
      <c r="K79" s="39" t="s">
        <v>81</v>
      </c>
    </row>
    <row r="80" spans="1:11" x14ac:dyDescent="0.25">
      <c r="A80" t="str">
        <f ca="1">_xlfn.XLOOKUP(D80,BASE!A:A,BASE!B:B)</f>
        <v>APROCONDUTOR</v>
      </c>
      <c r="B80" s="1">
        <f ca="1">_xlfn.XLOOKUP(D80,BASE!A:A,BASE!D:D)</f>
        <v>200051</v>
      </c>
      <c r="C80" t="str">
        <f ca="1">_xlfn.XLOOKUP(D80,BASE!A:A,BASE!E:E)</f>
        <v>PRODUTOS</v>
      </c>
      <c r="D80" t="s">
        <v>98</v>
      </c>
      <c r="E80" t="str">
        <f ca="1">_xlfn.XLOOKUP(D80,BASE!A:A,BASE!C:C)</f>
        <v>ANALISTA DE IMPLANTACAO</v>
      </c>
      <c r="F80" t="s">
        <v>52</v>
      </c>
      <c r="G80"/>
      <c r="H80" s="1"/>
      <c r="I80" s="1"/>
      <c r="J80" s="14">
        <f ca="1">_xlfn.XLOOKUP(D80,BASE!A:A,BASE!N:N)</f>
        <v>2162.54</v>
      </c>
      <c r="K80" s="39" t="s">
        <v>81</v>
      </c>
    </row>
    <row r="81" spans="1:11" x14ac:dyDescent="0.25">
      <c r="A81" t="str">
        <f ca="1">_xlfn.XLOOKUP(D81,BASE!A:A,BASE!B:B)</f>
        <v>APROCONDUTOR</v>
      </c>
      <c r="B81" s="1">
        <f ca="1">_xlfn.XLOOKUP(D81,BASE!A:A,BASE!D:D)</f>
        <v>200051</v>
      </c>
      <c r="C81" t="str">
        <f ca="1">_xlfn.XLOOKUP(D81,BASE!A:A,BASE!E:E)</f>
        <v>PRODUTOS</v>
      </c>
      <c r="D81" t="s">
        <v>98</v>
      </c>
      <c r="E81" t="str">
        <f ca="1">_xlfn.XLOOKUP(D81,BASE!A:A,BASE!C:C)</f>
        <v>ANALISTA DE IMPLANTACAO</v>
      </c>
      <c r="F81" t="s">
        <v>68</v>
      </c>
      <c r="G81"/>
      <c r="H81" s="1"/>
      <c r="I81" s="1"/>
      <c r="J81" s="14">
        <f ca="1">_xlfn.XLOOKUP(D81,BASE!A:A,BASE!O:O)</f>
        <v>260.26</v>
      </c>
      <c r="K81" s="30" t="s">
        <v>83</v>
      </c>
    </row>
    <row r="82" spans="1:11" x14ac:dyDescent="0.25">
      <c r="A82" t="str">
        <f ca="1">_xlfn.XLOOKUP(D82,BASE!A:A,BASE!B:B)</f>
        <v>APROCONDUTOR</v>
      </c>
      <c r="B82" s="1">
        <f ca="1">_xlfn.XLOOKUP(D82,BASE!A:A,BASE!D:D)</f>
        <v>200051</v>
      </c>
      <c r="C82" t="str">
        <f ca="1">_xlfn.XLOOKUP(D82,BASE!A:A,BASE!E:E)</f>
        <v>PRODUTOS</v>
      </c>
      <c r="D82" t="s">
        <v>98</v>
      </c>
      <c r="E82" t="str">
        <f ca="1">_xlfn.XLOOKUP(D82,BASE!A:A,BASE!C:C)</f>
        <v>ANALISTA DE IMPLANTACAO</v>
      </c>
      <c r="F82" t="s">
        <v>69</v>
      </c>
      <c r="G82"/>
      <c r="H82" s="1"/>
      <c r="I82" s="1"/>
      <c r="J82" s="14">
        <f ca="1">_xlfn.XLOOKUP(D82,BASE!A:A,BASE!P:P)</f>
        <v>95.95</v>
      </c>
      <c r="K82" s="39" t="s">
        <v>81</v>
      </c>
    </row>
    <row r="83" spans="1:11" x14ac:dyDescent="0.25">
      <c r="A83" t="str">
        <f ca="1">_xlfn.XLOOKUP(D83,BASE!A:A,BASE!B:B)</f>
        <v>APROCONDUTOR</v>
      </c>
      <c r="B83" s="1">
        <f ca="1">_xlfn.XLOOKUP(D83,BASE!A:A,BASE!D:D)</f>
        <v>200051</v>
      </c>
      <c r="C83" t="str">
        <f ca="1">_xlfn.XLOOKUP(D83,BASE!A:A,BASE!E:E)</f>
        <v>PRODUTOS</v>
      </c>
      <c r="D83" t="s">
        <v>98</v>
      </c>
      <c r="E83" t="str">
        <f ca="1">_xlfn.XLOOKUP(D83,BASE!A:A,BASE!C:C)</f>
        <v>ANALISTA DE IMPLANTACAO</v>
      </c>
      <c r="F83" t="s">
        <v>70</v>
      </c>
      <c r="G83"/>
      <c r="H83" s="1"/>
      <c r="I83" s="1"/>
      <c r="J83" s="14">
        <f ca="1">_xlfn.XLOOKUP(D83,BASE!A:A,BASE!Q:Q)</f>
        <v>95.95</v>
      </c>
      <c r="K83" s="30" t="s">
        <v>83</v>
      </c>
    </row>
    <row r="84" spans="1:11" x14ac:dyDescent="0.25">
      <c r="A84" t="str">
        <f ca="1">_xlfn.XLOOKUP(D84,BASE!A:A,BASE!B:B)</f>
        <v>APROCONDUTOR</v>
      </c>
      <c r="B84" s="1">
        <f ca="1">_xlfn.XLOOKUP(D84,BASE!A:A,BASE!D:D)</f>
        <v>200051</v>
      </c>
      <c r="C84" t="str">
        <f ca="1">_xlfn.XLOOKUP(D84,BASE!A:A,BASE!E:E)</f>
        <v>PRODUTOS</v>
      </c>
      <c r="D84" t="s">
        <v>98</v>
      </c>
      <c r="E84" t="str">
        <f ca="1">_xlfn.XLOOKUP(D84,BASE!A:A,BASE!C:C)</f>
        <v>ANALISTA DE IMPLANTACAO</v>
      </c>
      <c r="F84" s="32" t="s">
        <v>84</v>
      </c>
      <c r="G84" s="33"/>
      <c r="H84" s="34"/>
      <c r="I84" s="34"/>
      <c r="J84" s="35"/>
      <c r="K84" s="36">
        <f ca="1">(J66-(J71+J72+J75+J81+J83))+J67+J68+J69+J70+J73+J74+J76+J77+J78+J79+J80+J82</f>
        <v>6308.3997499999996</v>
      </c>
    </row>
    <row r="85" spans="1:11" x14ac:dyDescent="0.25">
      <c r="D85" s="29"/>
      <c r="G85"/>
      <c r="K85" s="29"/>
    </row>
    <row r="86" spans="1:11" x14ac:dyDescent="0.25">
      <c r="A86" t="str">
        <f ca="1">_xlfn.XLOOKUP(D86,BASE!A:A,BASE!B:B)</f>
        <v>DRUU</v>
      </c>
      <c r="B86" s="1">
        <f ca="1">_xlfn.XLOOKUP(D86,BASE!A:A,BASE!D:D)</f>
        <v>200051</v>
      </c>
      <c r="C86" t="str">
        <f ca="1">_xlfn.XLOOKUP(D86,BASE!A:A,BASE!E:E)</f>
        <v xml:space="preserve">PRODUTOS </v>
      </c>
      <c r="D86" t="s">
        <v>99</v>
      </c>
      <c r="E86" t="str">
        <f ca="1">_xlfn.XLOOKUP(D86,BASE!A:A,BASE!C:C)</f>
        <v>ESPECIALISTA DE PRODUTOS</v>
      </c>
      <c r="F86" t="s">
        <v>66</v>
      </c>
      <c r="G86" s="1">
        <v>1</v>
      </c>
      <c r="H86" s="1">
        <v>1</v>
      </c>
      <c r="I86" s="14">
        <f ca="1">J86-(G86*TABELAS!$P$9)-CUSTO_EMPRESA!J91</f>
        <v>10532.69</v>
      </c>
      <c r="J86" s="14">
        <f ca="1">_xlfn.XLOOKUP(D86,BASE!A:A,BASE!G:G)</f>
        <v>11600</v>
      </c>
      <c r="K86" s="39" t="s">
        <v>81</v>
      </c>
    </row>
    <row r="87" spans="1:11" x14ac:dyDescent="0.25">
      <c r="A87" t="str">
        <f ca="1">_xlfn.XLOOKUP(D87,BASE!A:A,BASE!B:B)</f>
        <v>DRUU</v>
      </c>
      <c r="B87" s="1">
        <f ca="1">_xlfn.XLOOKUP(D87,BASE!A:A,BASE!D:D)</f>
        <v>200051</v>
      </c>
      <c r="C87" t="str">
        <f ca="1">_xlfn.XLOOKUP(D87,BASE!A:A,BASE!E:E)</f>
        <v xml:space="preserve">PRODUTOS </v>
      </c>
      <c r="D87" t="s">
        <v>99</v>
      </c>
      <c r="E87" t="str">
        <f ca="1">_xlfn.XLOOKUP(D87,BASE!A:A,BASE!C:C)</f>
        <v>ESPECIALISTA DE PRODUTOS</v>
      </c>
      <c r="F87" t="s">
        <v>6</v>
      </c>
      <c r="G87"/>
      <c r="H87" s="1"/>
      <c r="I87" s="1"/>
      <c r="J87" s="14">
        <f t="shared" ref="J87" ca="1" si="3">J86*8%</f>
        <v>928</v>
      </c>
      <c r="K87" s="39" t="s">
        <v>81</v>
      </c>
    </row>
    <row r="88" spans="1:11" x14ac:dyDescent="0.25">
      <c r="A88" t="str">
        <f ca="1">_xlfn.XLOOKUP(D88,BASE!A:A,BASE!B:B)</f>
        <v>DRUU</v>
      </c>
      <c r="B88" s="1">
        <f ca="1">_xlfn.XLOOKUP(D88,BASE!A:A,BASE!D:D)</f>
        <v>200051</v>
      </c>
      <c r="C88" t="str">
        <f ca="1">_xlfn.XLOOKUP(D88,BASE!A:A,BASE!E:E)</f>
        <v xml:space="preserve">PRODUTOS </v>
      </c>
      <c r="D88" t="s">
        <v>99</v>
      </c>
      <c r="E88" t="str">
        <f ca="1">_xlfn.XLOOKUP(D88,BASE!A:A,BASE!C:C)</f>
        <v>ESPECIALISTA DE PRODUTOS</v>
      </c>
      <c r="F88" t="s">
        <v>82</v>
      </c>
      <c r="G88"/>
      <c r="H88" s="1"/>
      <c r="I88" s="1"/>
      <c r="J88" s="14">
        <v>0</v>
      </c>
      <c r="K88" s="39" t="s">
        <v>81</v>
      </c>
    </row>
    <row r="89" spans="1:11" x14ac:dyDescent="0.25">
      <c r="A89" t="str">
        <f ca="1">_xlfn.XLOOKUP(D89,BASE!A:A,BASE!B:B)</f>
        <v>DRUU</v>
      </c>
      <c r="B89" s="1">
        <f ca="1">_xlfn.XLOOKUP(D89,BASE!A:A,BASE!D:D)</f>
        <v>200051</v>
      </c>
      <c r="C89" t="str">
        <f ca="1">_xlfn.XLOOKUP(D89,BASE!A:A,BASE!E:E)</f>
        <v xml:space="preserve">PRODUTOS </v>
      </c>
      <c r="D89" t="s">
        <v>99</v>
      </c>
      <c r="E89" t="str">
        <f ca="1">_xlfn.XLOOKUP(D89,BASE!A:A,BASE!C:C)</f>
        <v>ESPECIALISTA DE PRODUTOS</v>
      </c>
      <c r="F89" t="s">
        <v>45</v>
      </c>
      <c r="G89"/>
      <c r="H89" s="1"/>
      <c r="I89" s="1"/>
      <c r="J89" s="14">
        <f ca="1">J86*TABELAS!$F$14</f>
        <v>58</v>
      </c>
      <c r="K89" s="39" t="s">
        <v>81</v>
      </c>
    </row>
    <row r="90" spans="1:11" x14ac:dyDescent="0.25">
      <c r="A90" t="str">
        <f ca="1">_xlfn.XLOOKUP(D90,BASE!A:A,BASE!B:B)</f>
        <v>DRUU</v>
      </c>
      <c r="B90" s="1">
        <f ca="1">_xlfn.XLOOKUP(D90,BASE!A:A,BASE!D:D)</f>
        <v>200051</v>
      </c>
      <c r="C90" t="str">
        <f ca="1">_xlfn.XLOOKUP(D90,BASE!A:A,BASE!E:E)</f>
        <v xml:space="preserve">PRODUTOS </v>
      </c>
      <c r="D90" t="s">
        <v>99</v>
      </c>
      <c r="E90" t="str">
        <f ca="1">_xlfn.XLOOKUP(D90,BASE!A:A,BASE!C:C)</f>
        <v>ESPECIALISTA DE PRODUTOS</v>
      </c>
      <c r="F90" t="s">
        <v>46</v>
      </c>
      <c r="G90"/>
      <c r="H90" s="1"/>
      <c r="I90" s="1"/>
      <c r="J90" s="14">
        <f ca="1">J86*TABELAS!$F$15</f>
        <v>672.80000000000007</v>
      </c>
      <c r="K90" s="39" t="s">
        <v>81</v>
      </c>
    </row>
    <row r="91" spans="1:11" x14ac:dyDescent="0.25">
      <c r="A91" t="str">
        <f ca="1">_xlfn.XLOOKUP(D91,BASE!A:A,BASE!B:B)</f>
        <v>DRUU</v>
      </c>
      <c r="B91" s="1">
        <f ca="1">_xlfn.XLOOKUP(D91,BASE!A:A,BASE!D:D)</f>
        <v>200051</v>
      </c>
      <c r="C91" t="str">
        <f ca="1">_xlfn.XLOOKUP(D91,BASE!A:A,BASE!E:E)</f>
        <v xml:space="preserve">PRODUTOS </v>
      </c>
      <c r="D91" t="s">
        <v>99</v>
      </c>
      <c r="E91" t="str">
        <f ca="1">_xlfn.XLOOKUP(D91,BASE!A:A,BASE!C:C)</f>
        <v>ESPECIALISTA DE PRODUTOS</v>
      </c>
      <c r="F91" t="s">
        <v>67</v>
      </c>
      <c r="G91"/>
      <c r="H91" s="1"/>
      <c r="I91" s="1"/>
      <c r="J91" s="14">
        <f ca="1">IF(J86&lt;=TABELAS!$H$2,CUSTO_EMPRESA!J86*TABELAS!$I$2,IF(CUSTO_EMPRESA!J86&lt;=TABELAS!$H$3,CUSTO_EMPRESA!J86*TABELAS!$I$3-TABELAS!$J$3,IF(CUSTO_EMPRESA!J86&lt;=TABELAS!$H$4,CUSTO_EMPRESA!J86*TABELAS!$I$4-TABELAS!$J$4,IF(CUSTO_EMPRESA!J86&lt;=TABELAS!$H$5,CUSTO_EMPRESA!J86*TABELAS!$I$5-TABELAS!$J$5,IF(CUSTO_EMPRESA!J86&lt;=TABELAS!$H$5,CUSTO_EMPRESA!J86*TABELAS!$I$5,TABELAS!$K$6)))))</f>
        <v>877.72</v>
      </c>
      <c r="K91" s="30" t="s">
        <v>83</v>
      </c>
    </row>
    <row r="92" spans="1:11" x14ac:dyDescent="0.25">
      <c r="A92" t="str">
        <f ca="1">_xlfn.XLOOKUP(D92,BASE!A:A,BASE!B:B)</f>
        <v>DRUU</v>
      </c>
      <c r="B92" s="1">
        <f ca="1">_xlfn.XLOOKUP(D92,BASE!A:A,BASE!D:D)</f>
        <v>200051</v>
      </c>
      <c r="C92" t="str">
        <f ca="1">_xlfn.XLOOKUP(D92,BASE!A:A,BASE!E:E)</f>
        <v xml:space="preserve">PRODUTOS </v>
      </c>
      <c r="D92" t="s">
        <v>99</v>
      </c>
      <c r="E92" t="str">
        <f ca="1">_xlfn.XLOOKUP(D92,BASE!A:A,BASE!C:C)</f>
        <v>ESPECIALISTA DE PRODUTOS</v>
      </c>
      <c r="F92" t="s">
        <v>47</v>
      </c>
      <c r="G92"/>
      <c r="H92" s="1"/>
      <c r="I92" s="1"/>
      <c r="J92" s="14">
        <f ca="1">IF(I86&lt;0,0,I86*VLOOKUP(I86,TABELAS!$M$3:$P$7,3)-VLOOKUP(I86,TABELAS!$M$3:$P$7,4))</f>
        <v>2027.1297500000001</v>
      </c>
      <c r="K92" s="30" t="s">
        <v>83</v>
      </c>
    </row>
    <row r="93" spans="1:11" x14ac:dyDescent="0.25">
      <c r="A93" t="str">
        <f ca="1">_xlfn.XLOOKUP(D93,BASE!A:A,BASE!B:B)</f>
        <v>DRUU</v>
      </c>
      <c r="B93" s="1">
        <f ca="1">_xlfn.XLOOKUP(D93,BASE!A:A,BASE!D:D)</f>
        <v>200051</v>
      </c>
      <c r="C93" t="str">
        <f ca="1">_xlfn.XLOOKUP(D93,BASE!A:A,BASE!E:E)</f>
        <v xml:space="preserve">PRODUTOS </v>
      </c>
      <c r="D93" t="s">
        <v>99</v>
      </c>
      <c r="E93" t="str">
        <f ca="1">_xlfn.XLOOKUP(D93,BASE!A:A,BASE!C:C)</f>
        <v>ESPECIALISTA DE PRODUTOS</v>
      </c>
      <c r="F93" t="s">
        <v>48</v>
      </c>
      <c r="G93"/>
      <c r="H93" s="1"/>
      <c r="I93" s="1"/>
      <c r="J93" s="14">
        <f ca="1">_xlfn.XLOOKUP(D93,BASE!A:A,BASE!R:R)</f>
        <v>939.40000000000009</v>
      </c>
      <c r="K93" s="39" t="s">
        <v>81</v>
      </c>
    </row>
    <row r="94" spans="1:11" x14ac:dyDescent="0.25">
      <c r="A94" t="str">
        <f ca="1">_xlfn.XLOOKUP(D94,BASE!A:A,BASE!B:B)</f>
        <v>DRUU</v>
      </c>
      <c r="B94" s="1">
        <f ca="1">_xlfn.XLOOKUP(D94,BASE!A:A,BASE!D:D)</f>
        <v>200051</v>
      </c>
      <c r="C94" t="str">
        <f ca="1">_xlfn.XLOOKUP(D94,BASE!A:A,BASE!E:E)</f>
        <v xml:space="preserve">PRODUTOS </v>
      </c>
      <c r="D94" t="s">
        <v>99</v>
      </c>
      <c r="E94" t="str">
        <f ca="1">_xlfn.XLOOKUP(D94,BASE!A:A,BASE!C:C)</f>
        <v>ESPECIALISTA DE PRODUTOS</v>
      </c>
      <c r="F94" t="s">
        <v>19</v>
      </c>
      <c r="G94"/>
      <c r="H94" s="1"/>
      <c r="I94" s="1"/>
      <c r="J94" s="14">
        <f ca="1">_xlfn.XLOOKUP(D94,BASE!A:A,BASE!H:H)</f>
        <v>0</v>
      </c>
      <c r="K94" s="39" t="s">
        <v>81</v>
      </c>
    </row>
    <row r="95" spans="1:11" x14ac:dyDescent="0.25">
      <c r="A95" t="str">
        <f ca="1">_xlfn.XLOOKUP(D95,BASE!A:A,BASE!B:B)</f>
        <v>DRUU</v>
      </c>
      <c r="B95" s="1">
        <f ca="1">_xlfn.XLOOKUP(D95,BASE!A:A,BASE!D:D)</f>
        <v>200051</v>
      </c>
      <c r="C95" t="str">
        <f ca="1">_xlfn.XLOOKUP(D95,BASE!A:A,BASE!E:E)</f>
        <v xml:space="preserve">PRODUTOS </v>
      </c>
      <c r="D95" t="s">
        <v>99</v>
      </c>
      <c r="E95" t="str">
        <f ca="1">_xlfn.XLOOKUP(D95,BASE!A:A,BASE!C:C)</f>
        <v>ESPECIALISTA DE PRODUTOS</v>
      </c>
      <c r="F95" t="s">
        <v>85</v>
      </c>
      <c r="G95"/>
      <c r="H95" s="1"/>
      <c r="I95" s="1"/>
      <c r="J95" s="14">
        <f ca="1">_xlfn.XLOOKUP(D95,BASE!A:A,BASE!I:I)</f>
        <v>0</v>
      </c>
      <c r="K95" s="30" t="s">
        <v>83</v>
      </c>
    </row>
    <row r="96" spans="1:11" x14ac:dyDescent="0.25">
      <c r="A96" t="str">
        <f ca="1">_xlfn.XLOOKUP(D96,BASE!A:A,BASE!B:B)</f>
        <v>DRUU</v>
      </c>
      <c r="B96" s="1">
        <f ca="1">_xlfn.XLOOKUP(D96,BASE!A:A,BASE!D:D)</f>
        <v>200051</v>
      </c>
      <c r="C96" t="str">
        <f ca="1">_xlfn.XLOOKUP(D96,BASE!A:A,BASE!E:E)</f>
        <v xml:space="preserve">PRODUTOS </v>
      </c>
      <c r="D96" t="s">
        <v>99</v>
      </c>
      <c r="E96" t="str">
        <f ca="1">_xlfn.XLOOKUP(D96,BASE!A:A,BASE!C:C)</f>
        <v>ESPECIALISTA DE PRODUTOS</v>
      </c>
      <c r="F96" t="s">
        <v>49</v>
      </c>
      <c r="G96"/>
      <c r="H96" s="1"/>
      <c r="I96" s="1"/>
      <c r="J96" s="14">
        <f ca="1">_xlfn.XLOOKUP(D96,BASE!A:A,BASE!J:J)</f>
        <v>0</v>
      </c>
      <c r="K96" s="39" t="s">
        <v>81</v>
      </c>
    </row>
    <row r="97" spans="1:11" x14ac:dyDescent="0.25">
      <c r="A97" t="str">
        <f ca="1">_xlfn.XLOOKUP(D97,BASE!A:A,BASE!B:B)</f>
        <v>DRUU</v>
      </c>
      <c r="B97" s="1">
        <f ca="1">_xlfn.XLOOKUP(D97,BASE!A:A,BASE!D:D)</f>
        <v>200051</v>
      </c>
      <c r="C97" t="str">
        <f ca="1">_xlfn.XLOOKUP(D97,BASE!A:A,BASE!E:E)</f>
        <v xml:space="preserve">PRODUTOS </v>
      </c>
      <c r="D97" t="s">
        <v>99</v>
      </c>
      <c r="E97" t="str">
        <f ca="1">_xlfn.XLOOKUP(D97,BASE!A:A,BASE!C:C)</f>
        <v>ESPECIALISTA DE PRODUTOS</v>
      </c>
      <c r="F97" t="s">
        <v>50</v>
      </c>
      <c r="G97"/>
      <c r="H97" s="1"/>
      <c r="I97" s="1"/>
      <c r="J97" s="14">
        <f ca="1">_xlfn.XLOOKUP(D97,BASE!A:A,BASE!K:K)</f>
        <v>10.6</v>
      </c>
      <c r="K97" s="39" t="s">
        <v>81</v>
      </c>
    </row>
    <row r="98" spans="1:11" x14ac:dyDescent="0.25">
      <c r="A98" t="str">
        <f ca="1">_xlfn.XLOOKUP(D98,BASE!A:A,BASE!B:B)</f>
        <v>DRUU</v>
      </c>
      <c r="B98" s="1">
        <f ca="1">_xlfn.XLOOKUP(D98,BASE!A:A,BASE!D:D)</f>
        <v>200051</v>
      </c>
      <c r="C98" t="str">
        <f ca="1">_xlfn.XLOOKUP(D98,BASE!A:A,BASE!E:E)</f>
        <v xml:space="preserve">PRODUTOS </v>
      </c>
      <c r="D98" t="s">
        <v>99</v>
      </c>
      <c r="E98" t="str">
        <f ca="1">_xlfn.XLOOKUP(D98,BASE!A:A,BASE!C:C)</f>
        <v>ESPECIALISTA DE PRODUTOS</v>
      </c>
      <c r="F98" t="s">
        <v>51</v>
      </c>
      <c r="G98"/>
      <c r="H98" s="1"/>
      <c r="I98" s="1"/>
      <c r="J98" s="14">
        <f ca="1">_xlfn.XLOOKUP(D98,BASE!A:A,BASE!L:L)</f>
        <v>0</v>
      </c>
      <c r="K98" s="39" t="s">
        <v>81</v>
      </c>
    </row>
    <row r="99" spans="1:11" x14ac:dyDescent="0.25">
      <c r="A99" t="str">
        <f ca="1">_xlfn.XLOOKUP(D99,BASE!A:A,BASE!B:B)</f>
        <v>DRUU</v>
      </c>
      <c r="B99" s="1">
        <f ca="1">_xlfn.XLOOKUP(D99,BASE!A:A,BASE!D:D)</f>
        <v>200051</v>
      </c>
      <c r="C99" t="str">
        <f ca="1">_xlfn.XLOOKUP(D99,BASE!A:A,BASE!E:E)</f>
        <v xml:space="preserve">PRODUTOS </v>
      </c>
      <c r="D99" t="s">
        <v>99</v>
      </c>
      <c r="E99" t="str">
        <f ca="1">_xlfn.XLOOKUP(D99,BASE!A:A,BASE!C:C)</f>
        <v>ESPECIALISTA DE PRODUTOS</v>
      </c>
      <c r="F99" t="s">
        <v>8</v>
      </c>
      <c r="G99"/>
      <c r="H99" s="1"/>
      <c r="I99" s="1"/>
      <c r="J99" s="14">
        <f ca="1">_xlfn.XLOOKUP(D99,BASE!A:A,BASE!M:M)</f>
        <v>100</v>
      </c>
      <c r="K99" s="39" t="s">
        <v>81</v>
      </c>
    </row>
    <row r="100" spans="1:11" x14ac:dyDescent="0.25">
      <c r="A100" t="str">
        <f ca="1">_xlfn.XLOOKUP(D100,BASE!A:A,BASE!B:B)</f>
        <v>DRUU</v>
      </c>
      <c r="B100" s="1">
        <f ca="1">_xlfn.XLOOKUP(D100,BASE!A:A,BASE!D:D)</f>
        <v>200051</v>
      </c>
      <c r="C100" t="str">
        <f ca="1">_xlfn.XLOOKUP(D100,BASE!A:A,BASE!E:E)</f>
        <v xml:space="preserve">PRODUTOS </v>
      </c>
      <c r="D100" t="s">
        <v>99</v>
      </c>
      <c r="E100" t="str">
        <f ca="1">_xlfn.XLOOKUP(D100,BASE!A:A,BASE!C:C)</f>
        <v>ESPECIALISTA DE PRODUTOS</v>
      </c>
      <c r="F100" t="s">
        <v>52</v>
      </c>
      <c r="G100"/>
      <c r="H100" s="1"/>
      <c r="I100" s="1"/>
      <c r="J100" s="14">
        <f ca="1">_xlfn.XLOOKUP(D100,BASE!A:A,BASE!N:N)</f>
        <v>0</v>
      </c>
      <c r="K100" s="39" t="s">
        <v>81</v>
      </c>
    </row>
    <row r="101" spans="1:11" x14ac:dyDescent="0.25">
      <c r="A101" t="str">
        <f ca="1">_xlfn.XLOOKUP(D101,BASE!A:A,BASE!B:B)</f>
        <v>DRUU</v>
      </c>
      <c r="B101" s="1">
        <f ca="1">_xlfn.XLOOKUP(D101,BASE!A:A,BASE!D:D)</f>
        <v>200051</v>
      </c>
      <c r="C101" t="str">
        <f ca="1">_xlfn.XLOOKUP(D101,BASE!A:A,BASE!E:E)</f>
        <v xml:space="preserve">PRODUTOS </v>
      </c>
      <c r="D101" t="s">
        <v>99</v>
      </c>
      <c r="E101" t="str">
        <f ca="1">_xlfn.XLOOKUP(D101,BASE!A:A,BASE!C:C)</f>
        <v>ESPECIALISTA DE PRODUTOS</v>
      </c>
      <c r="F101" t="s">
        <v>68</v>
      </c>
      <c r="G101"/>
      <c r="H101" s="1"/>
      <c r="I101" s="1"/>
      <c r="J101" s="14">
        <f ca="1">_xlfn.XLOOKUP(D101,BASE!A:A,BASE!O:O)</f>
        <v>0</v>
      </c>
      <c r="K101" s="30" t="s">
        <v>83</v>
      </c>
    </row>
    <row r="102" spans="1:11" x14ac:dyDescent="0.25">
      <c r="A102" t="str">
        <f ca="1">_xlfn.XLOOKUP(D102,BASE!A:A,BASE!B:B)</f>
        <v>DRUU</v>
      </c>
      <c r="B102" s="1">
        <f ca="1">_xlfn.XLOOKUP(D102,BASE!A:A,BASE!D:D)</f>
        <v>200051</v>
      </c>
      <c r="C102" t="str">
        <f ca="1">_xlfn.XLOOKUP(D102,BASE!A:A,BASE!E:E)</f>
        <v xml:space="preserve">PRODUTOS </v>
      </c>
      <c r="D102" t="s">
        <v>99</v>
      </c>
      <c r="E102" t="str">
        <f ca="1">_xlfn.XLOOKUP(D102,BASE!A:A,BASE!C:C)</f>
        <v>ESPECIALISTA DE PRODUTOS</v>
      </c>
      <c r="F102" t="s">
        <v>69</v>
      </c>
      <c r="G102"/>
      <c r="H102" s="1"/>
      <c r="I102" s="1"/>
      <c r="J102" s="14">
        <f ca="1">_xlfn.XLOOKUP(D102,BASE!A:A,BASE!P:P)</f>
        <v>0</v>
      </c>
      <c r="K102" s="39" t="s">
        <v>81</v>
      </c>
    </row>
    <row r="103" spans="1:11" x14ac:dyDescent="0.25">
      <c r="A103" t="str">
        <f ca="1">_xlfn.XLOOKUP(D103,BASE!A:A,BASE!B:B)</f>
        <v>DRUU</v>
      </c>
      <c r="B103" s="1">
        <f ca="1">_xlfn.XLOOKUP(D103,BASE!A:A,BASE!D:D)</f>
        <v>200051</v>
      </c>
      <c r="C103" t="str">
        <f ca="1">_xlfn.XLOOKUP(D103,BASE!A:A,BASE!E:E)</f>
        <v xml:space="preserve">PRODUTOS </v>
      </c>
      <c r="D103" t="s">
        <v>99</v>
      </c>
      <c r="E103" t="str">
        <f ca="1">_xlfn.XLOOKUP(D103,BASE!A:A,BASE!C:C)</f>
        <v>ESPECIALISTA DE PRODUTOS</v>
      </c>
      <c r="F103" t="s">
        <v>70</v>
      </c>
      <c r="G103"/>
      <c r="H103" s="1"/>
      <c r="I103" s="1"/>
      <c r="J103" s="14">
        <f ca="1">_xlfn.XLOOKUP(D103,BASE!A:A,BASE!Q:Q)</f>
        <v>0</v>
      </c>
      <c r="K103" s="30" t="s">
        <v>83</v>
      </c>
    </row>
    <row r="104" spans="1:11" x14ac:dyDescent="0.25">
      <c r="A104" t="str">
        <f ca="1">_xlfn.XLOOKUP(D104,BASE!A:A,BASE!B:B)</f>
        <v>DRUU</v>
      </c>
      <c r="B104" s="1">
        <f ca="1">_xlfn.XLOOKUP(D104,BASE!A:A,BASE!D:D)</f>
        <v>200051</v>
      </c>
      <c r="C104" t="str">
        <f ca="1">_xlfn.XLOOKUP(D104,BASE!A:A,BASE!E:E)</f>
        <v xml:space="preserve">PRODUTOS </v>
      </c>
      <c r="D104" t="s">
        <v>99</v>
      </c>
      <c r="E104" t="str">
        <f ca="1">_xlfn.XLOOKUP(D104,BASE!A:A,BASE!C:C)</f>
        <v>ESPECIALISTA DE PRODUTOS</v>
      </c>
      <c r="F104" s="32" t="s">
        <v>84</v>
      </c>
      <c r="G104" s="33"/>
      <c r="H104" s="34"/>
      <c r="I104" s="34"/>
      <c r="J104" s="35"/>
      <c r="K104" s="36">
        <f ca="1">(J86-(J91+J92+J95+J101+J103))+J87+J88+J89+J90+J93+J94+J96+J97+J98+J99+J100+J102</f>
        <v>11403.950249999998</v>
      </c>
    </row>
    <row r="105" spans="1:11" x14ac:dyDescent="0.25">
      <c r="K105" s="29"/>
    </row>
    <row r="106" spans="1:11" x14ac:dyDescent="0.25">
      <c r="A106" t="str">
        <f ca="1">_xlfn.XLOOKUP(D106,BASE!A:A,BASE!B:B)</f>
        <v>YOUNDER</v>
      </c>
      <c r="B106" s="1">
        <f ca="1">_xlfn.XLOOKUP(D106,BASE!A:A,BASE!D:D)</f>
        <v>20042</v>
      </c>
      <c r="C106" t="str">
        <f ca="1">_xlfn.XLOOKUP(D106,BASE!A:A,BASE!E:E)</f>
        <v>HUB - YOUNDER</v>
      </c>
      <c r="D106" t="s">
        <v>100</v>
      </c>
      <c r="E106" t="str">
        <f ca="1">_xlfn.XLOOKUP(D106,BASE!A:A,BASE!C:C)</f>
        <v>ANALISTA DE E-LEARNING PL</v>
      </c>
      <c r="F106" t="s">
        <v>66</v>
      </c>
      <c r="G106" s="1">
        <v>0</v>
      </c>
      <c r="H106" s="1">
        <v>1</v>
      </c>
      <c r="I106" s="14">
        <f ca="1">J106-(G106*TABELAS!$P$9)-CUSTO_EMPRESA!J111</f>
        <v>4065.2999999999997</v>
      </c>
      <c r="J106" s="14">
        <f ca="1">_xlfn.XLOOKUP(D106,BASE!A:A,BASE!G:G)</f>
        <v>4525</v>
      </c>
      <c r="K106" s="39" t="s">
        <v>81</v>
      </c>
    </row>
    <row r="107" spans="1:11" x14ac:dyDescent="0.25">
      <c r="A107" t="str">
        <f ca="1">_xlfn.XLOOKUP(D107,BASE!A:A,BASE!B:B)</f>
        <v>YOUNDER</v>
      </c>
      <c r="B107" s="1">
        <f ca="1">_xlfn.XLOOKUP(D107,BASE!A:A,BASE!D:D)</f>
        <v>20042</v>
      </c>
      <c r="C107" t="str">
        <f ca="1">_xlfn.XLOOKUP(D107,BASE!A:A,BASE!E:E)</f>
        <v>HUB - YOUNDER</v>
      </c>
      <c r="D107" t="s">
        <v>100</v>
      </c>
      <c r="E107" t="str">
        <f ca="1">_xlfn.XLOOKUP(D107,BASE!A:A,BASE!C:C)</f>
        <v>ANALISTA DE E-LEARNING PL</v>
      </c>
      <c r="F107" t="s">
        <v>6</v>
      </c>
      <c r="G107"/>
      <c r="H107" s="1"/>
      <c r="I107" s="1"/>
      <c r="J107" s="14">
        <f t="shared" ref="J107" ca="1" si="4">J106*8%</f>
        <v>362</v>
      </c>
      <c r="K107" s="39" t="s">
        <v>81</v>
      </c>
    </row>
    <row r="108" spans="1:11" x14ac:dyDescent="0.25">
      <c r="A108" t="str">
        <f ca="1">_xlfn.XLOOKUP(D108,BASE!A:A,BASE!B:B)</f>
        <v>YOUNDER</v>
      </c>
      <c r="B108" s="1">
        <f ca="1">_xlfn.XLOOKUP(D108,BASE!A:A,BASE!D:D)</f>
        <v>20042</v>
      </c>
      <c r="C108" t="str">
        <f ca="1">_xlfn.XLOOKUP(D108,BASE!A:A,BASE!E:E)</f>
        <v>HUB - YOUNDER</v>
      </c>
      <c r="D108" t="s">
        <v>100</v>
      </c>
      <c r="E108" t="str">
        <f ca="1">_xlfn.XLOOKUP(D108,BASE!A:A,BASE!C:C)</f>
        <v>ANALISTA DE E-LEARNING PL</v>
      </c>
      <c r="F108" t="s">
        <v>82</v>
      </c>
      <c r="G108"/>
      <c r="H108" s="1"/>
      <c r="I108" s="1"/>
      <c r="J108" s="14">
        <f ca="1">J106*20%</f>
        <v>905</v>
      </c>
      <c r="K108" s="39" t="s">
        <v>81</v>
      </c>
    </row>
    <row r="109" spans="1:11" x14ac:dyDescent="0.25">
      <c r="A109" t="str">
        <f ca="1">_xlfn.XLOOKUP(D109,BASE!A:A,BASE!B:B)</f>
        <v>YOUNDER</v>
      </c>
      <c r="B109" s="1">
        <f ca="1">_xlfn.XLOOKUP(D109,BASE!A:A,BASE!D:D)</f>
        <v>20042</v>
      </c>
      <c r="C109" t="str">
        <f ca="1">_xlfn.XLOOKUP(D109,BASE!A:A,BASE!E:E)</f>
        <v>HUB - YOUNDER</v>
      </c>
      <c r="D109" t="s">
        <v>100</v>
      </c>
      <c r="E109" t="str">
        <f ca="1">_xlfn.XLOOKUP(D109,BASE!A:A,BASE!C:C)</f>
        <v>ANALISTA DE E-LEARNING PL</v>
      </c>
      <c r="F109" t="s">
        <v>45</v>
      </c>
      <c r="G109"/>
      <c r="H109" s="1"/>
      <c r="I109" s="1"/>
      <c r="J109" s="14">
        <f ca="1">J106*TABELAS!$F$14</f>
        <v>22.625</v>
      </c>
      <c r="K109" s="39" t="s">
        <v>81</v>
      </c>
    </row>
    <row r="110" spans="1:11" x14ac:dyDescent="0.25">
      <c r="A110" t="str">
        <f ca="1">_xlfn.XLOOKUP(D110,BASE!A:A,BASE!B:B)</f>
        <v>YOUNDER</v>
      </c>
      <c r="B110" s="1">
        <f ca="1">_xlfn.XLOOKUP(D110,BASE!A:A,BASE!D:D)</f>
        <v>20042</v>
      </c>
      <c r="C110" t="str">
        <f ca="1">_xlfn.XLOOKUP(D110,BASE!A:A,BASE!E:E)</f>
        <v>HUB - YOUNDER</v>
      </c>
      <c r="D110" t="s">
        <v>100</v>
      </c>
      <c r="E110" t="str">
        <f ca="1">_xlfn.XLOOKUP(D110,BASE!A:A,BASE!C:C)</f>
        <v>ANALISTA DE E-LEARNING PL</v>
      </c>
      <c r="F110" t="s">
        <v>46</v>
      </c>
      <c r="G110"/>
      <c r="H110" s="1"/>
      <c r="I110" s="1"/>
      <c r="J110" s="14">
        <f ca="1">J106*TABELAS!$F$15</f>
        <v>262.45</v>
      </c>
      <c r="K110" s="39" t="s">
        <v>81</v>
      </c>
    </row>
    <row r="111" spans="1:11" x14ac:dyDescent="0.25">
      <c r="A111" t="str">
        <f ca="1">_xlfn.XLOOKUP(D111,BASE!A:A,BASE!B:B)</f>
        <v>YOUNDER</v>
      </c>
      <c r="B111" s="1">
        <f ca="1">_xlfn.XLOOKUP(D111,BASE!A:A,BASE!D:D)</f>
        <v>20042</v>
      </c>
      <c r="C111" t="str">
        <f ca="1">_xlfn.XLOOKUP(D111,BASE!A:A,BASE!E:E)</f>
        <v>HUB - YOUNDER</v>
      </c>
      <c r="D111" t="s">
        <v>100</v>
      </c>
      <c r="E111" t="str">
        <f ca="1">_xlfn.XLOOKUP(D111,BASE!A:A,BASE!C:C)</f>
        <v>ANALISTA DE E-LEARNING PL</v>
      </c>
      <c r="F111" t="s">
        <v>67</v>
      </c>
      <c r="G111"/>
      <c r="H111" s="1"/>
      <c r="I111" s="1"/>
      <c r="J111" s="14">
        <f ca="1">IF(J106&lt;=TABELAS!$H$2,CUSTO_EMPRESA!J106*TABELAS!$I$2,IF(CUSTO_EMPRESA!J106&lt;=TABELAS!$H$3,CUSTO_EMPRESA!J106*TABELAS!$I$3-TABELAS!$J$3,IF(CUSTO_EMPRESA!J106&lt;=TABELAS!$H$4,CUSTO_EMPRESA!J106*TABELAS!$I$4-TABELAS!$J$4,IF(CUSTO_EMPRESA!J106&lt;=TABELAS!$H$5,CUSTO_EMPRESA!J106*TABELAS!$I$5-TABELAS!$J$5,IF(CUSTO_EMPRESA!J106&lt;=TABELAS!$H$5,CUSTO_EMPRESA!J106*TABELAS!$I$5,TABELAS!$K$6)))))</f>
        <v>459.7000000000001</v>
      </c>
      <c r="K111" s="30" t="s">
        <v>83</v>
      </c>
    </row>
    <row r="112" spans="1:11" x14ac:dyDescent="0.25">
      <c r="A112" t="str">
        <f ca="1">_xlfn.XLOOKUP(D112,BASE!A:A,BASE!B:B)</f>
        <v>YOUNDER</v>
      </c>
      <c r="B112" s="1">
        <f ca="1">_xlfn.XLOOKUP(D112,BASE!A:A,BASE!D:D)</f>
        <v>20042</v>
      </c>
      <c r="C112" t="str">
        <f ca="1">_xlfn.XLOOKUP(D112,BASE!A:A,BASE!E:E)</f>
        <v>HUB - YOUNDER</v>
      </c>
      <c r="D112" t="s">
        <v>100</v>
      </c>
      <c r="E112" t="str">
        <f ca="1">_xlfn.XLOOKUP(D112,BASE!A:A,BASE!C:C)</f>
        <v>ANALISTA DE E-LEARNING PL</v>
      </c>
      <c r="F112" t="s">
        <v>47</v>
      </c>
      <c r="G112"/>
      <c r="H112" s="1"/>
      <c r="I112" s="1"/>
      <c r="J112" s="14">
        <f ca="1">IF(I106&lt;0,0,I106*VLOOKUP(I106,TABELAS!$M$3:$P$7,3)-VLOOKUP(I106,TABELAS!$M$3:$P$7,4))</f>
        <v>278.5625</v>
      </c>
      <c r="K112" s="30" t="s">
        <v>83</v>
      </c>
    </row>
    <row r="113" spans="1:11" x14ac:dyDescent="0.25">
      <c r="A113" t="str">
        <f ca="1">_xlfn.XLOOKUP(D113,BASE!A:A,BASE!B:B)</f>
        <v>YOUNDER</v>
      </c>
      <c r="B113" s="1">
        <f ca="1">_xlfn.XLOOKUP(D113,BASE!A:A,BASE!D:D)</f>
        <v>20042</v>
      </c>
      <c r="C113" t="str">
        <f ca="1">_xlfn.XLOOKUP(D113,BASE!A:A,BASE!E:E)</f>
        <v>HUB - YOUNDER</v>
      </c>
      <c r="D113" t="s">
        <v>100</v>
      </c>
      <c r="E113" t="str">
        <f ca="1">_xlfn.XLOOKUP(D113,BASE!A:A,BASE!C:C)</f>
        <v>ANALISTA DE E-LEARNING PL</v>
      </c>
      <c r="F113" t="s">
        <v>48</v>
      </c>
      <c r="G113"/>
      <c r="H113" s="1"/>
      <c r="I113" s="1"/>
      <c r="J113" s="14">
        <f ca="1">_xlfn.XLOOKUP(D113,BASE!A:A,BASE!R:R)</f>
        <v>939.40000000000009</v>
      </c>
      <c r="K113" s="39" t="s">
        <v>81</v>
      </c>
    </row>
    <row r="114" spans="1:11" x14ac:dyDescent="0.25">
      <c r="A114" t="str">
        <f ca="1">_xlfn.XLOOKUP(D114,BASE!A:A,BASE!B:B)</f>
        <v>YOUNDER</v>
      </c>
      <c r="B114" s="1">
        <f ca="1">_xlfn.XLOOKUP(D114,BASE!A:A,BASE!D:D)</f>
        <v>20042</v>
      </c>
      <c r="C114" t="str">
        <f ca="1">_xlfn.XLOOKUP(D114,BASE!A:A,BASE!E:E)</f>
        <v>HUB - YOUNDER</v>
      </c>
      <c r="D114" t="s">
        <v>100</v>
      </c>
      <c r="E114" t="str">
        <f ca="1">_xlfn.XLOOKUP(D114,BASE!A:A,BASE!C:C)</f>
        <v>ANALISTA DE E-LEARNING PL</v>
      </c>
      <c r="F114" t="s">
        <v>19</v>
      </c>
      <c r="G114"/>
      <c r="H114" s="1"/>
      <c r="I114" s="1"/>
      <c r="J114" s="14">
        <f ca="1">_xlfn.XLOOKUP(D114,BASE!A:A,BASE!H:H)</f>
        <v>0</v>
      </c>
      <c r="K114" s="39" t="s">
        <v>81</v>
      </c>
    </row>
    <row r="115" spans="1:11" x14ac:dyDescent="0.25">
      <c r="A115" t="str">
        <f ca="1">_xlfn.XLOOKUP(D115,BASE!A:A,BASE!B:B)</f>
        <v>YOUNDER</v>
      </c>
      <c r="B115" s="1">
        <f ca="1">_xlfn.XLOOKUP(D115,BASE!A:A,BASE!D:D)</f>
        <v>20042</v>
      </c>
      <c r="C115" t="str">
        <f ca="1">_xlfn.XLOOKUP(D115,BASE!A:A,BASE!E:E)</f>
        <v>HUB - YOUNDER</v>
      </c>
      <c r="D115" t="s">
        <v>100</v>
      </c>
      <c r="E115" t="str">
        <f ca="1">_xlfn.XLOOKUP(D115,BASE!A:A,BASE!C:C)</f>
        <v>ANALISTA DE E-LEARNING PL</v>
      </c>
      <c r="F115" t="s">
        <v>85</v>
      </c>
      <c r="G115"/>
      <c r="H115" s="1"/>
      <c r="I115" s="1"/>
      <c r="J115" s="14">
        <f ca="1">_xlfn.XLOOKUP(D115,BASE!A:A,BASE!I:I)</f>
        <v>0</v>
      </c>
      <c r="K115" s="30" t="s">
        <v>83</v>
      </c>
    </row>
    <row r="116" spans="1:11" x14ac:dyDescent="0.25">
      <c r="A116" t="str">
        <f ca="1">_xlfn.XLOOKUP(D116,BASE!A:A,BASE!B:B)</f>
        <v>YOUNDER</v>
      </c>
      <c r="B116" s="1">
        <f ca="1">_xlfn.XLOOKUP(D116,BASE!A:A,BASE!D:D)</f>
        <v>20042</v>
      </c>
      <c r="C116" t="str">
        <f ca="1">_xlfn.XLOOKUP(D116,BASE!A:A,BASE!E:E)</f>
        <v>HUB - YOUNDER</v>
      </c>
      <c r="D116" t="s">
        <v>100</v>
      </c>
      <c r="E116" t="str">
        <f ca="1">_xlfn.XLOOKUP(D116,BASE!A:A,BASE!C:C)</f>
        <v>ANALISTA DE E-LEARNING PL</v>
      </c>
      <c r="F116" t="s">
        <v>49</v>
      </c>
      <c r="G116"/>
      <c r="H116" s="1"/>
      <c r="I116" s="1"/>
      <c r="J116" s="14">
        <f ca="1">_xlfn.XLOOKUP(D116,BASE!A:A,BASE!J:J)</f>
        <v>0</v>
      </c>
      <c r="K116" s="39" t="s">
        <v>81</v>
      </c>
    </row>
    <row r="117" spans="1:11" x14ac:dyDescent="0.25">
      <c r="A117" t="str">
        <f ca="1">_xlfn.XLOOKUP(D117,BASE!A:A,BASE!B:B)</f>
        <v>YOUNDER</v>
      </c>
      <c r="B117" s="1">
        <f ca="1">_xlfn.XLOOKUP(D117,BASE!A:A,BASE!D:D)</f>
        <v>20042</v>
      </c>
      <c r="C117" t="str">
        <f ca="1">_xlfn.XLOOKUP(D117,BASE!A:A,BASE!E:E)</f>
        <v>HUB - YOUNDER</v>
      </c>
      <c r="D117" t="s">
        <v>100</v>
      </c>
      <c r="E117" t="str">
        <f ca="1">_xlfn.XLOOKUP(D117,BASE!A:A,BASE!C:C)</f>
        <v>ANALISTA DE E-LEARNING PL</v>
      </c>
      <c r="F117" t="s">
        <v>50</v>
      </c>
      <c r="G117"/>
      <c r="H117" s="1"/>
      <c r="I117" s="1"/>
      <c r="J117" s="14">
        <f ca="1">_xlfn.XLOOKUP(D117,BASE!A:A,BASE!K:K)</f>
        <v>10.6</v>
      </c>
      <c r="K117" s="39" t="s">
        <v>81</v>
      </c>
    </row>
    <row r="118" spans="1:11" x14ac:dyDescent="0.25">
      <c r="A118" t="str">
        <f ca="1">_xlfn.XLOOKUP(D118,BASE!A:A,BASE!B:B)</f>
        <v>YOUNDER</v>
      </c>
      <c r="B118" s="1">
        <f ca="1">_xlfn.XLOOKUP(D118,BASE!A:A,BASE!D:D)</f>
        <v>20042</v>
      </c>
      <c r="C118" t="str">
        <f ca="1">_xlfn.XLOOKUP(D118,BASE!A:A,BASE!E:E)</f>
        <v>HUB - YOUNDER</v>
      </c>
      <c r="D118" t="s">
        <v>100</v>
      </c>
      <c r="E118" t="str">
        <f ca="1">_xlfn.XLOOKUP(D118,BASE!A:A,BASE!C:C)</f>
        <v>ANALISTA DE E-LEARNING PL</v>
      </c>
      <c r="F118" t="s">
        <v>51</v>
      </c>
      <c r="G118"/>
      <c r="H118" s="1"/>
      <c r="I118" s="1"/>
      <c r="J118" s="14">
        <f ca="1">_xlfn.XLOOKUP(D118,BASE!A:A,BASE!L:L)</f>
        <v>0</v>
      </c>
      <c r="K118" s="39" t="s">
        <v>81</v>
      </c>
    </row>
    <row r="119" spans="1:11" x14ac:dyDescent="0.25">
      <c r="A119" t="str">
        <f ca="1">_xlfn.XLOOKUP(D119,BASE!A:A,BASE!B:B)</f>
        <v>YOUNDER</v>
      </c>
      <c r="B119" s="1">
        <f ca="1">_xlfn.XLOOKUP(D119,BASE!A:A,BASE!D:D)</f>
        <v>20042</v>
      </c>
      <c r="C119" t="str">
        <f ca="1">_xlfn.XLOOKUP(D119,BASE!A:A,BASE!E:E)</f>
        <v>HUB - YOUNDER</v>
      </c>
      <c r="D119" t="s">
        <v>100</v>
      </c>
      <c r="E119" t="str">
        <f ca="1">_xlfn.XLOOKUP(D119,BASE!A:A,BASE!C:C)</f>
        <v>ANALISTA DE E-LEARNING PL</v>
      </c>
      <c r="F119" t="s">
        <v>8</v>
      </c>
      <c r="G119"/>
      <c r="H119" s="1"/>
      <c r="I119" s="1"/>
      <c r="J119" s="14">
        <f ca="1">_xlfn.XLOOKUP(D119,BASE!A:A,BASE!M:M)</f>
        <v>100</v>
      </c>
      <c r="K119" s="39" t="s">
        <v>81</v>
      </c>
    </row>
    <row r="120" spans="1:11" x14ac:dyDescent="0.25">
      <c r="A120" t="str">
        <f ca="1">_xlfn.XLOOKUP(D120,BASE!A:A,BASE!B:B)</f>
        <v>YOUNDER</v>
      </c>
      <c r="B120" s="1">
        <f ca="1">_xlfn.XLOOKUP(D120,BASE!A:A,BASE!D:D)</f>
        <v>20042</v>
      </c>
      <c r="C120" t="str">
        <f ca="1">_xlfn.XLOOKUP(D120,BASE!A:A,BASE!E:E)</f>
        <v>HUB - YOUNDER</v>
      </c>
      <c r="D120" t="s">
        <v>100</v>
      </c>
      <c r="E120" t="str">
        <f ca="1">_xlfn.XLOOKUP(D120,BASE!A:A,BASE!C:C)</f>
        <v>ANALISTA DE E-LEARNING PL</v>
      </c>
      <c r="F120" t="s">
        <v>52</v>
      </c>
      <c r="G120"/>
      <c r="H120" s="1"/>
      <c r="I120" s="1"/>
      <c r="J120" s="14">
        <f ca="1">_xlfn.XLOOKUP(D120,BASE!A:A,BASE!N:N)</f>
        <v>1210.77</v>
      </c>
      <c r="K120" s="39" t="s">
        <v>81</v>
      </c>
    </row>
    <row r="121" spans="1:11" x14ac:dyDescent="0.25">
      <c r="A121" t="str">
        <f ca="1">_xlfn.XLOOKUP(D121,BASE!A:A,BASE!B:B)</f>
        <v>YOUNDER</v>
      </c>
      <c r="B121" s="1">
        <f ca="1">_xlfn.XLOOKUP(D121,BASE!A:A,BASE!D:D)</f>
        <v>20042</v>
      </c>
      <c r="C121" t="str">
        <f ca="1">_xlfn.XLOOKUP(D121,BASE!A:A,BASE!E:E)</f>
        <v>HUB - YOUNDER</v>
      </c>
      <c r="D121" t="s">
        <v>100</v>
      </c>
      <c r="E121" t="str">
        <f ca="1">_xlfn.XLOOKUP(D121,BASE!A:A,BASE!C:C)</f>
        <v>ANALISTA DE E-LEARNING PL</v>
      </c>
      <c r="F121" t="s">
        <v>68</v>
      </c>
      <c r="G121"/>
      <c r="H121" s="1"/>
      <c r="I121" s="1"/>
      <c r="J121" s="14">
        <f ca="1">_xlfn.XLOOKUP(D121,BASE!A:A,BASE!O:O)</f>
        <v>0</v>
      </c>
      <c r="K121" s="30" t="s">
        <v>83</v>
      </c>
    </row>
    <row r="122" spans="1:11" x14ac:dyDescent="0.25">
      <c r="A122" t="str">
        <f ca="1">_xlfn.XLOOKUP(D122,BASE!A:A,BASE!B:B)</f>
        <v>YOUNDER</v>
      </c>
      <c r="B122" s="1">
        <f ca="1">_xlfn.XLOOKUP(D122,BASE!A:A,BASE!D:D)</f>
        <v>20042</v>
      </c>
      <c r="C122" t="str">
        <f ca="1">_xlfn.XLOOKUP(D122,BASE!A:A,BASE!E:E)</f>
        <v>HUB - YOUNDER</v>
      </c>
      <c r="D122" t="s">
        <v>100</v>
      </c>
      <c r="E122" t="str">
        <f ca="1">_xlfn.XLOOKUP(D122,BASE!A:A,BASE!C:C)</f>
        <v>ANALISTA DE E-LEARNING PL</v>
      </c>
      <c r="F122" t="s">
        <v>69</v>
      </c>
      <c r="G122"/>
      <c r="H122" s="1"/>
      <c r="I122" s="1"/>
      <c r="J122" s="14">
        <f ca="1">_xlfn.XLOOKUP(D122,BASE!A:A,BASE!P:P)</f>
        <v>19.190000000000001</v>
      </c>
      <c r="K122" s="39" t="s">
        <v>81</v>
      </c>
    </row>
    <row r="123" spans="1:11" x14ac:dyDescent="0.25">
      <c r="A123" t="str">
        <f ca="1">_xlfn.XLOOKUP(D123,BASE!A:A,BASE!B:B)</f>
        <v>YOUNDER</v>
      </c>
      <c r="B123" s="1">
        <f ca="1">_xlfn.XLOOKUP(D123,BASE!A:A,BASE!D:D)</f>
        <v>20042</v>
      </c>
      <c r="C123" t="str">
        <f ca="1">_xlfn.XLOOKUP(D123,BASE!A:A,BASE!E:E)</f>
        <v>HUB - YOUNDER</v>
      </c>
      <c r="D123" t="s">
        <v>100</v>
      </c>
      <c r="E123" t="str">
        <f ca="1">_xlfn.XLOOKUP(D123,BASE!A:A,BASE!C:C)</f>
        <v>ANALISTA DE E-LEARNING PL</v>
      </c>
      <c r="F123" t="s">
        <v>70</v>
      </c>
      <c r="G123"/>
      <c r="H123" s="1"/>
      <c r="I123" s="1"/>
      <c r="J123" s="14">
        <f ca="1">_xlfn.XLOOKUP(D123,BASE!A:A,BASE!Q:Q)</f>
        <v>19.190000000000001</v>
      </c>
      <c r="K123" s="30" t="s">
        <v>83</v>
      </c>
    </row>
    <row r="124" spans="1:11" x14ac:dyDescent="0.25">
      <c r="A124" t="str">
        <f ca="1">_xlfn.XLOOKUP(D124,BASE!A:A,BASE!B:B)</f>
        <v>YOUNDER</v>
      </c>
      <c r="B124" s="1">
        <f ca="1">_xlfn.XLOOKUP(D124,BASE!A:A,BASE!D:D)</f>
        <v>20042</v>
      </c>
      <c r="C124" t="str">
        <f ca="1">_xlfn.XLOOKUP(D124,BASE!A:A,BASE!E:E)</f>
        <v>HUB - YOUNDER</v>
      </c>
      <c r="D124" t="s">
        <v>100</v>
      </c>
      <c r="E124" t="str">
        <f ca="1">_xlfn.XLOOKUP(D124,BASE!A:A,BASE!C:C)</f>
        <v>ANALISTA DE E-LEARNING PL</v>
      </c>
      <c r="F124" s="32" t="s">
        <v>84</v>
      </c>
      <c r="G124" s="33"/>
      <c r="H124" s="34"/>
      <c r="I124" s="34"/>
      <c r="J124" s="35"/>
      <c r="K124" s="36">
        <f ca="1">(J106-(J111+J112+J115+J121+J123))+J107+J108+J109+J110+J113+J114+J116+J117+J118+J119+J120+J122</f>
        <v>7599.5824999999995</v>
      </c>
    </row>
    <row r="125" spans="1:11" x14ac:dyDescent="0.25">
      <c r="K125" s="29"/>
    </row>
    <row r="126" spans="1:11" x14ac:dyDescent="0.25">
      <c r="A126" t="str">
        <f ca="1">_xlfn.XLOOKUP(D126,BASE!A:A,BASE!B:B)</f>
        <v>YOUNDER</v>
      </c>
      <c r="B126" s="1">
        <f ca="1">_xlfn.XLOOKUP(D126,BASE!A:A,BASE!D:D)</f>
        <v>20042</v>
      </c>
      <c r="C126" t="str">
        <f ca="1">_xlfn.XLOOKUP(D126,BASE!A:A,BASE!E:E)</f>
        <v>HUB - YOUNDER</v>
      </c>
      <c r="D126" t="s">
        <v>101</v>
      </c>
      <c r="E126" t="str">
        <f ca="1">_xlfn.XLOOKUP(D126,BASE!A:A,BASE!C:C)</f>
        <v>DESIGNER GRAFICO</v>
      </c>
      <c r="F126" t="s">
        <v>66</v>
      </c>
      <c r="G126" s="1">
        <v>1</v>
      </c>
      <c r="H126" s="1">
        <v>1</v>
      </c>
      <c r="I126" s="14">
        <f ca="1">J126-(G126*TABELAS!$P$9)-CUSTO_EMPRESA!J131</f>
        <v>4036.5299999999997</v>
      </c>
      <c r="J126" s="14">
        <f ca="1">_xlfn.XLOOKUP(D126,BASE!A:A,BASE!G:G)</f>
        <v>4712</v>
      </c>
      <c r="K126" s="39" t="s">
        <v>81</v>
      </c>
    </row>
    <row r="127" spans="1:11" x14ac:dyDescent="0.25">
      <c r="A127" t="str">
        <f ca="1">_xlfn.XLOOKUP(D127,BASE!A:A,BASE!B:B)</f>
        <v>YOUNDER</v>
      </c>
      <c r="B127" s="1">
        <f ca="1">_xlfn.XLOOKUP(D127,BASE!A:A,BASE!D:D)</f>
        <v>20042</v>
      </c>
      <c r="C127" t="str">
        <f ca="1">_xlfn.XLOOKUP(D127,BASE!A:A,BASE!E:E)</f>
        <v>HUB - YOUNDER</v>
      </c>
      <c r="D127" t="s">
        <v>101</v>
      </c>
      <c r="E127" t="str">
        <f ca="1">_xlfn.XLOOKUP(D127,BASE!A:A,BASE!C:C)</f>
        <v>DESIGNER GRAFICO</v>
      </c>
      <c r="F127" t="s">
        <v>6</v>
      </c>
      <c r="G127"/>
      <c r="H127" s="1"/>
      <c r="I127" s="1"/>
      <c r="J127" s="14">
        <f t="shared" ref="J127" ca="1" si="5">J126*8%</f>
        <v>376.96</v>
      </c>
      <c r="K127" s="39" t="s">
        <v>81</v>
      </c>
    </row>
    <row r="128" spans="1:11" x14ac:dyDescent="0.25">
      <c r="A128" t="str">
        <f ca="1">_xlfn.XLOOKUP(D128,BASE!A:A,BASE!B:B)</f>
        <v>YOUNDER</v>
      </c>
      <c r="B128" s="1">
        <f ca="1">_xlfn.XLOOKUP(D128,BASE!A:A,BASE!D:D)</f>
        <v>20042</v>
      </c>
      <c r="C128" t="str">
        <f ca="1">_xlfn.XLOOKUP(D128,BASE!A:A,BASE!E:E)</f>
        <v>HUB - YOUNDER</v>
      </c>
      <c r="D128" t="s">
        <v>101</v>
      </c>
      <c r="E128" t="str">
        <f ca="1">_xlfn.XLOOKUP(D128,BASE!A:A,BASE!C:C)</f>
        <v>DESIGNER GRAFICO</v>
      </c>
      <c r="F128" t="s">
        <v>82</v>
      </c>
      <c r="G128"/>
      <c r="H128" s="1"/>
      <c r="I128" s="1"/>
      <c r="J128" s="14">
        <f ca="1">J126*20%</f>
        <v>942.40000000000009</v>
      </c>
      <c r="K128" s="39" t="s">
        <v>81</v>
      </c>
    </row>
    <row r="129" spans="1:11" x14ac:dyDescent="0.25">
      <c r="A129" t="str">
        <f ca="1">_xlfn.XLOOKUP(D129,BASE!A:A,BASE!B:B)</f>
        <v>YOUNDER</v>
      </c>
      <c r="B129" s="1">
        <f ca="1">_xlfn.XLOOKUP(D129,BASE!A:A,BASE!D:D)</f>
        <v>20042</v>
      </c>
      <c r="C129" t="str">
        <f ca="1">_xlfn.XLOOKUP(D129,BASE!A:A,BASE!E:E)</f>
        <v>HUB - YOUNDER</v>
      </c>
      <c r="D129" t="s">
        <v>101</v>
      </c>
      <c r="E129" t="str">
        <f ca="1">_xlfn.XLOOKUP(D129,BASE!A:A,BASE!C:C)</f>
        <v>DESIGNER GRAFICO</v>
      </c>
      <c r="F129" t="s">
        <v>45</v>
      </c>
      <c r="G129"/>
      <c r="H129" s="1"/>
      <c r="I129" s="1"/>
      <c r="J129" s="14">
        <f ca="1">J126*TABELAS!$F$14</f>
        <v>23.56</v>
      </c>
      <c r="K129" s="39" t="s">
        <v>81</v>
      </c>
    </row>
    <row r="130" spans="1:11" x14ac:dyDescent="0.25">
      <c r="A130" t="str">
        <f ca="1">_xlfn.XLOOKUP(D130,BASE!A:A,BASE!B:B)</f>
        <v>YOUNDER</v>
      </c>
      <c r="B130" s="1">
        <f ca="1">_xlfn.XLOOKUP(D130,BASE!A:A,BASE!D:D)</f>
        <v>20042</v>
      </c>
      <c r="C130" t="str">
        <f ca="1">_xlfn.XLOOKUP(D130,BASE!A:A,BASE!E:E)</f>
        <v>HUB - YOUNDER</v>
      </c>
      <c r="D130" t="s">
        <v>101</v>
      </c>
      <c r="E130" t="str">
        <f ca="1">_xlfn.XLOOKUP(D130,BASE!A:A,BASE!C:C)</f>
        <v>DESIGNER GRAFICO</v>
      </c>
      <c r="F130" t="s">
        <v>46</v>
      </c>
      <c r="G130"/>
      <c r="H130" s="1"/>
      <c r="I130" s="1"/>
      <c r="J130" s="14">
        <f ca="1">J126*TABELAS!$F$15</f>
        <v>273.29599999999999</v>
      </c>
      <c r="K130" s="39" t="s">
        <v>81</v>
      </c>
    </row>
    <row r="131" spans="1:11" x14ac:dyDescent="0.25">
      <c r="A131" t="str">
        <f ca="1">_xlfn.XLOOKUP(D131,BASE!A:A,BASE!B:B)</f>
        <v>YOUNDER</v>
      </c>
      <c r="B131" s="1">
        <f ca="1">_xlfn.XLOOKUP(D131,BASE!A:A,BASE!D:D)</f>
        <v>20042</v>
      </c>
      <c r="C131" t="str">
        <f ca="1">_xlfn.XLOOKUP(D131,BASE!A:A,BASE!E:E)</f>
        <v>HUB - YOUNDER</v>
      </c>
      <c r="D131" t="s">
        <v>101</v>
      </c>
      <c r="E131" t="str">
        <f ca="1">_xlfn.XLOOKUP(D131,BASE!A:A,BASE!C:C)</f>
        <v>DESIGNER GRAFICO</v>
      </c>
      <c r="F131" t="s">
        <v>67</v>
      </c>
      <c r="G131"/>
      <c r="H131" s="1"/>
      <c r="I131" s="1"/>
      <c r="J131" s="14">
        <f ca="1">IF(J126&lt;=TABELAS!$H$2,CUSTO_EMPRESA!J126*TABELAS!$I$2,IF(CUSTO_EMPRESA!J126&lt;=TABELAS!$H$3,CUSTO_EMPRESA!J126*TABELAS!$I$3-TABELAS!$J$3,IF(CUSTO_EMPRESA!J126&lt;=TABELAS!$H$4,CUSTO_EMPRESA!J126*TABELAS!$I$4-TABELAS!$J$4,IF(CUSTO_EMPRESA!J126&lt;=TABELAS!$H$5,CUSTO_EMPRESA!J126*TABELAS!$I$5-TABELAS!$J$5,IF(CUSTO_EMPRESA!J126&lt;=TABELAS!$H$5,CUSTO_EMPRESA!J126*TABELAS!$I$5,TABELAS!$K$6)))))</f>
        <v>485.88000000000005</v>
      </c>
      <c r="K131" s="30" t="s">
        <v>83</v>
      </c>
    </row>
    <row r="132" spans="1:11" x14ac:dyDescent="0.25">
      <c r="A132" t="str">
        <f ca="1">_xlfn.XLOOKUP(D132,BASE!A:A,BASE!B:B)</f>
        <v>YOUNDER</v>
      </c>
      <c r="B132" s="1">
        <f ca="1">_xlfn.XLOOKUP(D132,BASE!A:A,BASE!D:D)</f>
        <v>20042</v>
      </c>
      <c r="C132" t="str">
        <f ca="1">_xlfn.XLOOKUP(D132,BASE!A:A,BASE!E:E)</f>
        <v>HUB - YOUNDER</v>
      </c>
      <c r="D132" t="s">
        <v>101</v>
      </c>
      <c r="E132" t="str">
        <f ca="1">_xlfn.XLOOKUP(D132,BASE!A:A,BASE!C:C)</f>
        <v>DESIGNER GRAFICO</v>
      </c>
      <c r="F132" t="s">
        <v>47</v>
      </c>
      <c r="G132"/>
      <c r="H132" s="1"/>
      <c r="I132" s="1"/>
      <c r="J132" s="14">
        <f ca="1">IF(I126&lt;0,0,I126*VLOOKUP(I126,TABELAS!$M$3:$P$7,3)-VLOOKUP(I126,TABELAS!$M$3:$P$7,4))</f>
        <v>272.08924999999999</v>
      </c>
      <c r="K132" s="30" t="s">
        <v>83</v>
      </c>
    </row>
    <row r="133" spans="1:11" x14ac:dyDescent="0.25">
      <c r="A133" t="str">
        <f ca="1">_xlfn.XLOOKUP(D133,BASE!A:A,BASE!B:B)</f>
        <v>YOUNDER</v>
      </c>
      <c r="B133" s="1">
        <f ca="1">_xlfn.XLOOKUP(D133,BASE!A:A,BASE!D:D)</f>
        <v>20042</v>
      </c>
      <c r="C133" t="str">
        <f ca="1">_xlfn.XLOOKUP(D133,BASE!A:A,BASE!E:E)</f>
        <v>HUB - YOUNDER</v>
      </c>
      <c r="D133" t="s">
        <v>101</v>
      </c>
      <c r="E133" t="str">
        <f ca="1">_xlfn.XLOOKUP(D133,BASE!A:A,BASE!C:C)</f>
        <v>DESIGNER GRAFICO</v>
      </c>
      <c r="F133" t="s">
        <v>48</v>
      </c>
      <c r="G133"/>
      <c r="H133" s="1"/>
      <c r="I133" s="1"/>
      <c r="J133" s="14">
        <f ca="1">_xlfn.XLOOKUP(D133,BASE!A:A,BASE!R:R)</f>
        <v>939.40000000000009</v>
      </c>
      <c r="K133" s="39" t="s">
        <v>81</v>
      </c>
    </row>
    <row r="134" spans="1:11" x14ac:dyDescent="0.25">
      <c r="A134" t="str">
        <f ca="1">_xlfn.XLOOKUP(D134,BASE!A:A,BASE!B:B)</f>
        <v>YOUNDER</v>
      </c>
      <c r="B134" s="1">
        <f ca="1">_xlfn.XLOOKUP(D134,BASE!A:A,BASE!D:D)</f>
        <v>20042</v>
      </c>
      <c r="C134" t="str">
        <f ca="1">_xlfn.XLOOKUP(D134,BASE!A:A,BASE!E:E)</f>
        <v>HUB - YOUNDER</v>
      </c>
      <c r="D134" t="s">
        <v>101</v>
      </c>
      <c r="E134" t="str">
        <f ca="1">_xlfn.XLOOKUP(D134,BASE!A:A,BASE!C:C)</f>
        <v>DESIGNER GRAFICO</v>
      </c>
      <c r="F134" t="s">
        <v>19</v>
      </c>
      <c r="G134"/>
      <c r="H134" s="1"/>
      <c r="I134" s="1"/>
      <c r="J134" s="14">
        <f ca="1">_xlfn.XLOOKUP(D134,BASE!A:A,BASE!H:H)</f>
        <v>0</v>
      </c>
      <c r="K134" s="39" t="s">
        <v>81</v>
      </c>
    </row>
    <row r="135" spans="1:11" x14ac:dyDescent="0.25">
      <c r="A135" t="str">
        <f ca="1">_xlfn.XLOOKUP(D135,BASE!A:A,BASE!B:B)</f>
        <v>YOUNDER</v>
      </c>
      <c r="B135" s="1">
        <f ca="1">_xlfn.XLOOKUP(D135,BASE!A:A,BASE!D:D)</f>
        <v>20042</v>
      </c>
      <c r="C135" t="str">
        <f ca="1">_xlfn.XLOOKUP(D135,BASE!A:A,BASE!E:E)</f>
        <v>HUB - YOUNDER</v>
      </c>
      <c r="D135" t="s">
        <v>101</v>
      </c>
      <c r="E135" t="str">
        <f ca="1">_xlfn.XLOOKUP(D135,BASE!A:A,BASE!C:C)</f>
        <v>DESIGNER GRAFICO</v>
      </c>
      <c r="F135" t="s">
        <v>85</v>
      </c>
      <c r="G135"/>
      <c r="H135" s="1"/>
      <c r="I135" s="1"/>
      <c r="J135" s="14">
        <f ca="1">_xlfn.XLOOKUP(D135,BASE!A:A,BASE!I:I)</f>
        <v>0</v>
      </c>
      <c r="K135" s="30" t="s">
        <v>83</v>
      </c>
    </row>
    <row r="136" spans="1:11" x14ac:dyDescent="0.25">
      <c r="A136" t="str">
        <f ca="1">_xlfn.XLOOKUP(D136,BASE!A:A,BASE!B:B)</f>
        <v>YOUNDER</v>
      </c>
      <c r="B136" s="1">
        <f ca="1">_xlfn.XLOOKUP(D136,BASE!A:A,BASE!D:D)</f>
        <v>20042</v>
      </c>
      <c r="C136" t="str">
        <f ca="1">_xlfn.XLOOKUP(D136,BASE!A:A,BASE!E:E)</f>
        <v>HUB - YOUNDER</v>
      </c>
      <c r="D136" t="s">
        <v>101</v>
      </c>
      <c r="E136" t="str">
        <f ca="1">_xlfn.XLOOKUP(D136,BASE!A:A,BASE!C:C)</f>
        <v>DESIGNER GRAFICO</v>
      </c>
      <c r="F136" t="s">
        <v>49</v>
      </c>
      <c r="G136"/>
      <c r="H136" s="1"/>
      <c r="I136" s="1"/>
      <c r="J136" s="14">
        <f ca="1">_xlfn.XLOOKUP(D136,BASE!A:A,BASE!J:J)</f>
        <v>0</v>
      </c>
      <c r="K136" s="39" t="s">
        <v>81</v>
      </c>
    </row>
    <row r="137" spans="1:11" x14ac:dyDescent="0.25">
      <c r="A137" t="str">
        <f ca="1">_xlfn.XLOOKUP(D137,BASE!A:A,BASE!B:B)</f>
        <v>YOUNDER</v>
      </c>
      <c r="B137" s="1">
        <f ca="1">_xlfn.XLOOKUP(D137,BASE!A:A,BASE!D:D)</f>
        <v>20042</v>
      </c>
      <c r="C137" t="str">
        <f ca="1">_xlfn.XLOOKUP(D137,BASE!A:A,BASE!E:E)</f>
        <v>HUB - YOUNDER</v>
      </c>
      <c r="D137" t="s">
        <v>101</v>
      </c>
      <c r="E137" t="str">
        <f ca="1">_xlfn.XLOOKUP(D137,BASE!A:A,BASE!C:C)</f>
        <v>DESIGNER GRAFICO</v>
      </c>
      <c r="F137" t="s">
        <v>50</v>
      </c>
      <c r="G137"/>
      <c r="H137" s="1"/>
      <c r="I137" s="1"/>
      <c r="J137" s="14">
        <f ca="1">_xlfn.XLOOKUP(D137,BASE!A:A,BASE!K:K)</f>
        <v>10.6</v>
      </c>
      <c r="K137" s="39" t="s">
        <v>81</v>
      </c>
    </row>
    <row r="138" spans="1:11" x14ac:dyDescent="0.25">
      <c r="A138" t="str">
        <f ca="1">_xlfn.XLOOKUP(D138,BASE!A:A,BASE!B:B)</f>
        <v>YOUNDER</v>
      </c>
      <c r="B138" s="1">
        <f ca="1">_xlfn.XLOOKUP(D138,BASE!A:A,BASE!D:D)</f>
        <v>20042</v>
      </c>
      <c r="C138" t="str">
        <f ca="1">_xlfn.XLOOKUP(D138,BASE!A:A,BASE!E:E)</f>
        <v>HUB - YOUNDER</v>
      </c>
      <c r="D138" t="s">
        <v>101</v>
      </c>
      <c r="E138" t="str">
        <f ca="1">_xlfn.XLOOKUP(D138,BASE!A:A,BASE!C:C)</f>
        <v>DESIGNER GRAFICO</v>
      </c>
      <c r="F138" t="s">
        <v>51</v>
      </c>
      <c r="G138"/>
      <c r="H138" s="1"/>
      <c r="I138" s="1"/>
      <c r="J138" s="14">
        <f ca="1">_xlfn.XLOOKUP(D138,BASE!A:A,BASE!L:L)</f>
        <v>0</v>
      </c>
      <c r="K138" s="39" t="s">
        <v>81</v>
      </c>
    </row>
    <row r="139" spans="1:11" x14ac:dyDescent="0.25">
      <c r="A139" t="str">
        <f ca="1">_xlfn.XLOOKUP(D139,BASE!A:A,BASE!B:B)</f>
        <v>YOUNDER</v>
      </c>
      <c r="B139" s="1">
        <f ca="1">_xlfn.XLOOKUP(D139,BASE!A:A,BASE!D:D)</f>
        <v>20042</v>
      </c>
      <c r="C139" t="str">
        <f ca="1">_xlfn.XLOOKUP(D139,BASE!A:A,BASE!E:E)</f>
        <v>HUB - YOUNDER</v>
      </c>
      <c r="D139" t="s">
        <v>101</v>
      </c>
      <c r="E139" t="str">
        <f ca="1">_xlfn.XLOOKUP(D139,BASE!A:A,BASE!C:C)</f>
        <v>DESIGNER GRAFICO</v>
      </c>
      <c r="F139" t="s">
        <v>8</v>
      </c>
      <c r="G139"/>
      <c r="H139" s="1"/>
      <c r="I139" s="1"/>
      <c r="J139" s="14">
        <f ca="1">_xlfn.XLOOKUP(D139,BASE!A:A,BASE!M:M)</f>
        <v>100</v>
      </c>
      <c r="K139" s="39" t="s">
        <v>81</v>
      </c>
    </row>
    <row r="140" spans="1:11" x14ac:dyDescent="0.25">
      <c r="A140" t="str">
        <f ca="1">_xlfn.XLOOKUP(D140,BASE!A:A,BASE!B:B)</f>
        <v>YOUNDER</v>
      </c>
      <c r="B140" s="1">
        <f ca="1">_xlfn.XLOOKUP(D140,BASE!A:A,BASE!D:D)</f>
        <v>20042</v>
      </c>
      <c r="C140" t="str">
        <f ca="1">_xlfn.XLOOKUP(D140,BASE!A:A,BASE!E:E)</f>
        <v>HUB - YOUNDER</v>
      </c>
      <c r="D140" t="s">
        <v>101</v>
      </c>
      <c r="E140" t="str">
        <f ca="1">_xlfn.XLOOKUP(D140,BASE!A:A,BASE!C:C)</f>
        <v>DESIGNER GRAFICO</v>
      </c>
      <c r="F140" t="s">
        <v>52</v>
      </c>
      <c r="G140"/>
      <c r="H140" s="1"/>
      <c r="I140" s="1"/>
      <c r="J140" s="14">
        <f ca="1">_xlfn.XLOOKUP(D140,BASE!A:A,BASE!N:N)</f>
        <v>2421.54</v>
      </c>
      <c r="K140" s="39" t="s">
        <v>81</v>
      </c>
    </row>
    <row r="141" spans="1:11" x14ac:dyDescent="0.25">
      <c r="A141" t="str">
        <f ca="1">_xlfn.XLOOKUP(D141,BASE!A:A,BASE!B:B)</f>
        <v>YOUNDER</v>
      </c>
      <c r="B141" s="1">
        <f ca="1">_xlfn.XLOOKUP(D141,BASE!A:A,BASE!D:D)</f>
        <v>20042</v>
      </c>
      <c r="C141" t="str">
        <f ca="1">_xlfn.XLOOKUP(D141,BASE!A:A,BASE!E:E)</f>
        <v>HUB - YOUNDER</v>
      </c>
      <c r="D141" t="s">
        <v>101</v>
      </c>
      <c r="E141" t="str">
        <f ca="1">_xlfn.XLOOKUP(D141,BASE!A:A,BASE!C:C)</f>
        <v>DESIGNER GRAFICO</v>
      </c>
      <c r="F141" t="s">
        <v>68</v>
      </c>
      <c r="G141"/>
      <c r="H141" s="1"/>
      <c r="I141" s="1"/>
      <c r="J141" s="14">
        <f ca="1">_xlfn.XLOOKUP(D141,BASE!A:A,BASE!O:O)</f>
        <v>299.27</v>
      </c>
      <c r="K141" s="30" t="s">
        <v>83</v>
      </c>
    </row>
    <row r="142" spans="1:11" x14ac:dyDescent="0.25">
      <c r="A142" t="str">
        <f ca="1">_xlfn.XLOOKUP(D142,BASE!A:A,BASE!B:B)</f>
        <v>YOUNDER</v>
      </c>
      <c r="B142" s="1">
        <f ca="1">_xlfn.XLOOKUP(D142,BASE!A:A,BASE!D:D)</f>
        <v>20042</v>
      </c>
      <c r="C142" t="str">
        <f ca="1">_xlfn.XLOOKUP(D142,BASE!A:A,BASE!E:E)</f>
        <v>HUB - YOUNDER</v>
      </c>
      <c r="D142" t="s">
        <v>101</v>
      </c>
      <c r="E142" t="str">
        <f ca="1">_xlfn.XLOOKUP(D142,BASE!A:A,BASE!C:C)</f>
        <v>DESIGNER GRAFICO</v>
      </c>
      <c r="F142" t="s">
        <v>69</v>
      </c>
      <c r="G142"/>
      <c r="H142" s="1"/>
      <c r="I142" s="1"/>
      <c r="J142" s="14">
        <f ca="1">_xlfn.XLOOKUP(D142,BASE!A:A,BASE!P:P)</f>
        <v>38.380000000000003</v>
      </c>
      <c r="K142" s="39" t="s">
        <v>81</v>
      </c>
    </row>
    <row r="143" spans="1:11" x14ac:dyDescent="0.25">
      <c r="A143" t="str">
        <f ca="1">_xlfn.XLOOKUP(D143,BASE!A:A,BASE!B:B)</f>
        <v>YOUNDER</v>
      </c>
      <c r="B143" s="1">
        <f ca="1">_xlfn.XLOOKUP(D143,BASE!A:A,BASE!D:D)</f>
        <v>20042</v>
      </c>
      <c r="C143" t="str">
        <f ca="1">_xlfn.XLOOKUP(D143,BASE!A:A,BASE!E:E)</f>
        <v>HUB - YOUNDER</v>
      </c>
      <c r="D143" t="s">
        <v>101</v>
      </c>
      <c r="E143" t="str">
        <f ca="1">_xlfn.XLOOKUP(D143,BASE!A:A,BASE!C:C)</f>
        <v>DESIGNER GRAFICO</v>
      </c>
      <c r="F143" t="s">
        <v>70</v>
      </c>
      <c r="G143"/>
      <c r="H143" s="1"/>
      <c r="I143" s="1"/>
      <c r="J143" s="14">
        <f ca="1">_xlfn.XLOOKUP(D143,BASE!A:A,BASE!Q:Q)</f>
        <v>38.380000000000003</v>
      </c>
      <c r="K143" s="30" t="s">
        <v>83</v>
      </c>
    </row>
    <row r="144" spans="1:11" x14ac:dyDescent="0.25">
      <c r="A144" t="str">
        <f ca="1">_xlfn.XLOOKUP(D144,BASE!A:A,BASE!B:B)</f>
        <v>YOUNDER</v>
      </c>
      <c r="B144" s="1">
        <f ca="1">_xlfn.XLOOKUP(D144,BASE!A:A,BASE!D:D)</f>
        <v>20042</v>
      </c>
      <c r="C144" t="str">
        <f ca="1">_xlfn.XLOOKUP(D144,BASE!A:A,BASE!E:E)</f>
        <v>HUB - YOUNDER</v>
      </c>
      <c r="D144" t="s">
        <v>101</v>
      </c>
      <c r="E144" t="str">
        <f ca="1">_xlfn.XLOOKUP(D144,BASE!A:A,BASE!C:C)</f>
        <v>DESIGNER GRAFICO</v>
      </c>
      <c r="F144" s="32" t="s">
        <v>84</v>
      </c>
      <c r="G144" s="33"/>
      <c r="H144" s="34"/>
      <c r="I144" s="34"/>
      <c r="J144" s="35"/>
      <c r="K144" s="36">
        <f ca="1">(J126-(J131+J132+J135+J141+J143))+J127+J128+J129+J130+J133+J134+J136+J137+J138+J139+J140+J142</f>
        <v>8742.5167500000007</v>
      </c>
    </row>
    <row r="145" spans="1:11" x14ac:dyDescent="0.25">
      <c r="K145" s="29"/>
    </row>
    <row r="146" spans="1:11" x14ac:dyDescent="0.25">
      <c r="A146" t="str">
        <f ca="1">_xlfn.XLOOKUP(D146,BASE!A:A,BASE!B:B)</f>
        <v>YOUNDER</v>
      </c>
      <c r="B146" s="1">
        <f ca="1">_xlfn.XLOOKUP(D146,BASE!A:A,BASE!D:D)</f>
        <v>20044</v>
      </c>
      <c r="C146" t="str">
        <f ca="1">_xlfn.XLOOKUP(D146,BASE!A:A,BASE!E:E)</f>
        <v>PRODUTOS TECNOLOGIA</v>
      </c>
      <c r="D146" t="s">
        <v>102</v>
      </c>
      <c r="E146" t="str">
        <f ca="1">_xlfn.XLOOKUP(D146,BASE!A:A,BASE!C:C)</f>
        <v>ANALISTA PRODUTO SR</v>
      </c>
      <c r="F146" t="s">
        <v>66</v>
      </c>
      <c r="G146" s="1">
        <v>0</v>
      </c>
      <c r="H146" s="1">
        <v>1</v>
      </c>
      <c r="I146" s="14">
        <f ca="1">J146-(G146*TABELAS!$P$9)-CUSTO_EMPRESA!J151</f>
        <v>7951.28</v>
      </c>
      <c r="J146" s="14">
        <f ca="1">_xlfn.XLOOKUP(D146,BASE!A:A,BASE!G:G)</f>
        <v>8829</v>
      </c>
      <c r="K146" s="39" t="s">
        <v>81</v>
      </c>
    </row>
    <row r="147" spans="1:11" x14ac:dyDescent="0.25">
      <c r="A147" t="str">
        <f ca="1">_xlfn.XLOOKUP(D147,BASE!A:A,BASE!B:B)</f>
        <v>YOUNDER</v>
      </c>
      <c r="B147" s="1">
        <f ca="1">_xlfn.XLOOKUP(D147,BASE!A:A,BASE!D:D)</f>
        <v>20044</v>
      </c>
      <c r="C147" t="str">
        <f ca="1">_xlfn.XLOOKUP(D147,BASE!A:A,BASE!E:E)</f>
        <v>PRODUTOS TECNOLOGIA</v>
      </c>
      <c r="D147" t="s">
        <v>102</v>
      </c>
      <c r="E147" t="str">
        <f ca="1">_xlfn.XLOOKUP(D147,BASE!A:A,BASE!C:C)</f>
        <v>ANALISTA PRODUTO SR</v>
      </c>
      <c r="F147" t="s">
        <v>6</v>
      </c>
      <c r="G147"/>
      <c r="H147" s="1"/>
      <c r="I147" s="1"/>
      <c r="J147" s="14">
        <f t="shared" ref="J147" ca="1" si="6">J146*8%</f>
        <v>706.32</v>
      </c>
      <c r="K147" s="39" t="s">
        <v>81</v>
      </c>
    </row>
    <row r="148" spans="1:11" x14ac:dyDescent="0.25">
      <c r="A148" t="str">
        <f ca="1">_xlfn.XLOOKUP(D148,BASE!A:A,BASE!B:B)</f>
        <v>YOUNDER</v>
      </c>
      <c r="B148" s="1">
        <f ca="1">_xlfn.XLOOKUP(D148,BASE!A:A,BASE!D:D)</f>
        <v>20044</v>
      </c>
      <c r="C148" t="str">
        <f ca="1">_xlfn.XLOOKUP(D148,BASE!A:A,BASE!E:E)</f>
        <v>PRODUTOS TECNOLOGIA</v>
      </c>
      <c r="D148" t="s">
        <v>102</v>
      </c>
      <c r="E148" t="str">
        <f ca="1">_xlfn.XLOOKUP(D148,BASE!A:A,BASE!C:C)</f>
        <v>ANALISTA PRODUTO SR</v>
      </c>
      <c r="F148" t="s">
        <v>82</v>
      </c>
      <c r="G148"/>
      <c r="H148" s="1"/>
      <c r="I148" s="1"/>
      <c r="J148" s="14">
        <f ca="1">J146*20%</f>
        <v>1765.8000000000002</v>
      </c>
      <c r="K148" s="39" t="s">
        <v>81</v>
      </c>
    </row>
    <row r="149" spans="1:11" x14ac:dyDescent="0.25">
      <c r="A149" t="str">
        <f ca="1">_xlfn.XLOOKUP(D149,BASE!A:A,BASE!B:B)</f>
        <v>YOUNDER</v>
      </c>
      <c r="B149" s="1">
        <f ca="1">_xlfn.XLOOKUP(D149,BASE!A:A,BASE!D:D)</f>
        <v>20044</v>
      </c>
      <c r="C149" t="str">
        <f ca="1">_xlfn.XLOOKUP(D149,BASE!A:A,BASE!E:E)</f>
        <v>PRODUTOS TECNOLOGIA</v>
      </c>
      <c r="D149" t="s">
        <v>102</v>
      </c>
      <c r="E149" t="str">
        <f ca="1">_xlfn.XLOOKUP(D149,BASE!A:A,BASE!C:C)</f>
        <v>ANALISTA PRODUTO SR</v>
      </c>
      <c r="F149" t="s">
        <v>45</v>
      </c>
      <c r="G149"/>
      <c r="H149" s="1"/>
      <c r="I149" s="1"/>
      <c r="J149" s="14">
        <f ca="1">J146*TABELAS!$F$14</f>
        <v>44.145000000000003</v>
      </c>
      <c r="K149" s="39" t="s">
        <v>81</v>
      </c>
    </row>
    <row r="150" spans="1:11" x14ac:dyDescent="0.25">
      <c r="A150" t="str">
        <f ca="1">_xlfn.XLOOKUP(D150,BASE!A:A,BASE!B:B)</f>
        <v>YOUNDER</v>
      </c>
      <c r="B150" s="1">
        <f ca="1">_xlfn.XLOOKUP(D150,BASE!A:A,BASE!D:D)</f>
        <v>20044</v>
      </c>
      <c r="C150" t="str">
        <f ca="1">_xlfn.XLOOKUP(D150,BASE!A:A,BASE!E:E)</f>
        <v>PRODUTOS TECNOLOGIA</v>
      </c>
      <c r="D150" t="s">
        <v>102</v>
      </c>
      <c r="E150" t="str">
        <f ca="1">_xlfn.XLOOKUP(D150,BASE!A:A,BASE!C:C)</f>
        <v>ANALISTA PRODUTO SR</v>
      </c>
      <c r="F150" t="s">
        <v>46</v>
      </c>
      <c r="G150"/>
      <c r="H150" s="1"/>
      <c r="I150" s="1"/>
      <c r="J150" s="14">
        <f ca="1">J146*TABELAS!$F$15</f>
        <v>512.08199999999999</v>
      </c>
      <c r="K150" s="39" t="s">
        <v>81</v>
      </c>
    </row>
    <row r="151" spans="1:11" x14ac:dyDescent="0.25">
      <c r="A151" t="str">
        <f ca="1">_xlfn.XLOOKUP(D151,BASE!A:A,BASE!B:B)</f>
        <v>YOUNDER</v>
      </c>
      <c r="B151" s="1">
        <f ca="1">_xlfn.XLOOKUP(D151,BASE!A:A,BASE!D:D)</f>
        <v>20044</v>
      </c>
      <c r="C151" t="str">
        <f ca="1">_xlfn.XLOOKUP(D151,BASE!A:A,BASE!E:E)</f>
        <v>PRODUTOS TECNOLOGIA</v>
      </c>
      <c r="D151" t="s">
        <v>102</v>
      </c>
      <c r="E151" t="str">
        <f ca="1">_xlfn.XLOOKUP(D151,BASE!A:A,BASE!C:C)</f>
        <v>ANALISTA PRODUTO SR</v>
      </c>
      <c r="F151" t="s">
        <v>67</v>
      </c>
      <c r="G151"/>
      <c r="H151" s="1"/>
      <c r="I151" s="1"/>
      <c r="J151" s="14">
        <f ca="1">IF(J146&lt;=TABELAS!$H$2,CUSTO_EMPRESA!J146*TABELAS!$I$2,IF(CUSTO_EMPRESA!J146&lt;=TABELAS!$H$3,CUSTO_EMPRESA!J146*TABELAS!$I$3-TABELAS!$J$3,IF(CUSTO_EMPRESA!J146&lt;=TABELAS!$H$4,CUSTO_EMPRESA!J146*TABELAS!$I$4-TABELAS!$J$4,IF(CUSTO_EMPRESA!J146&lt;=TABELAS!$H$5,CUSTO_EMPRESA!J146*TABELAS!$I$5-TABELAS!$J$5,IF(CUSTO_EMPRESA!J146&lt;=TABELAS!$H$5,CUSTO_EMPRESA!J146*TABELAS!$I$5,TABELAS!$K$6)))))</f>
        <v>877.72</v>
      </c>
      <c r="K151" s="30" t="s">
        <v>83</v>
      </c>
    </row>
    <row r="152" spans="1:11" x14ac:dyDescent="0.25">
      <c r="A152" t="str">
        <f ca="1">_xlfn.XLOOKUP(D152,BASE!A:A,BASE!B:B)</f>
        <v>YOUNDER</v>
      </c>
      <c r="B152" s="1">
        <f ca="1">_xlfn.XLOOKUP(D152,BASE!A:A,BASE!D:D)</f>
        <v>20044</v>
      </c>
      <c r="C152" t="str">
        <f ca="1">_xlfn.XLOOKUP(D152,BASE!A:A,BASE!E:E)</f>
        <v>PRODUTOS TECNOLOGIA</v>
      </c>
      <c r="D152" t="s">
        <v>102</v>
      </c>
      <c r="E152" t="str">
        <f ca="1">_xlfn.XLOOKUP(D152,BASE!A:A,BASE!C:C)</f>
        <v>ANALISTA PRODUTO SR</v>
      </c>
      <c r="F152" t="s">
        <v>47</v>
      </c>
      <c r="G152"/>
      <c r="H152" s="1"/>
      <c r="I152" s="1"/>
      <c r="J152" s="14">
        <f ca="1">IF(I146&lt;0,0,I146*VLOOKUP(I146,TABELAS!$M$3:$P$7,3)-VLOOKUP(I146,TABELAS!$M$3:$P$7,4))</f>
        <v>1317.2420000000002</v>
      </c>
      <c r="K152" s="30" t="s">
        <v>83</v>
      </c>
    </row>
    <row r="153" spans="1:11" x14ac:dyDescent="0.25">
      <c r="A153" t="str">
        <f ca="1">_xlfn.XLOOKUP(D153,BASE!A:A,BASE!B:B)</f>
        <v>YOUNDER</v>
      </c>
      <c r="B153" s="1">
        <f ca="1">_xlfn.XLOOKUP(D153,BASE!A:A,BASE!D:D)</f>
        <v>20044</v>
      </c>
      <c r="C153" t="str">
        <f ca="1">_xlfn.XLOOKUP(D153,BASE!A:A,BASE!E:E)</f>
        <v>PRODUTOS TECNOLOGIA</v>
      </c>
      <c r="D153" t="s">
        <v>102</v>
      </c>
      <c r="E153" t="str">
        <f ca="1">_xlfn.XLOOKUP(D153,BASE!A:A,BASE!C:C)</f>
        <v>ANALISTA PRODUTO SR</v>
      </c>
      <c r="F153" t="s">
        <v>48</v>
      </c>
      <c r="G153"/>
      <c r="H153" s="1"/>
      <c r="I153" s="1"/>
      <c r="J153" s="14">
        <f ca="1">_xlfn.XLOOKUP(D153,BASE!A:A,BASE!R:R)</f>
        <v>939.40000000000009</v>
      </c>
      <c r="K153" s="39" t="s">
        <v>81</v>
      </c>
    </row>
    <row r="154" spans="1:11" x14ac:dyDescent="0.25">
      <c r="A154" t="str">
        <f ca="1">_xlfn.XLOOKUP(D154,BASE!A:A,BASE!B:B)</f>
        <v>YOUNDER</v>
      </c>
      <c r="B154" s="1">
        <f ca="1">_xlfn.XLOOKUP(D154,BASE!A:A,BASE!D:D)</f>
        <v>20044</v>
      </c>
      <c r="C154" t="str">
        <f ca="1">_xlfn.XLOOKUP(D154,BASE!A:A,BASE!E:E)</f>
        <v>PRODUTOS TECNOLOGIA</v>
      </c>
      <c r="D154" t="s">
        <v>102</v>
      </c>
      <c r="E154" t="str">
        <f ca="1">_xlfn.XLOOKUP(D154,BASE!A:A,BASE!C:C)</f>
        <v>ANALISTA PRODUTO SR</v>
      </c>
      <c r="F154" t="s">
        <v>19</v>
      </c>
      <c r="G154"/>
      <c r="H154" s="1"/>
      <c r="I154" s="1"/>
      <c r="J154" s="14">
        <f ca="1">_xlfn.XLOOKUP(D154,BASE!A:A,BASE!H:H)</f>
        <v>0</v>
      </c>
      <c r="K154" s="39" t="s">
        <v>81</v>
      </c>
    </row>
    <row r="155" spans="1:11" x14ac:dyDescent="0.25">
      <c r="A155" t="str">
        <f ca="1">_xlfn.XLOOKUP(D155,BASE!A:A,BASE!B:B)</f>
        <v>YOUNDER</v>
      </c>
      <c r="B155" s="1">
        <f ca="1">_xlfn.XLOOKUP(D155,BASE!A:A,BASE!D:D)</f>
        <v>20044</v>
      </c>
      <c r="C155" t="str">
        <f ca="1">_xlfn.XLOOKUP(D155,BASE!A:A,BASE!E:E)</f>
        <v>PRODUTOS TECNOLOGIA</v>
      </c>
      <c r="D155" t="s">
        <v>102</v>
      </c>
      <c r="E155" t="str">
        <f ca="1">_xlfn.XLOOKUP(D155,BASE!A:A,BASE!C:C)</f>
        <v>ANALISTA PRODUTO SR</v>
      </c>
      <c r="F155" t="s">
        <v>85</v>
      </c>
      <c r="G155"/>
      <c r="H155" s="1"/>
      <c r="I155" s="1"/>
      <c r="J155" s="14">
        <f ca="1">_xlfn.XLOOKUP(D155,BASE!A:A,BASE!I:I)</f>
        <v>0</v>
      </c>
      <c r="K155" s="30" t="s">
        <v>83</v>
      </c>
    </row>
    <row r="156" spans="1:11" x14ac:dyDescent="0.25">
      <c r="A156" t="str">
        <f ca="1">_xlfn.XLOOKUP(D156,BASE!A:A,BASE!B:B)</f>
        <v>YOUNDER</v>
      </c>
      <c r="B156" s="1">
        <f ca="1">_xlfn.XLOOKUP(D156,BASE!A:A,BASE!D:D)</f>
        <v>20044</v>
      </c>
      <c r="C156" t="str">
        <f ca="1">_xlfn.XLOOKUP(D156,BASE!A:A,BASE!E:E)</f>
        <v>PRODUTOS TECNOLOGIA</v>
      </c>
      <c r="D156" t="s">
        <v>102</v>
      </c>
      <c r="E156" t="str">
        <f ca="1">_xlfn.XLOOKUP(D156,BASE!A:A,BASE!C:C)</f>
        <v>ANALISTA PRODUTO SR</v>
      </c>
      <c r="F156" t="s">
        <v>49</v>
      </c>
      <c r="G156"/>
      <c r="H156" s="1"/>
      <c r="I156" s="1"/>
      <c r="J156" s="14">
        <f ca="1">_xlfn.XLOOKUP(D156,BASE!A:A,BASE!J:J)</f>
        <v>0</v>
      </c>
      <c r="K156" s="39" t="s">
        <v>81</v>
      </c>
    </row>
    <row r="157" spans="1:11" x14ac:dyDescent="0.25">
      <c r="A157" t="str">
        <f ca="1">_xlfn.XLOOKUP(D157,BASE!A:A,BASE!B:B)</f>
        <v>YOUNDER</v>
      </c>
      <c r="B157" s="1">
        <f ca="1">_xlfn.XLOOKUP(D157,BASE!A:A,BASE!D:D)</f>
        <v>20044</v>
      </c>
      <c r="C157" t="str">
        <f ca="1">_xlfn.XLOOKUP(D157,BASE!A:A,BASE!E:E)</f>
        <v>PRODUTOS TECNOLOGIA</v>
      </c>
      <c r="D157" t="s">
        <v>102</v>
      </c>
      <c r="E157" t="str">
        <f ca="1">_xlfn.XLOOKUP(D157,BASE!A:A,BASE!C:C)</f>
        <v>ANALISTA PRODUTO SR</v>
      </c>
      <c r="F157" t="s">
        <v>50</v>
      </c>
      <c r="G157"/>
      <c r="H157" s="1"/>
      <c r="I157" s="1"/>
      <c r="J157" s="14">
        <f ca="1">_xlfn.XLOOKUP(D157,BASE!A:A,BASE!K:K)</f>
        <v>10.6</v>
      </c>
      <c r="K157" s="39" t="s">
        <v>81</v>
      </c>
    </row>
    <row r="158" spans="1:11" x14ac:dyDescent="0.25">
      <c r="A158" t="str">
        <f ca="1">_xlfn.XLOOKUP(D158,BASE!A:A,BASE!B:B)</f>
        <v>YOUNDER</v>
      </c>
      <c r="B158" s="1">
        <f ca="1">_xlfn.XLOOKUP(D158,BASE!A:A,BASE!D:D)</f>
        <v>20044</v>
      </c>
      <c r="C158" t="str">
        <f ca="1">_xlfn.XLOOKUP(D158,BASE!A:A,BASE!E:E)</f>
        <v>PRODUTOS TECNOLOGIA</v>
      </c>
      <c r="D158" t="s">
        <v>102</v>
      </c>
      <c r="E158" t="str">
        <f ca="1">_xlfn.XLOOKUP(D158,BASE!A:A,BASE!C:C)</f>
        <v>ANALISTA PRODUTO SR</v>
      </c>
      <c r="F158" t="s">
        <v>51</v>
      </c>
      <c r="G158"/>
      <c r="H158" s="1"/>
      <c r="I158" s="1"/>
      <c r="J158" s="14">
        <f ca="1">_xlfn.XLOOKUP(D158,BASE!A:A,BASE!L:L)</f>
        <v>0</v>
      </c>
      <c r="K158" s="39" t="s">
        <v>81</v>
      </c>
    </row>
    <row r="159" spans="1:11" x14ac:dyDescent="0.25">
      <c r="A159" t="str">
        <f ca="1">_xlfn.XLOOKUP(D159,BASE!A:A,BASE!B:B)</f>
        <v>YOUNDER</v>
      </c>
      <c r="B159" s="1">
        <f ca="1">_xlfn.XLOOKUP(D159,BASE!A:A,BASE!D:D)</f>
        <v>20044</v>
      </c>
      <c r="C159" t="str">
        <f ca="1">_xlfn.XLOOKUP(D159,BASE!A:A,BASE!E:E)</f>
        <v>PRODUTOS TECNOLOGIA</v>
      </c>
      <c r="D159" t="s">
        <v>102</v>
      </c>
      <c r="E159" t="str">
        <f ca="1">_xlfn.XLOOKUP(D159,BASE!A:A,BASE!C:C)</f>
        <v>ANALISTA PRODUTO SR</v>
      </c>
      <c r="F159" t="s">
        <v>8</v>
      </c>
      <c r="G159"/>
      <c r="H159" s="1"/>
      <c r="I159" s="1"/>
      <c r="J159" s="14">
        <f ca="1">_xlfn.XLOOKUP(D159,BASE!A:A,BASE!M:M)</f>
        <v>100</v>
      </c>
      <c r="K159" s="39" t="s">
        <v>81</v>
      </c>
    </row>
    <row r="160" spans="1:11" x14ac:dyDescent="0.25">
      <c r="A160" t="str">
        <f ca="1">_xlfn.XLOOKUP(D160,BASE!A:A,BASE!B:B)</f>
        <v>YOUNDER</v>
      </c>
      <c r="B160" s="1">
        <f ca="1">_xlfn.XLOOKUP(D160,BASE!A:A,BASE!D:D)</f>
        <v>20044</v>
      </c>
      <c r="C160" t="str">
        <f ca="1">_xlfn.XLOOKUP(D160,BASE!A:A,BASE!E:E)</f>
        <v>PRODUTOS TECNOLOGIA</v>
      </c>
      <c r="D160" t="s">
        <v>102</v>
      </c>
      <c r="E160" t="str">
        <f ca="1">_xlfn.XLOOKUP(D160,BASE!A:A,BASE!C:C)</f>
        <v>ANALISTA PRODUTO SR</v>
      </c>
      <c r="F160" t="s">
        <v>52</v>
      </c>
      <c r="G160"/>
      <c r="H160" s="1"/>
      <c r="I160" s="1"/>
      <c r="J160" s="14">
        <f ca="1">_xlfn.XLOOKUP(D160,BASE!A:A,BASE!N:N)</f>
        <v>0</v>
      </c>
      <c r="K160" s="39" t="s">
        <v>81</v>
      </c>
    </row>
    <row r="161" spans="1:13" x14ac:dyDescent="0.25">
      <c r="A161" t="str">
        <f ca="1">_xlfn.XLOOKUP(D161,BASE!A:A,BASE!B:B)</f>
        <v>YOUNDER</v>
      </c>
      <c r="B161" s="1">
        <f ca="1">_xlfn.XLOOKUP(D161,BASE!A:A,BASE!D:D)</f>
        <v>20044</v>
      </c>
      <c r="C161" t="str">
        <f ca="1">_xlfn.XLOOKUP(D161,BASE!A:A,BASE!E:E)</f>
        <v>PRODUTOS TECNOLOGIA</v>
      </c>
      <c r="D161" t="s">
        <v>102</v>
      </c>
      <c r="E161" t="str">
        <f ca="1">_xlfn.XLOOKUP(D161,BASE!A:A,BASE!C:C)</f>
        <v>ANALISTA PRODUTO SR</v>
      </c>
      <c r="F161" t="s">
        <v>68</v>
      </c>
      <c r="G161"/>
      <c r="H161" s="1"/>
      <c r="I161" s="1"/>
      <c r="J161" s="14">
        <f ca="1">_xlfn.XLOOKUP(D161,BASE!A:A,BASE!O:O)</f>
        <v>0</v>
      </c>
      <c r="K161" s="30" t="s">
        <v>83</v>
      </c>
    </row>
    <row r="162" spans="1:13" x14ac:dyDescent="0.25">
      <c r="A162" t="str">
        <f ca="1">_xlfn.XLOOKUP(D162,BASE!A:A,BASE!B:B)</f>
        <v>YOUNDER</v>
      </c>
      <c r="B162" s="1">
        <f ca="1">_xlfn.XLOOKUP(D162,BASE!A:A,BASE!D:D)</f>
        <v>20044</v>
      </c>
      <c r="C162" t="str">
        <f ca="1">_xlfn.XLOOKUP(D162,BASE!A:A,BASE!E:E)</f>
        <v>PRODUTOS TECNOLOGIA</v>
      </c>
      <c r="D162" t="s">
        <v>102</v>
      </c>
      <c r="E162" t="str">
        <f ca="1">_xlfn.XLOOKUP(D162,BASE!A:A,BASE!C:C)</f>
        <v>ANALISTA PRODUTO SR</v>
      </c>
      <c r="F162" t="s">
        <v>69</v>
      </c>
      <c r="G162"/>
      <c r="H162" s="1"/>
      <c r="I162" s="1"/>
      <c r="J162" s="14">
        <f ca="1">_xlfn.XLOOKUP(D162,BASE!A:A,BASE!P:P)</f>
        <v>19.190000000000001</v>
      </c>
      <c r="K162" s="39" t="s">
        <v>81</v>
      </c>
    </row>
    <row r="163" spans="1:13" x14ac:dyDescent="0.25">
      <c r="A163" t="str">
        <f ca="1">_xlfn.XLOOKUP(D163,BASE!A:A,BASE!B:B)</f>
        <v>YOUNDER</v>
      </c>
      <c r="B163" s="1">
        <f ca="1">_xlfn.XLOOKUP(D163,BASE!A:A,BASE!D:D)</f>
        <v>20044</v>
      </c>
      <c r="C163" t="str">
        <f ca="1">_xlfn.XLOOKUP(D163,BASE!A:A,BASE!E:E)</f>
        <v>PRODUTOS TECNOLOGIA</v>
      </c>
      <c r="D163" t="s">
        <v>102</v>
      </c>
      <c r="E163" t="str">
        <f ca="1">_xlfn.XLOOKUP(D163,BASE!A:A,BASE!C:C)</f>
        <v>ANALISTA PRODUTO SR</v>
      </c>
      <c r="F163" t="s">
        <v>70</v>
      </c>
      <c r="G163"/>
      <c r="H163" s="1"/>
      <c r="I163" s="1"/>
      <c r="J163" s="14">
        <f ca="1">_xlfn.XLOOKUP(D163,BASE!A:A,BASE!Q:Q)</f>
        <v>19.190000000000001</v>
      </c>
      <c r="K163" s="30" t="s">
        <v>83</v>
      </c>
    </row>
    <row r="164" spans="1:13" x14ac:dyDescent="0.25">
      <c r="A164" t="str">
        <f ca="1">_xlfn.XLOOKUP(D164,BASE!A:A,BASE!B:B)</f>
        <v>YOUNDER</v>
      </c>
      <c r="B164" s="1">
        <f ca="1">_xlfn.XLOOKUP(D164,BASE!A:A,BASE!D:D)</f>
        <v>20044</v>
      </c>
      <c r="C164" t="str">
        <f ca="1">_xlfn.XLOOKUP(D164,BASE!A:A,BASE!E:E)</f>
        <v>PRODUTOS TECNOLOGIA</v>
      </c>
      <c r="D164" t="s">
        <v>102</v>
      </c>
      <c r="E164" t="str">
        <f ca="1">_xlfn.XLOOKUP(D164,BASE!A:A,BASE!C:C)</f>
        <v>ANALISTA PRODUTO SR</v>
      </c>
      <c r="F164" s="32" t="s">
        <v>84</v>
      </c>
      <c r="G164" s="33"/>
      <c r="H164" s="34"/>
      <c r="I164" s="34"/>
      <c r="J164" s="35"/>
      <c r="K164" s="36">
        <f ca="1">(J146-(J151+J152+J155+J161+J163))+J147+J148+J149+J150+J153+J154+J156+J157+J158+J159+J160+J162</f>
        <v>10712.385000000002</v>
      </c>
    </row>
    <row r="165" spans="1:13" x14ac:dyDescent="0.25">
      <c r="K165" s="29"/>
    </row>
    <row r="166" spans="1:13" x14ac:dyDescent="0.25">
      <c r="A166" t="str">
        <f ca="1">_xlfn.XLOOKUP(D166,BASE!A:A,BASE!B:B)</f>
        <v>YOUNDER</v>
      </c>
      <c r="B166" s="1">
        <f ca="1">_xlfn.XLOOKUP(D166,BASE!A:A,BASE!D:D)</f>
        <v>20042</v>
      </c>
      <c r="C166" t="str">
        <f ca="1">_xlfn.XLOOKUP(D166,BASE!A:A,BASE!E:E)</f>
        <v>HUB - YOUNDER</v>
      </c>
      <c r="D166" t="s">
        <v>103</v>
      </c>
      <c r="E166" t="str">
        <f ca="1">_xlfn.XLOOKUP(D166,BASE!A:A,BASE!C:C)</f>
        <v>ANALISTA E-LEARNING PL</v>
      </c>
      <c r="F166" t="s">
        <v>66</v>
      </c>
      <c r="G166" s="1">
        <v>0</v>
      </c>
      <c r="H166" s="1">
        <v>1</v>
      </c>
      <c r="I166" s="14">
        <f ca="1">J166-(G166*TABELAS!$P$9)-CUSTO_EMPRESA!J171</f>
        <v>4424.78</v>
      </c>
      <c r="J166" s="31">
        <f ca="1">_xlfn.XLOOKUP(D166,BASE!A:A,BASE!G:G)</f>
        <v>4943</v>
      </c>
      <c r="K166" s="39" t="s">
        <v>81</v>
      </c>
      <c r="M166" s="14"/>
    </row>
    <row r="167" spans="1:13" x14ac:dyDescent="0.25">
      <c r="A167" t="str">
        <f ca="1">_xlfn.XLOOKUP(D167,BASE!A:A,BASE!B:B)</f>
        <v>YOUNDER</v>
      </c>
      <c r="B167" s="1">
        <f ca="1">_xlfn.XLOOKUP(D167,BASE!A:A,BASE!D:D)</f>
        <v>20042</v>
      </c>
      <c r="C167" t="str">
        <f ca="1">_xlfn.XLOOKUP(D167,BASE!A:A,BASE!E:E)</f>
        <v>HUB - YOUNDER</v>
      </c>
      <c r="D167" t="s">
        <v>103</v>
      </c>
      <c r="E167" t="str">
        <f ca="1">_xlfn.XLOOKUP(D167,BASE!A:A,BASE!C:C)</f>
        <v>ANALISTA E-LEARNING PL</v>
      </c>
      <c r="F167" t="s">
        <v>6</v>
      </c>
      <c r="G167"/>
      <c r="H167" s="1"/>
      <c r="I167" s="1"/>
      <c r="J167" s="31">
        <f t="shared" ref="J167" ca="1" si="7">J166*8%</f>
        <v>395.44</v>
      </c>
      <c r="K167" s="39" t="s">
        <v>81</v>
      </c>
    </row>
    <row r="168" spans="1:13" x14ac:dyDescent="0.25">
      <c r="A168" t="str">
        <f ca="1">_xlfn.XLOOKUP(D168,BASE!A:A,BASE!B:B)</f>
        <v>YOUNDER</v>
      </c>
      <c r="B168" s="1">
        <f ca="1">_xlfn.XLOOKUP(D168,BASE!A:A,BASE!D:D)</f>
        <v>20042</v>
      </c>
      <c r="C168" t="str">
        <f ca="1">_xlfn.XLOOKUP(D168,BASE!A:A,BASE!E:E)</f>
        <v>HUB - YOUNDER</v>
      </c>
      <c r="D168" t="s">
        <v>103</v>
      </c>
      <c r="E168" t="str">
        <f ca="1">_xlfn.XLOOKUP(D168,BASE!A:A,BASE!C:C)</f>
        <v>ANALISTA E-LEARNING PL</v>
      </c>
      <c r="F168" t="s">
        <v>82</v>
      </c>
      <c r="G168"/>
      <c r="H168" s="1"/>
      <c r="I168" s="1"/>
      <c r="J168" s="31">
        <f ca="1">J166*20%</f>
        <v>988.6</v>
      </c>
      <c r="K168" s="39" t="s">
        <v>81</v>
      </c>
    </row>
    <row r="169" spans="1:13" x14ac:dyDescent="0.25">
      <c r="A169" t="str">
        <f ca="1">_xlfn.XLOOKUP(D169,BASE!A:A,BASE!B:B)</f>
        <v>YOUNDER</v>
      </c>
      <c r="B169" s="1">
        <f ca="1">_xlfn.XLOOKUP(D169,BASE!A:A,BASE!D:D)</f>
        <v>20042</v>
      </c>
      <c r="C169" t="str">
        <f ca="1">_xlfn.XLOOKUP(D169,BASE!A:A,BASE!E:E)</f>
        <v>HUB - YOUNDER</v>
      </c>
      <c r="D169" t="s">
        <v>103</v>
      </c>
      <c r="E169" t="str">
        <f ca="1">_xlfn.XLOOKUP(D169,BASE!A:A,BASE!C:C)</f>
        <v>ANALISTA E-LEARNING PL</v>
      </c>
      <c r="F169" t="s">
        <v>45</v>
      </c>
      <c r="G169"/>
      <c r="H169" s="1"/>
      <c r="I169" s="1"/>
      <c r="J169" s="31">
        <f ca="1">J166*TABELAS!$F$14</f>
        <v>24.715</v>
      </c>
      <c r="K169" s="39" t="s">
        <v>81</v>
      </c>
    </row>
    <row r="170" spans="1:13" x14ac:dyDescent="0.25">
      <c r="A170" t="str">
        <f ca="1">_xlfn.XLOOKUP(D170,BASE!A:A,BASE!B:B)</f>
        <v>YOUNDER</v>
      </c>
      <c r="B170" s="1">
        <f ca="1">_xlfn.XLOOKUP(D170,BASE!A:A,BASE!D:D)</f>
        <v>20042</v>
      </c>
      <c r="C170" t="str">
        <f ca="1">_xlfn.XLOOKUP(D170,BASE!A:A,BASE!E:E)</f>
        <v>HUB - YOUNDER</v>
      </c>
      <c r="D170" t="s">
        <v>103</v>
      </c>
      <c r="E170" t="str">
        <f ca="1">_xlfn.XLOOKUP(D170,BASE!A:A,BASE!C:C)</f>
        <v>ANALISTA E-LEARNING PL</v>
      </c>
      <c r="F170" t="s">
        <v>46</v>
      </c>
      <c r="G170"/>
      <c r="H170" s="1"/>
      <c r="I170" s="1"/>
      <c r="J170" s="31">
        <f ca="1">J166*TABELAS!$F$15</f>
        <v>286.69400000000002</v>
      </c>
      <c r="K170" s="39" t="s">
        <v>81</v>
      </c>
    </row>
    <row r="171" spans="1:13" x14ac:dyDescent="0.25">
      <c r="A171" t="str">
        <f ca="1">_xlfn.XLOOKUP(D171,BASE!A:A,BASE!B:B)</f>
        <v>YOUNDER</v>
      </c>
      <c r="B171" s="1">
        <f ca="1">_xlfn.XLOOKUP(D171,BASE!A:A,BASE!D:D)</f>
        <v>20042</v>
      </c>
      <c r="C171" t="str">
        <f ca="1">_xlfn.XLOOKUP(D171,BASE!A:A,BASE!E:E)</f>
        <v>HUB - YOUNDER</v>
      </c>
      <c r="D171" t="s">
        <v>103</v>
      </c>
      <c r="E171" t="str">
        <f ca="1">_xlfn.XLOOKUP(D171,BASE!A:A,BASE!C:C)</f>
        <v>ANALISTA E-LEARNING PL</v>
      </c>
      <c r="F171" t="s">
        <v>67</v>
      </c>
      <c r="G171"/>
      <c r="H171" s="1"/>
      <c r="I171" s="1"/>
      <c r="J171" s="31">
        <f ca="1">IF(J166&lt;=TABELAS!$H$2,CUSTO_EMPRESA!J166*TABELAS!$I$2,IF(CUSTO_EMPRESA!J166&lt;=TABELAS!$H$3,CUSTO_EMPRESA!J166*TABELAS!$I$3-TABELAS!$J$3,IF(CUSTO_EMPRESA!J166&lt;=TABELAS!$H$4,CUSTO_EMPRESA!J166*TABELAS!$I$4-TABELAS!$J$4,IF(CUSTO_EMPRESA!J166&lt;=TABELAS!$H$5,CUSTO_EMPRESA!J166*TABELAS!$I$5-TABELAS!$J$5,IF(CUSTO_EMPRESA!J166&lt;=TABELAS!$H$5,CUSTO_EMPRESA!J166*TABELAS!$I$5,TABELAS!$K$6)))))</f>
        <v>518.22</v>
      </c>
      <c r="K171" s="30" t="s">
        <v>83</v>
      </c>
    </row>
    <row r="172" spans="1:13" x14ac:dyDescent="0.25">
      <c r="A172" t="str">
        <f ca="1">_xlfn.XLOOKUP(D172,BASE!A:A,BASE!B:B)</f>
        <v>YOUNDER</v>
      </c>
      <c r="B172" s="1">
        <f ca="1">_xlfn.XLOOKUP(D172,BASE!A:A,BASE!D:D)</f>
        <v>20042</v>
      </c>
      <c r="C172" t="str">
        <f ca="1">_xlfn.XLOOKUP(D172,BASE!A:A,BASE!E:E)</f>
        <v>HUB - YOUNDER</v>
      </c>
      <c r="D172" t="s">
        <v>103</v>
      </c>
      <c r="E172" t="str">
        <f ca="1">_xlfn.XLOOKUP(D172,BASE!A:A,BASE!C:C)</f>
        <v>ANALISTA E-LEARNING PL</v>
      </c>
      <c r="F172" t="s">
        <v>47</v>
      </c>
      <c r="G172"/>
      <c r="H172" s="1"/>
      <c r="I172" s="1"/>
      <c r="J172" s="31">
        <f ca="1">IF(I166&lt;0,0,I166*VLOOKUP(I166,TABELAS!$M$3:$P$7,3)-VLOOKUP(I166,TABELAS!$M$3:$P$7,4))</f>
        <v>359.44549999999992</v>
      </c>
      <c r="K172" s="30" t="s">
        <v>83</v>
      </c>
    </row>
    <row r="173" spans="1:13" x14ac:dyDescent="0.25">
      <c r="A173" t="str">
        <f ca="1">_xlfn.XLOOKUP(D173,BASE!A:A,BASE!B:B)</f>
        <v>YOUNDER</v>
      </c>
      <c r="B173" s="1">
        <f ca="1">_xlfn.XLOOKUP(D173,BASE!A:A,BASE!D:D)</f>
        <v>20042</v>
      </c>
      <c r="C173" t="str">
        <f ca="1">_xlfn.XLOOKUP(D173,BASE!A:A,BASE!E:E)</f>
        <v>HUB - YOUNDER</v>
      </c>
      <c r="D173" t="s">
        <v>103</v>
      </c>
      <c r="E173" t="str">
        <f ca="1">_xlfn.XLOOKUP(D173,BASE!A:A,BASE!C:C)</f>
        <v>ANALISTA E-LEARNING PL</v>
      </c>
      <c r="F173" t="s">
        <v>48</v>
      </c>
      <c r="G173"/>
      <c r="H173" s="1"/>
      <c r="I173" s="1"/>
      <c r="J173" s="14">
        <f ca="1">_xlfn.XLOOKUP(D173,BASE!A:A,BASE!R:R)</f>
        <v>939.40000000000009</v>
      </c>
      <c r="K173" s="39" t="s">
        <v>81</v>
      </c>
    </row>
    <row r="174" spans="1:13" x14ac:dyDescent="0.25">
      <c r="A174" t="str">
        <f ca="1">_xlfn.XLOOKUP(D174,BASE!A:A,BASE!B:B)</f>
        <v>YOUNDER</v>
      </c>
      <c r="B174" s="1">
        <f ca="1">_xlfn.XLOOKUP(D174,BASE!A:A,BASE!D:D)</f>
        <v>20042</v>
      </c>
      <c r="C174" t="str">
        <f ca="1">_xlfn.XLOOKUP(D174,BASE!A:A,BASE!E:E)</f>
        <v>HUB - YOUNDER</v>
      </c>
      <c r="D174" t="s">
        <v>103</v>
      </c>
      <c r="E174" t="str">
        <f ca="1">_xlfn.XLOOKUP(D174,BASE!A:A,BASE!C:C)</f>
        <v>ANALISTA E-LEARNING PL</v>
      </c>
      <c r="F174" t="s">
        <v>19</v>
      </c>
      <c r="G174"/>
      <c r="H174" s="1"/>
      <c r="I174" s="1"/>
      <c r="J174" s="31">
        <f ca="1">_xlfn.XLOOKUP(D174,BASE!A:A,BASE!H:H)</f>
        <v>0</v>
      </c>
      <c r="K174" s="39" t="s">
        <v>81</v>
      </c>
    </row>
    <row r="175" spans="1:13" x14ac:dyDescent="0.25">
      <c r="A175" t="str">
        <f ca="1">_xlfn.XLOOKUP(D175,BASE!A:A,BASE!B:B)</f>
        <v>YOUNDER</v>
      </c>
      <c r="B175" s="1">
        <f ca="1">_xlfn.XLOOKUP(D175,BASE!A:A,BASE!D:D)</f>
        <v>20042</v>
      </c>
      <c r="C175" t="str">
        <f ca="1">_xlfn.XLOOKUP(D175,BASE!A:A,BASE!E:E)</f>
        <v>HUB - YOUNDER</v>
      </c>
      <c r="D175" t="s">
        <v>103</v>
      </c>
      <c r="E175" t="str">
        <f ca="1">_xlfn.XLOOKUP(D175,BASE!A:A,BASE!C:C)</f>
        <v>ANALISTA E-LEARNING PL</v>
      </c>
      <c r="F175" t="s">
        <v>85</v>
      </c>
      <c r="G175"/>
      <c r="H175" s="1"/>
      <c r="I175" s="1"/>
      <c r="J175" s="31">
        <f ca="1">_xlfn.XLOOKUP(D175,BASE!A:A,BASE!I:I)</f>
        <v>0</v>
      </c>
      <c r="K175" s="30" t="s">
        <v>83</v>
      </c>
    </row>
    <row r="176" spans="1:13" x14ac:dyDescent="0.25">
      <c r="A176" t="str">
        <f ca="1">_xlfn.XLOOKUP(D176,BASE!A:A,BASE!B:B)</f>
        <v>YOUNDER</v>
      </c>
      <c r="B176" s="1">
        <f ca="1">_xlfn.XLOOKUP(D176,BASE!A:A,BASE!D:D)</f>
        <v>20042</v>
      </c>
      <c r="C176" t="str">
        <f ca="1">_xlfn.XLOOKUP(D176,BASE!A:A,BASE!E:E)</f>
        <v>HUB - YOUNDER</v>
      </c>
      <c r="D176" t="s">
        <v>103</v>
      </c>
      <c r="E176" t="str">
        <f ca="1">_xlfn.XLOOKUP(D176,BASE!A:A,BASE!C:C)</f>
        <v>ANALISTA E-LEARNING PL</v>
      </c>
      <c r="F176" t="s">
        <v>49</v>
      </c>
      <c r="G176"/>
      <c r="H176" s="1"/>
      <c r="I176" s="1"/>
      <c r="J176" s="31">
        <f ca="1">_xlfn.XLOOKUP(D176,BASE!A:A,BASE!J:J)</f>
        <v>0</v>
      </c>
      <c r="K176" s="39" t="s">
        <v>81</v>
      </c>
    </row>
    <row r="177" spans="1:11" x14ac:dyDescent="0.25">
      <c r="A177" t="str">
        <f ca="1">_xlfn.XLOOKUP(D177,BASE!A:A,BASE!B:B)</f>
        <v>YOUNDER</v>
      </c>
      <c r="B177" s="1">
        <f ca="1">_xlfn.XLOOKUP(D177,BASE!A:A,BASE!D:D)</f>
        <v>20042</v>
      </c>
      <c r="C177" t="str">
        <f ca="1">_xlfn.XLOOKUP(D177,BASE!A:A,BASE!E:E)</f>
        <v>HUB - YOUNDER</v>
      </c>
      <c r="D177" t="s">
        <v>103</v>
      </c>
      <c r="E177" t="str">
        <f ca="1">_xlfn.XLOOKUP(D177,BASE!A:A,BASE!C:C)</f>
        <v>ANALISTA E-LEARNING PL</v>
      </c>
      <c r="F177" t="s">
        <v>50</v>
      </c>
      <c r="G177"/>
      <c r="H177" s="1"/>
      <c r="I177" s="1"/>
      <c r="J177" s="31">
        <f ca="1">_xlfn.XLOOKUP(D177,BASE!A:A,BASE!K:K)</f>
        <v>10.6</v>
      </c>
      <c r="K177" s="39" t="s">
        <v>81</v>
      </c>
    </row>
    <row r="178" spans="1:11" x14ac:dyDescent="0.25">
      <c r="A178" t="str">
        <f ca="1">_xlfn.XLOOKUP(D178,BASE!A:A,BASE!B:B)</f>
        <v>YOUNDER</v>
      </c>
      <c r="B178" s="1">
        <f ca="1">_xlfn.XLOOKUP(D178,BASE!A:A,BASE!D:D)</f>
        <v>20042</v>
      </c>
      <c r="C178" t="str">
        <f ca="1">_xlfn.XLOOKUP(D178,BASE!A:A,BASE!E:E)</f>
        <v>HUB - YOUNDER</v>
      </c>
      <c r="D178" t="s">
        <v>103</v>
      </c>
      <c r="E178" t="str">
        <f ca="1">_xlfn.XLOOKUP(D178,BASE!A:A,BASE!C:C)</f>
        <v>ANALISTA E-LEARNING PL</v>
      </c>
      <c r="F178" t="s">
        <v>51</v>
      </c>
      <c r="G178"/>
      <c r="H178" s="1"/>
      <c r="I178" s="1"/>
      <c r="J178" s="31">
        <f ca="1">_xlfn.XLOOKUP(D178,BASE!A:A,BASE!L:L)</f>
        <v>0</v>
      </c>
      <c r="K178" s="39" t="s">
        <v>81</v>
      </c>
    </row>
    <row r="179" spans="1:11" x14ac:dyDescent="0.25">
      <c r="A179" t="str">
        <f ca="1">_xlfn.XLOOKUP(D179,BASE!A:A,BASE!B:B)</f>
        <v>YOUNDER</v>
      </c>
      <c r="B179" s="1">
        <f ca="1">_xlfn.XLOOKUP(D179,BASE!A:A,BASE!D:D)</f>
        <v>20042</v>
      </c>
      <c r="C179" t="str">
        <f ca="1">_xlfn.XLOOKUP(D179,BASE!A:A,BASE!E:E)</f>
        <v>HUB - YOUNDER</v>
      </c>
      <c r="D179" t="s">
        <v>103</v>
      </c>
      <c r="E179" t="str">
        <f ca="1">_xlfn.XLOOKUP(D179,BASE!A:A,BASE!C:C)</f>
        <v>ANALISTA E-LEARNING PL</v>
      </c>
      <c r="F179" t="s">
        <v>8</v>
      </c>
      <c r="G179"/>
      <c r="H179" s="1"/>
      <c r="I179" s="1"/>
      <c r="J179" s="31">
        <f ca="1">_xlfn.XLOOKUP(D179,BASE!A:A,BASE!M:M)</f>
        <v>100</v>
      </c>
      <c r="K179" s="39" t="s">
        <v>81</v>
      </c>
    </row>
    <row r="180" spans="1:11" x14ac:dyDescent="0.25">
      <c r="A180" t="str">
        <f ca="1">_xlfn.XLOOKUP(D180,BASE!A:A,BASE!B:B)</f>
        <v>YOUNDER</v>
      </c>
      <c r="B180" s="1">
        <f ca="1">_xlfn.XLOOKUP(D180,BASE!A:A,BASE!D:D)</f>
        <v>20042</v>
      </c>
      <c r="C180" t="str">
        <f ca="1">_xlfn.XLOOKUP(D180,BASE!A:A,BASE!E:E)</f>
        <v>HUB - YOUNDER</v>
      </c>
      <c r="D180" t="s">
        <v>103</v>
      </c>
      <c r="E180" t="str">
        <f ca="1">_xlfn.XLOOKUP(D180,BASE!A:A,BASE!C:C)</f>
        <v>ANALISTA E-LEARNING PL</v>
      </c>
      <c r="F180" t="s">
        <v>52</v>
      </c>
      <c r="G180"/>
      <c r="H180" s="1"/>
      <c r="I180" s="1"/>
      <c r="J180" s="14">
        <f ca="1">_xlfn.XLOOKUP(D180,BASE!A:A,BASE!N:N)</f>
        <v>1081.27</v>
      </c>
      <c r="K180" s="39" t="s">
        <v>81</v>
      </c>
    </row>
    <row r="181" spans="1:11" x14ac:dyDescent="0.25">
      <c r="A181" t="str">
        <f ca="1">_xlfn.XLOOKUP(D181,BASE!A:A,BASE!B:B)</f>
        <v>YOUNDER</v>
      </c>
      <c r="B181" s="1">
        <f ca="1">_xlfn.XLOOKUP(D181,BASE!A:A,BASE!D:D)</f>
        <v>20042</v>
      </c>
      <c r="C181" t="str">
        <f ca="1">_xlfn.XLOOKUP(D181,BASE!A:A,BASE!E:E)</f>
        <v>HUB - YOUNDER</v>
      </c>
      <c r="D181" t="s">
        <v>103</v>
      </c>
      <c r="E181" t="str">
        <f ca="1">_xlfn.XLOOKUP(D181,BASE!A:A,BASE!C:C)</f>
        <v>ANALISTA E-LEARNING PL</v>
      </c>
      <c r="F181" t="s">
        <v>68</v>
      </c>
      <c r="G181"/>
      <c r="H181" s="1"/>
      <c r="I181" s="1"/>
      <c r="J181" s="14">
        <f ca="1">_xlfn.XLOOKUP(D181,BASE!A:A,BASE!O:O)</f>
        <v>0</v>
      </c>
      <c r="K181" s="30" t="s">
        <v>83</v>
      </c>
    </row>
    <row r="182" spans="1:11" x14ac:dyDescent="0.25">
      <c r="A182" t="str">
        <f ca="1">_xlfn.XLOOKUP(D182,BASE!A:A,BASE!B:B)</f>
        <v>YOUNDER</v>
      </c>
      <c r="B182" s="1">
        <f ca="1">_xlfn.XLOOKUP(D182,BASE!A:A,BASE!D:D)</f>
        <v>20042</v>
      </c>
      <c r="C182" t="str">
        <f ca="1">_xlfn.XLOOKUP(D182,BASE!A:A,BASE!E:E)</f>
        <v>HUB - YOUNDER</v>
      </c>
      <c r="D182" t="s">
        <v>103</v>
      </c>
      <c r="E182" t="str">
        <f ca="1">_xlfn.XLOOKUP(D182,BASE!A:A,BASE!C:C)</f>
        <v>ANALISTA E-LEARNING PL</v>
      </c>
      <c r="F182" t="s">
        <v>69</v>
      </c>
      <c r="G182"/>
      <c r="H182" s="1"/>
      <c r="I182" s="1"/>
      <c r="J182" s="14">
        <f ca="1">_xlfn.XLOOKUP(D182,BASE!A:A,BASE!P:P)</f>
        <v>19.190000000000001</v>
      </c>
      <c r="K182" s="39" t="s">
        <v>81</v>
      </c>
    </row>
    <row r="183" spans="1:11" x14ac:dyDescent="0.25">
      <c r="A183" t="str">
        <f ca="1">_xlfn.XLOOKUP(D183,BASE!A:A,BASE!B:B)</f>
        <v>YOUNDER</v>
      </c>
      <c r="B183" s="1">
        <f ca="1">_xlfn.XLOOKUP(D183,BASE!A:A,BASE!D:D)</f>
        <v>20042</v>
      </c>
      <c r="C183" t="str">
        <f ca="1">_xlfn.XLOOKUP(D183,BASE!A:A,BASE!E:E)</f>
        <v>HUB - YOUNDER</v>
      </c>
      <c r="D183" t="s">
        <v>103</v>
      </c>
      <c r="E183" t="str">
        <f ca="1">_xlfn.XLOOKUP(D183,BASE!A:A,BASE!C:C)</f>
        <v>ANALISTA E-LEARNING PL</v>
      </c>
      <c r="F183" t="s">
        <v>70</v>
      </c>
      <c r="G183"/>
      <c r="H183" s="1"/>
      <c r="I183" s="1"/>
      <c r="J183" s="14">
        <f ca="1">_xlfn.XLOOKUP(D183,BASE!A:A,BASE!Q:Q)</f>
        <v>19.190000000000001</v>
      </c>
      <c r="K183" s="30" t="s">
        <v>83</v>
      </c>
    </row>
    <row r="184" spans="1:11" x14ac:dyDescent="0.25">
      <c r="A184" t="str">
        <f ca="1">_xlfn.XLOOKUP(D184,BASE!A:A,BASE!B:B)</f>
        <v>YOUNDER</v>
      </c>
      <c r="B184" s="1">
        <f ca="1">_xlfn.XLOOKUP(D184,BASE!A:A,BASE!D:D)</f>
        <v>20042</v>
      </c>
      <c r="C184" t="str">
        <f ca="1">_xlfn.XLOOKUP(D184,BASE!A:A,BASE!E:E)</f>
        <v>HUB - YOUNDER</v>
      </c>
      <c r="D184" t="s">
        <v>103</v>
      </c>
      <c r="E184" t="str">
        <f ca="1">_xlfn.XLOOKUP(D184,BASE!A:A,BASE!C:C)</f>
        <v>ANALISTA E-LEARNING PL</v>
      </c>
      <c r="F184" s="32" t="s">
        <v>84</v>
      </c>
      <c r="G184" s="33"/>
      <c r="H184" s="34"/>
      <c r="I184" s="34"/>
      <c r="J184" s="35"/>
      <c r="K184" s="36">
        <f ca="1">(J166-(J171+J172+J175+J181+J183))+J167+J168+J169+J170+J173+J174+J176+J177+J178+J179+J180+J182</f>
        <v>7892.0535000000009</v>
      </c>
    </row>
    <row r="185" spans="1:11" x14ac:dyDescent="0.25">
      <c r="D185" s="17"/>
    </row>
  </sheetData>
  <autoFilter ref="A5:K184" xr:uid="{63BBABA5-1EEE-419B-A018-BD7ABA30DE62}"/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D0AB-8B2F-4F58-B89E-A823A7242B22}">
  <dimension ref="B1:I16"/>
  <sheetViews>
    <sheetView workbookViewId="0">
      <selection activeCell="E26" sqref="E26"/>
    </sheetView>
  </sheetViews>
  <sheetFormatPr defaultRowHeight="15" x14ac:dyDescent="0.25"/>
  <cols>
    <col min="2" max="2" width="43.42578125" bestFit="1" customWidth="1"/>
    <col min="3" max="3" width="42.28515625" bestFit="1" customWidth="1"/>
    <col min="4" max="4" width="44.42578125" bestFit="1" customWidth="1"/>
    <col min="5" max="5" width="11.140625" bestFit="1" customWidth="1"/>
    <col min="6" max="6" width="29.7109375" bestFit="1" customWidth="1"/>
    <col min="7" max="7" width="25.85546875" bestFit="1" customWidth="1"/>
    <col min="8" max="8" width="26.28515625" bestFit="1" customWidth="1"/>
    <col min="9" max="9" width="14.7109375" bestFit="1" customWidth="1"/>
  </cols>
  <sheetData>
    <row r="1" spans="2:9" x14ac:dyDescent="0.25">
      <c r="B1" s="2" t="s">
        <v>5</v>
      </c>
      <c r="C1" t="s">
        <v>11</v>
      </c>
    </row>
    <row r="2" spans="2:9" x14ac:dyDescent="0.25">
      <c r="B2" s="2" t="s">
        <v>33</v>
      </c>
      <c r="C2" t="s">
        <v>55</v>
      </c>
    </row>
    <row r="3" spans="2:9" x14ac:dyDescent="0.25">
      <c r="B3" s="2" t="s">
        <v>4</v>
      </c>
      <c r="C3" t="s">
        <v>25</v>
      </c>
    </row>
    <row r="5" spans="2:9" x14ac:dyDescent="0.25">
      <c r="B5" s="2" t="s">
        <v>23</v>
      </c>
      <c r="C5" s="2" t="s">
        <v>1</v>
      </c>
      <c r="D5" s="2" t="s">
        <v>0</v>
      </c>
      <c r="E5" s="2" t="s">
        <v>31</v>
      </c>
      <c r="F5" t="s">
        <v>39</v>
      </c>
      <c r="G5" t="s">
        <v>40</v>
      </c>
      <c r="H5" t="s">
        <v>41</v>
      </c>
      <c r="I5" t="s">
        <v>42</v>
      </c>
    </row>
    <row r="6" spans="2:9" x14ac:dyDescent="0.25">
      <c r="B6" t="s">
        <v>20</v>
      </c>
      <c r="C6" t="s">
        <v>43</v>
      </c>
      <c r="D6" t="s">
        <v>44</v>
      </c>
      <c r="E6" t="s">
        <v>32</v>
      </c>
      <c r="F6" s="4">
        <v>1267.9999999999998</v>
      </c>
      <c r="G6" s="4">
        <v>632.85500000000002</v>
      </c>
      <c r="H6" s="4">
        <v>1177.29</v>
      </c>
      <c r="I6" s="4">
        <v>3078.1449999999995</v>
      </c>
    </row>
    <row r="7" spans="2:9" x14ac:dyDescent="0.25">
      <c r="B7" t="s">
        <v>35</v>
      </c>
      <c r="C7" t="s">
        <v>18</v>
      </c>
      <c r="D7" t="s">
        <v>30</v>
      </c>
      <c r="E7" t="s">
        <v>32</v>
      </c>
      <c r="F7" s="4">
        <v>3388</v>
      </c>
      <c r="G7" s="4">
        <v>1766.4550000000002</v>
      </c>
      <c r="H7" s="4">
        <v>1149.27</v>
      </c>
      <c r="I7" s="4">
        <v>6303.7250000000004</v>
      </c>
    </row>
    <row r="8" spans="2:9" x14ac:dyDescent="0.25">
      <c r="B8" t="s">
        <v>25</v>
      </c>
      <c r="C8" t="s">
        <v>9</v>
      </c>
      <c r="D8" t="s">
        <v>36</v>
      </c>
      <c r="E8" t="s">
        <v>32</v>
      </c>
      <c r="F8" s="4">
        <v>4617.9999999999991</v>
      </c>
      <c r="G8" s="4">
        <v>2495.9850000000006</v>
      </c>
      <c r="H8" s="4">
        <v>721.45</v>
      </c>
      <c r="I8" s="4">
        <v>7835.4349999999995</v>
      </c>
    </row>
    <row r="9" spans="2:9" x14ac:dyDescent="0.25">
      <c r="C9" t="s">
        <v>10</v>
      </c>
      <c r="D9" t="s">
        <v>34</v>
      </c>
      <c r="E9" t="s">
        <v>32</v>
      </c>
      <c r="F9" s="4">
        <v>511.99999999999909</v>
      </c>
      <c r="G9" s="4">
        <v>385.8175</v>
      </c>
      <c r="H9" s="4">
        <v>955.56</v>
      </c>
      <c r="I9" s="4">
        <v>1853.3774999999991</v>
      </c>
    </row>
    <row r="10" spans="2:9" x14ac:dyDescent="0.25">
      <c r="C10" t="s">
        <v>17</v>
      </c>
      <c r="D10" t="s">
        <v>29</v>
      </c>
      <c r="E10" t="s">
        <v>32</v>
      </c>
      <c r="F10" s="4">
        <v>6340.9999999999973</v>
      </c>
      <c r="G10" s="4">
        <v>1120.56</v>
      </c>
      <c r="H10" s="4">
        <v>1225.31</v>
      </c>
      <c r="I10" s="4">
        <v>8686.8699999999972</v>
      </c>
    </row>
    <row r="11" spans="2:9" x14ac:dyDescent="0.25">
      <c r="B11" t="s">
        <v>17</v>
      </c>
      <c r="C11" t="s">
        <v>13</v>
      </c>
      <c r="D11" t="s">
        <v>24</v>
      </c>
      <c r="E11" t="s">
        <v>32</v>
      </c>
      <c r="F11" s="4">
        <v>1333.0000000000018</v>
      </c>
      <c r="G11" s="4">
        <v>708.11075000000005</v>
      </c>
      <c r="H11" s="4">
        <v>1149.27</v>
      </c>
      <c r="I11" s="4">
        <v>3190.3807500000021</v>
      </c>
    </row>
    <row r="12" spans="2:9" x14ac:dyDescent="0.25">
      <c r="C12" t="s">
        <v>15</v>
      </c>
      <c r="D12" t="s">
        <v>27</v>
      </c>
      <c r="E12" t="s">
        <v>32</v>
      </c>
      <c r="F12" s="4">
        <v>0</v>
      </c>
      <c r="G12" s="4">
        <v>0</v>
      </c>
      <c r="H12" s="4">
        <v>399.51</v>
      </c>
      <c r="I12" s="4">
        <v>399.51</v>
      </c>
    </row>
    <row r="13" spans="2:9" x14ac:dyDescent="0.25">
      <c r="C13" t="s">
        <v>16</v>
      </c>
      <c r="D13" t="s">
        <v>28</v>
      </c>
      <c r="E13" t="s">
        <v>32</v>
      </c>
      <c r="F13" s="4">
        <v>1921.9999999999995</v>
      </c>
      <c r="G13" s="4">
        <v>972.06825000000003</v>
      </c>
      <c r="H13" s="4">
        <v>1517.23</v>
      </c>
      <c r="I13" s="4">
        <v>4411.2982499999998</v>
      </c>
    </row>
    <row r="14" spans="2:9" x14ac:dyDescent="0.25">
      <c r="C14" t="s">
        <v>37</v>
      </c>
      <c r="D14" t="s">
        <v>24</v>
      </c>
      <c r="E14" t="s">
        <v>32</v>
      </c>
      <c r="F14" s="4">
        <v>2403.9999999999995</v>
      </c>
      <c r="G14" s="4">
        <v>1295.5149999999999</v>
      </c>
      <c r="H14" s="4">
        <v>1382.55</v>
      </c>
      <c r="I14" s="4">
        <v>5082.0649999999996</v>
      </c>
    </row>
    <row r="15" spans="2:9" x14ac:dyDescent="0.25">
      <c r="B15" t="s">
        <v>21</v>
      </c>
      <c r="C15" t="s">
        <v>14</v>
      </c>
      <c r="D15" t="s">
        <v>26</v>
      </c>
      <c r="E15" t="s">
        <v>32</v>
      </c>
      <c r="F15" s="4">
        <v>7959</v>
      </c>
      <c r="G15" s="4">
        <v>4564.0600000000004</v>
      </c>
      <c r="H15" s="4">
        <v>1260.6400000000001</v>
      </c>
      <c r="I15" s="4">
        <v>13783.7</v>
      </c>
    </row>
    <row r="16" spans="2:9" x14ac:dyDescent="0.25">
      <c r="B16" t="s">
        <v>38</v>
      </c>
      <c r="F16" s="4">
        <v>29745</v>
      </c>
      <c r="G16" s="4">
        <v>13941.426500000001</v>
      </c>
      <c r="H16" s="4">
        <v>10938.079999999998</v>
      </c>
      <c r="I16" s="4">
        <v>54624.506500000003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1AF8-941E-4480-8CD9-3C03C749DA80}">
  <dimension ref="E1:P15"/>
  <sheetViews>
    <sheetView showGridLines="0" workbookViewId="0">
      <selection activeCell="K7" sqref="K7"/>
    </sheetView>
  </sheetViews>
  <sheetFormatPr defaultRowHeight="15" x14ac:dyDescent="0.25"/>
  <cols>
    <col min="5" max="5" width="27.5703125" bestFit="1" customWidth="1"/>
    <col min="7" max="8" width="12.140625" bestFit="1" customWidth="1"/>
    <col min="9" max="9" width="12.140625" customWidth="1"/>
    <col min="10" max="11" width="10.5703125" bestFit="1" customWidth="1"/>
    <col min="13" max="13" width="25.7109375" bestFit="1" customWidth="1"/>
    <col min="14" max="14" width="10.42578125" bestFit="1" customWidth="1"/>
    <col min="15" max="15" width="11.28515625" bestFit="1" customWidth="1"/>
  </cols>
  <sheetData>
    <row r="1" spans="5:16" x14ac:dyDescent="0.25">
      <c r="E1" s="5" t="s">
        <v>56</v>
      </c>
      <c r="F1" s="5"/>
      <c r="G1" s="5"/>
      <c r="H1" s="5"/>
      <c r="I1" s="5" t="s">
        <v>57</v>
      </c>
      <c r="J1" s="5" t="s">
        <v>58</v>
      </c>
      <c r="M1" t="s">
        <v>7</v>
      </c>
    </row>
    <row r="2" spans="5:16" x14ac:dyDescent="0.25">
      <c r="E2" t="s">
        <v>93</v>
      </c>
      <c r="G2" s="6">
        <v>0</v>
      </c>
      <c r="H2" s="6">
        <v>1302</v>
      </c>
      <c r="I2" s="7">
        <v>7.4999999999999997E-2</v>
      </c>
      <c r="J2" s="6" t="s">
        <v>59</v>
      </c>
      <c r="M2" s="8" t="s">
        <v>60</v>
      </c>
      <c r="N2" s="5" t="s">
        <v>61</v>
      </c>
      <c r="O2" s="5" t="s">
        <v>57</v>
      </c>
      <c r="P2" s="5" t="s">
        <v>62</v>
      </c>
    </row>
    <row r="3" spans="5:16" x14ac:dyDescent="0.25">
      <c r="E3" t="s">
        <v>91</v>
      </c>
      <c r="G3" s="6">
        <v>1302.01</v>
      </c>
      <c r="H3" s="6">
        <v>2571.29</v>
      </c>
      <c r="I3" s="7">
        <v>0.09</v>
      </c>
      <c r="J3" s="6">
        <v>19.53</v>
      </c>
      <c r="M3" s="9">
        <v>0</v>
      </c>
      <c r="N3" s="9">
        <v>1903.98</v>
      </c>
      <c r="O3" s="10">
        <v>0</v>
      </c>
      <c r="P3" s="9">
        <v>0</v>
      </c>
    </row>
    <row r="4" spans="5:16" x14ac:dyDescent="0.25">
      <c r="E4" t="s">
        <v>92</v>
      </c>
      <c r="G4" s="6">
        <v>2571.3000000000002</v>
      </c>
      <c r="H4" s="6">
        <v>3856.94</v>
      </c>
      <c r="I4" s="7">
        <v>0.12</v>
      </c>
      <c r="J4" s="6">
        <v>96.67</v>
      </c>
      <c r="M4" s="9">
        <v>1903.99</v>
      </c>
      <c r="N4" s="9">
        <v>2826.65</v>
      </c>
      <c r="O4" s="10">
        <v>7.4999999999999997E-2</v>
      </c>
      <c r="P4" s="9">
        <v>142.80000000000001</v>
      </c>
    </row>
    <row r="5" spans="5:16" x14ac:dyDescent="0.25">
      <c r="E5" t="s">
        <v>94</v>
      </c>
      <c r="G5" s="6">
        <v>3856.95</v>
      </c>
      <c r="H5" s="6">
        <v>7507.49</v>
      </c>
      <c r="I5" s="7">
        <v>0.14000000000000001</v>
      </c>
      <c r="J5" s="6">
        <v>173.8</v>
      </c>
      <c r="M5" s="9">
        <v>2826.66</v>
      </c>
      <c r="N5" s="9">
        <v>3751.05</v>
      </c>
      <c r="O5" s="11">
        <v>0.15</v>
      </c>
      <c r="P5" s="9">
        <v>354.8</v>
      </c>
    </row>
    <row r="6" spans="5:16" x14ac:dyDescent="0.25">
      <c r="E6" t="s">
        <v>63</v>
      </c>
      <c r="K6" s="6">
        <v>877.72</v>
      </c>
      <c r="M6" s="9">
        <v>3751.06</v>
      </c>
      <c r="N6" s="9">
        <v>4665.68</v>
      </c>
      <c r="O6" s="10">
        <v>0.22500000000000001</v>
      </c>
      <c r="P6" s="9">
        <v>636.13</v>
      </c>
    </row>
    <row r="7" spans="5:16" x14ac:dyDescent="0.25">
      <c r="M7" s="9">
        <v>4664.6899999999996</v>
      </c>
      <c r="N7" s="9"/>
      <c r="O7" s="10">
        <v>0.27500000000000002</v>
      </c>
      <c r="P7" s="9">
        <v>869.36</v>
      </c>
    </row>
    <row r="8" spans="5:16" x14ac:dyDescent="0.25">
      <c r="N8" s="9"/>
      <c r="O8" s="12"/>
      <c r="P8" s="9"/>
    </row>
    <row r="9" spans="5:16" x14ac:dyDescent="0.25">
      <c r="N9" s="9" t="s">
        <v>64</v>
      </c>
      <c r="O9" s="12"/>
      <c r="P9" s="9">
        <v>189.59</v>
      </c>
    </row>
    <row r="12" spans="5:16" x14ac:dyDescent="0.25">
      <c r="E12" s="5" t="s">
        <v>65</v>
      </c>
    </row>
    <row r="14" spans="5:16" x14ac:dyDescent="0.25">
      <c r="E14" t="s">
        <v>45</v>
      </c>
      <c r="F14" s="13">
        <v>5.0000000000000001E-3</v>
      </c>
    </row>
    <row r="15" spans="5:16" x14ac:dyDescent="0.25">
      <c r="E15" t="s">
        <v>46</v>
      </c>
      <c r="F15" s="13">
        <v>5.8000000000000003E-2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DEF8-9007-4E62-9E73-7FC9C6A97236}">
  <dimension ref="A1:R12"/>
  <sheetViews>
    <sheetView showGridLines="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5" x14ac:dyDescent="0.25"/>
  <cols>
    <col min="1" max="1" width="37" bestFit="1" customWidth="1"/>
    <col min="2" max="2" width="14.28515625" bestFit="1" customWidth="1"/>
    <col min="3" max="3" width="29.85546875" bestFit="1" customWidth="1"/>
    <col min="4" max="5" width="29.85546875" customWidth="1"/>
    <col min="6" max="6" width="12.5703125" bestFit="1" customWidth="1"/>
    <col min="7" max="7" width="21.28515625" customWidth="1"/>
    <col min="8" max="8" width="11.28515625" bestFit="1" customWidth="1"/>
    <col min="9" max="9" width="18.42578125" bestFit="1" customWidth="1"/>
    <col min="10" max="10" width="14.140625" bestFit="1" customWidth="1"/>
    <col min="11" max="11" width="11.28515625" bestFit="1" customWidth="1"/>
    <col min="12" max="12" width="14.140625" bestFit="1" customWidth="1"/>
    <col min="13" max="13" width="18.28515625" bestFit="1" customWidth="1"/>
    <col min="14" max="14" width="22.85546875" bestFit="1" customWidth="1"/>
    <col min="15" max="15" width="33.140625" bestFit="1" customWidth="1"/>
    <col min="16" max="16" width="24" bestFit="1" customWidth="1"/>
    <col min="17" max="17" width="35" customWidth="1"/>
    <col min="18" max="18" width="16.5703125" bestFit="1" customWidth="1"/>
  </cols>
  <sheetData>
    <row r="1" spans="1:18" ht="21" x14ac:dyDescent="0.25">
      <c r="A1" s="25">
        <f ca="1">TODAY()</f>
        <v>45063</v>
      </c>
      <c r="O1" s="28"/>
      <c r="P1" s="27"/>
      <c r="Q1" s="37"/>
      <c r="R1" s="18"/>
    </row>
    <row r="2" spans="1:18" x14ac:dyDescent="0.25">
      <c r="A2" s="25"/>
    </row>
    <row r="3" spans="1:18" x14ac:dyDescent="0.25">
      <c r="A3" s="19" t="s">
        <v>71</v>
      </c>
      <c r="B3" s="19" t="s">
        <v>5</v>
      </c>
      <c r="C3" s="19" t="s">
        <v>0</v>
      </c>
      <c r="D3" s="19" t="s">
        <v>86</v>
      </c>
      <c r="E3" s="19" t="s">
        <v>87</v>
      </c>
      <c r="F3" s="20" t="s">
        <v>72</v>
      </c>
      <c r="G3" s="20" t="s">
        <v>74</v>
      </c>
      <c r="H3" s="20" t="s">
        <v>19</v>
      </c>
      <c r="I3" s="20" t="s">
        <v>75</v>
      </c>
      <c r="J3" s="20" t="s">
        <v>49</v>
      </c>
      <c r="K3" s="20" t="s">
        <v>76</v>
      </c>
      <c r="L3" s="20" t="s">
        <v>51</v>
      </c>
      <c r="M3" s="20" t="s">
        <v>8</v>
      </c>
      <c r="N3" s="20" t="s">
        <v>77</v>
      </c>
      <c r="O3" s="20" t="s">
        <v>80</v>
      </c>
      <c r="P3" s="20" t="s">
        <v>78</v>
      </c>
      <c r="Q3" s="20" t="s">
        <v>79</v>
      </c>
      <c r="R3" s="20" t="s">
        <v>88</v>
      </c>
    </row>
    <row r="4" spans="1:18" x14ac:dyDescent="0.25">
      <c r="A4" s="21" t="s">
        <v>95</v>
      </c>
      <c r="B4" s="21" t="s">
        <v>73</v>
      </c>
      <c r="C4" s="21" t="s">
        <v>105</v>
      </c>
      <c r="D4" s="38">
        <v>200153</v>
      </c>
      <c r="E4" s="24" t="s">
        <v>114</v>
      </c>
      <c r="F4" s="23">
        <v>43857</v>
      </c>
      <c r="G4" s="22">
        <v>8812</v>
      </c>
      <c r="H4" s="22">
        <v>0</v>
      </c>
      <c r="I4" s="22">
        <v>0</v>
      </c>
      <c r="J4" s="22">
        <v>0</v>
      </c>
      <c r="K4" s="22">
        <v>10.6</v>
      </c>
      <c r="L4" s="22">
        <v>0</v>
      </c>
      <c r="M4" s="22">
        <v>100</v>
      </c>
      <c r="N4" s="22">
        <v>0</v>
      </c>
      <c r="O4" s="22">
        <v>0</v>
      </c>
      <c r="P4" s="22">
        <v>19.190000000000001</v>
      </c>
      <c r="Q4" s="22">
        <v>19.190000000000001</v>
      </c>
      <c r="R4" s="22">
        <v>939.40000000000009</v>
      </c>
    </row>
    <row r="5" spans="1:18" x14ac:dyDescent="0.25">
      <c r="A5" s="21" t="s">
        <v>96</v>
      </c>
      <c r="B5" s="21" t="s">
        <v>73</v>
      </c>
      <c r="C5" s="21" t="s">
        <v>106</v>
      </c>
      <c r="D5" s="38">
        <v>200149</v>
      </c>
      <c r="E5" s="24" t="s">
        <v>115</v>
      </c>
      <c r="F5" s="23">
        <v>43909</v>
      </c>
      <c r="G5" s="22">
        <v>3178</v>
      </c>
      <c r="H5" s="22">
        <v>0</v>
      </c>
      <c r="I5" s="22">
        <v>0</v>
      </c>
      <c r="J5" s="22">
        <v>0</v>
      </c>
      <c r="K5" s="22">
        <v>10.6</v>
      </c>
      <c r="L5" s="22">
        <v>0</v>
      </c>
      <c r="M5" s="22">
        <v>100</v>
      </c>
      <c r="N5" s="22">
        <v>1210.77</v>
      </c>
      <c r="O5" s="22">
        <v>0</v>
      </c>
      <c r="P5" s="22">
        <v>0</v>
      </c>
      <c r="Q5" s="22">
        <v>0</v>
      </c>
      <c r="R5" s="22">
        <v>939.40000000000009</v>
      </c>
    </row>
    <row r="6" spans="1:18" x14ac:dyDescent="0.25">
      <c r="A6" s="21" t="s">
        <v>97</v>
      </c>
      <c r="B6" s="21" t="s">
        <v>73</v>
      </c>
      <c r="C6" s="21" t="s">
        <v>107</v>
      </c>
      <c r="D6" s="38">
        <v>20077</v>
      </c>
      <c r="E6" s="24" t="s">
        <v>116</v>
      </c>
      <c r="F6" s="23">
        <v>43906</v>
      </c>
      <c r="G6" s="22">
        <v>5858</v>
      </c>
      <c r="H6" s="22">
        <v>0</v>
      </c>
      <c r="I6" s="22">
        <v>0</v>
      </c>
      <c r="J6" s="22">
        <v>0</v>
      </c>
      <c r="K6" s="22">
        <v>10.6</v>
      </c>
      <c r="L6" s="22">
        <v>0</v>
      </c>
      <c r="M6" s="22">
        <v>100</v>
      </c>
      <c r="N6" s="22">
        <v>1210.77</v>
      </c>
      <c r="O6" s="22">
        <v>0</v>
      </c>
      <c r="P6" s="22">
        <v>19.190000000000001</v>
      </c>
      <c r="Q6" s="22">
        <v>19.190000000000001</v>
      </c>
      <c r="R6" s="22">
        <v>939.40000000000009</v>
      </c>
    </row>
    <row r="7" spans="1:18" x14ac:dyDescent="0.25">
      <c r="A7" s="21" t="s">
        <v>98</v>
      </c>
      <c r="B7" s="21" t="s">
        <v>73</v>
      </c>
      <c r="C7" s="21" t="s">
        <v>108</v>
      </c>
      <c r="D7" s="38">
        <v>200051</v>
      </c>
      <c r="E7" s="24" t="s">
        <v>117</v>
      </c>
      <c r="F7" s="23">
        <v>43598</v>
      </c>
      <c r="G7" s="22">
        <v>2700</v>
      </c>
      <c r="H7" s="22">
        <v>0</v>
      </c>
      <c r="I7" s="22">
        <v>0</v>
      </c>
      <c r="J7" s="22">
        <v>0</v>
      </c>
      <c r="K7" s="22">
        <v>10.6</v>
      </c>
      <c r="L7" s="22">
        <v>0</v>
      </c>
      <c r="M7" s="22">
        <v>100</v>
      </c>
      <c r="N7" s="22">
        <v>2162.54</v>
      </c>
      <c r="O7" s="22">
        <v>260.26</v>
      </c>
      <c r="P7" s="22">
        <v>95.95</v>
      </c>
      <c r="Q7" s="22">
        <v>95.95</v>
      </c>
      <c r="R7" s="22">
        <v>939.40000000000009</v>
      </c>
    </row>
    <row r="8" spans="1:18" x14ac:dyDescent="0.25">
      <c r="A8" s="21" t="s">
        <v>99</v>
      </c>
      <c r="B8" s="21" t="s">
        <v>104</v>
      </c>
      <c r="C8" s="21" t="s">
        <v>109</v>
      </c>
      <c r="D8" s="38">
        <v>200051</v>
      </c>
      <c r="E8" s="24" t="s">
        <v>118</v>
      </c>
      <c r="F8" s="23">
        <v>44942</v>
      </c>
      <c r="G8" s="22">
        <v>11600</v>
      </c>
      <c r="H8" s="22">
        <v>0</v>
      </c>
      <c r="I8" s="22">
        <v>0</v>
      </c>
      <c r="J8" s="22">
        <v>0</v>
      </c>
      <c r="K8" s="22">
        <v>10.6</v>
      </c>
      <c r="L8" s="22">
        <v>0</v>
      </c>
      <c r="M8" s="22">
        <v>100</v>
      </c>
      <c r="N8" s="22">
        <v>0</v>
      </c>
      <c r="O8" s="22">
        <v>0</v>
      </c>
      <c r="P8" s="22">
        <v>0</v>
      </c>
      <c r="Q8" s="22">
        <v>0</v>
      </c>
      <c r="R8" s="22">
        <v>939.40000000000009</v>
      </c>
    </row>
    <row r="9" spans="1:18" x14ac:dyDescent="0.25">
      <c r="A9" s="21" t="s">
        <v>100</v>
      </c>
      <c r="B9" s="21" t="s">
        <v>12</v>
      </c>
      <c r="C9" s="21" t="s">
        <v>110</v>
      </c>
      <c r="D9" s="38">
        <v>20042</v>
      </c>
      <c r="E9" s="24" t="s">
        <v>119</v>
      </c>
      <c r="F9" s="23">
        <v>44312</v>
      </c>
      <c r="G9" s="22">
        <v>4525</v>
      </c>
      <c r="H9" s="22">
        <v>0</v>
      </c>
      <c r="I9" s="22">
        <v>0</v>
      </c>
      <c r="J9" s="22">
        <v>0</v>
      </c>
      <c r="K9" s="22">
        <v>10.6</v>
      </c>
      <c r="L9" s="22">
        <v>0</v>
      </c>
      <c r="M9" s="22">
        <v>100</v>
      </c>
      <c r="N9" s="22">
        <v>1210.77</v>
      </c>
      <c r="O9" s="22">
        <v>0</v>
      </c>
      <c r="P9" s="22">
        <v>19.190000000000001</v>
      </c>
      <c r="Q9" s="22">
        <v>19.190000000000001</v>
      </c>
      <c r="R9" s="22">
        <v>939.40000000000009</v>
      </c>
    </row>
    <row r="10" spans="1:18" x14ac:dyDescent="0.25">
      <c r="A10" s="21" t="s">
        <v>101</v>
      </c>
      <c r="B10" s="21" t="s">
        <v>12</v>
      </c>
      <c r="C10" s="21" t="s">
        <v>111</v>
      </c>
      <c r="D10" s="38">
        <v>20042</v>
      </c>
      <c r="E10" s="24" t="s">
        <v>119</v>
      </c>
      <c r="F10" s="23">
        <v>44138</v>
      </c>
      <c r="G10" s="22">
        <v>4712</v>
      </c>
      <c r="H10" s="22">
        <v>0</v>
      </c>
      <c r="I10" s="22">
        <v>0</v>
      </c>
      <c r="J10" s="22">
        <v>0</v>
      </c>
      <c r="K10" s="22">
        <v>10.6</v>
      </c>
      <c r="L10" s="22">
        <v>0</v>
      </c>
      <c r="M10" s="22">
        <v>100</v>
      </c>
      <c r="N10" s="22">
        <v>2421.54</v>
      </c>
      <c r="O10" s="22">
        <v>299.27</v>
      </c>
      <c r="P10" s="22">
        <v>38.380000000000003</v>
      </c>
      <c r="Q10" s="22">
        <v>38.380000000000003</v>
      </c>
      <c r="R10" s="22">
        <v>939.40000000000009</v>
      </c>
    </row>
    <row r="11" spans="1:18" x14ac:dyDescent="0.25">
      <c r="A11" s="21" t="s">
        <v>102</v>
      </c>
      <c r="B11" s="21" t="s">
        <v>12</v>
      </c>
      <c r="C11" s="21" t="s">
        <v>112</v>
      </c>
      <c r="D11" s="38">
        <v>20044</v>
      </c>
      <c r="E11" s="24" t="s">
        <v>120</v>
      </c>
      <c r="F11" s="23">
        <v>44847</v>
      </c>
      <c r="G11" s="22">
        <v>8829</v>
      </c>
      <c r="H11" s="22">
        <v>0</v>
      </c>
      <c r="I11" s="22">
        <v>0</v>
      </c>
      <c r="J11" s="22">
        <v>0</v>
      </c>
      <c r="K11" s="22">
        <v>10.6</v>
      </c>
      <c r="L11" s="22">
        <v>0</v>
      </c>
      <c r="M11" s="22">
        <v>100</v>
      </c>
      <c r="N11" s="22">
        <v>0</v>
      </c>
      <c r="O11" s="22">
        <v>0</v>
      </c>
      <c r="P11" s="22">
        <v>19.190000000000001</v>
      </c>
      <c r="Q11" s="22">
        <v>19.190000000000001</v>
      </c>
      <c r="R11" s="22">
        <v>939.40000000000009</v>
      </c>
    </row>
    <row r="12" spans="1:18" x14ac:dyDescent="0.25">
      <c r="A12" s="21" t="s">
        <v>103</v>
      </c>
      <c r="B12" s="21" t="s">
        <v>12</v>
      </c>
      <c r="C12" s="21" t="s">
        <v>113</v>
      </c>
      <c r="D12" s="38">
        <v>20042</v>
      </c>
      <c r="E12" s="24" t="s">
        <v>119</v>
      </c>
      <c r="F12" s="23">
        <v>43815</v>
      </c>
      <c r="G12" s="22">
        <v>4943</v>
      </c>
      <c r="H12" s="22">
        <v>0</v>
      </c>
      <c r="I12" s="22">
        <v>0</v>
      </c>
      <c r="J12" s="22">
        <v>0</v>
      </c>
      <c r="K12" s="22">
        <v>10.6</v>
      </c>
      <c r="L12" s="22">
        <v>0</v>
      </c>
      <c r="M12" s="22">
        <v>100</v>
      </c>
      <c r="N12" s="22">
        <v>1081.27</v>
      </c>
      <c r="O12" s="22">
        <v>0</v>
      </c>
      <c r="P12" s="22">
        <v>19.190000000000001</v>
      </c>
      <c r="Q12" s="22">
        <v>19.190000000000001</v>
      </c>
      <c r="R12" s="22">
        <v>939.40000000000009</v>
      </c>
    </row>
  </sheetData>
  <autoFilter ref="A3:R3" xr:uid="{6273DEF8-9007-4E62-9E73-7FC9C6A97236}"/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fd2c1-bc7f-4b1e-abb9-9588f98025dc">
      <Terms xmlns="http://schemas.microsoft.com/office/infopath/2007/PartnerControls"/>
    </lcf76f155ced4ddcb4097134ff3c332f>
    <TaxCatchAll xmlns="18bb2f61-db7d-48fc-a3e4-fda2525e2fa7" xsi:nil="true"/>
    <_dlc_DocId xmlns="18bb2f61-db7d-48fc-a3e4-fda2525e2fa7">JETFARMSPJ3U-1504045197-489179</_dlc_DocId>
    <_dlc_DocIdUrl xmlns="18bb2f61-db7d-48fc-a3e4-fda2525e2fa7">
      <Url>https://prosimulador1.sharepoint.com/sites/GenteGestao/_layouts/15/DocIdRedir.aspx?ID=JETFARMSPJ3U-1504045197-489179</Url>
      <Description>JETFARMSPJ3U-1504045197-489179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9F2D5378C7E1499C324B1ECD048B3F" ma:contentTypeVersion="11" ma:contentTypeDescription="Crie um novo documento." ma:contentTypeScope="" ma:versionID="943a28063751b1401452429a85e0fad9">
  <xsd:schema xmlns:xsd="http://www.w3.org/2001/XMLSchema" xmlns:xs="http://www.w3.org/2001/XMLSchema" xmlns:p="http://schemas.microsoft.com/office/2006/metadata/properties" xmlns:ns2="18bb2f61-db7d-48fc-a3e4-fda2525e2fa7" xmlns:ns3="d8efd2c1-bc7f-4b1e-abb9-9588f98025dc" targetNamespace="http://schemas.microsoft.com/office/2006/metadata/properties" ma:root="true" ma:fieldsID="13535d4155b0eeffa52412f1b648e750" ns2:_="" ns3:_="">
    <xsd:import namespace="18bb2f61-db7d-48fc-a3e4-fda2525e2fa7"/>
    <xsd:import namespace="d8efd2c1-bc7f-4b1e-abb9-9588f98025d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b2f61-db7d-48fc-a3e4-fda2525e2fa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dexed="true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b038cf3-fdce-4a34-bd70-27910df3d7ba}" ma:internalName="TaxCatchAll" ma:showField="CatchAllData" ma:web="18bb2f61-db7d-48fc-a3e4-fda2525e2f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fd2c1-bc7f-4b1e-abb9-9588f9802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cd1d536d-8e3e-4916-a333-5bbc80cc8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AC9164-FA78-42EB-94A5-E85F56D2FC1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72E8B15-0C50-4D76-9AD7-A330262238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DB4D2-0716-4BE9-98E7-3ED5C7AC751E}">
  <ds:schemaRefs>
    <ds:schemaRef ds:uri="http://schemas.microsoft.com/office/2006/metadata/properties"/>
    <ds:schemaRef ds:uri="http://schemas.microsoft.com/office/infopath/2007/PartnerControls"/>
    <ds:schemaRef ds:uri="d8efd2c1-bc7f-4b1e-abb9-9588f98025dc"/>
    <ds:schemaRef ds:uri="18bb2f61-db7d-48fc-a3e4-fda2525e2fa7"/>
  </ds:schemaRefs>
</ds:datastoreItem>
</file>

<file path=customXml/itemProps4.xml><?xml version="1.0" encoding="utf-8"?>
<ds:datastoreItem xmlns:ds="http://schemas.openxmlformats.org/officeDocument/2006/customXml" ds:itemID="{4A4FE152-ED65-4ADD-827B-7B043532E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b2f61-db7d-48fc-a3e4-fda2525e2fa7"/>
    <ds:schemaRef ds:uri="d8efd2c1-bc7f-4b1e-abb9-9588f9802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CUSTO_EMPRESA</vt:lpstr>
      <vt:lpstr>Planilha1</vt:lpstr>
      <vt:lpstr>TABELAS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Francesconi</dc:creator>
  <cp:lastModifiedBy>Rolf Ivo Marquardt Junior</cp:lastModifiedBy>
  <dcterms:created xsi:type="dcterms:W3CDTF">2020-06-10T19:20:35Z</dcterms:created>
  <dcterms:modified xsi:type="dcterms:W3CDTF">2023-05-17T14:10:34Z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0x010100CF9F2D5378C7E1499C324B1ECD048B3F</vt:lpwstr>
  </property>
  <property fmtid="{D5CDD505-2E9C-101B-9397-08002B2CF9AE}" pid="3" name="Order">
    <vt:r8>647800</vt:r8>
  </property>
  <property fmtid="{D5CDD505-2E9C-101B-9397-08002B2CF9AE}" pid="4" name="_dlc_DocIdItemGuid">
    <vt:lpwstr>56e24e72-cc00-470b-b127-da5063f00c1b</vt:lpwstr>
  </property>
  <property fmtid="{D5CDD505-2E9C-101B-9397-08002B2CF9AE}" pid="5" name="MediaServiceImageTags">
    <vt:lpwstr/>
  </property>
</Properties>
</file>